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30" windowWidth="11025" windowHeight="12240" activeTab="2"/>
  </bookViews>
  <sheets>
    <sheet name="List1" sheetId="1" r:id="rId1"/>
    <sheet name="List2" sheetId="2" r:id="rId2"/>
    <sheet name="seznam projektů" sheetId="3" r:id="rId3"/>
    <sheet name="List3" sheetId="4" r:id="rId4"/>
  </sheets>
  <definedNames>
    <definedName name="_xlnm._FilterDatabase" localSheetId="0" hidden="1">'List1'!$A$2:$AJ$63</definedName>
    <definedName name="_xlnm.Print_Titles" localSheetId="2">'seznam projektů'!$3:$3</definedName>
    <definedName name="_xlnm.Print_Area" localSheetId="2">'seznam projektů'!$A$1:$E$35</definedName>
  </definedNames>
  <calcPr fullCalcOnLoad="1"/>
  <pivotCaches>
    <pivotCache cacheId="1" r:id="rId5"/>
  </pivotCaches>
</workbook>
</file>

<file path=xl/comments1.xml><?xml version="1.0" encoding="utf-8"?>
<comments xmlns="http://schemas.openxmlformats.org/spreadsheetml/2006/main">
  <authors>
    <author>sames</author>
    <author>a</author>
  </authors>
  <commentList>
    <comment ref="D7" authorId="0">
      <text>
        <r>
          <rPr>
            <sz val="10"/>
            <rFont val="Tahoma"/>
            <family val="2"/>
          </rPr>
          <t>správce budovy
p. Minář
603 323 996</t>
        </r>
        <r>
          <rPr>
            <sz val="8"/>
            <rFont val="Tahoma"/>
            <family val="2"/>
          </rPr>
          <t xml:space="preserve">
</t>
        </r>
      </text>
    </comment>
    <comment ref="D59" authorId="0">
      <text>
        <r>
          <rPr>
            <sz val="8"/>
            <rFont val="Tahoma"/>
            <family val="2"/>
          </rPr>
          <t xml:space="preserve">
PaedDr. Alena Hlavinová    ředitelka školy
                            tel: 596 622 335
                            mobil: 603 499 405</t>
        </r>
      </text>
    </comment>
    <comment ref="H15" authorId="1">
      <text>
        <r>
          <rPr>
            <b/>
            <sz val="8"/>
            <rFont val="Tahoma"/>
            <family val="2"/>
          </rPr>
          <t>IK:
cena stanoveno dle nového rozpočtu projektu 06/2013</t>
        </r>
      </text>
    </comment>
    <comment ref="D60" authorId="0">
      <text>
        <r>
          <rPr>
            <sz val="8"/>
            <rFont val="Tahoma"/>
            <family val="2"/>
          </rPr>
          <t xml:space="preserve">
PaedDr. Alena Hlavinová    ředitelka školy
                            tel: 596 622 335
                            mobil: 603 499 405</t>
        </r>
      </text>
    </comment>
    <comment ref="D61" authorId="0">
      <text>
        <r>
          <rPr>
            <sz val="8"/>
            <rFont val="Tahoma"/>
            <family val="2"/>
          </rPr>
          <t xml:space="preserve">
PaedDr. Alena Hlavinová    ředitelka školy
                            tel: 596 622 335
                            mobil: 603 499 405</t>
        </r>
      </text>
    </comment>
    <comment ref="D6" authorId="0">
      <text>
        <r>
          <rPr>
            <sz val="10"/>
            <rFont val="Tahoma"/>
            <family val="2"/>
          </rPr>
          <t>správce budovy
p. Minář
603 323 996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sz val="10"/>
            <rFont val="Tahoma"/>
            <family val="2"/>
          </rPr>
          <t>správce budovy
p. Minář
603 323 996</t>
        </r>
        <r>
          <rPr>
            <sz val="8"/>
            <rFont val="Tahoma"/>
            <family val="2"/>
          </rPr>
          <t xml:space="preserve">
</t>
        </r>
      </text>
    </comment>
    <comment ref="D4" authorId="0">
      <text>
        <r>
          <rPr>
            <sz val="10"/>
            <rFont val="Tahoma"/>
            <family val="2"/>
          </rPr>
          <t>správce budovy
p. Minář
603 323 996</t>
        </r>
        <r>
          <rPr>
            <sz val="8"/>
            <rFont val="Tahoma"/>
            <family val="2"/>
          </rPr>
          <t xml:space="preserve">
</t>
        </r>
      </text>
    </comment>
    <comment ref="D3" authorId="0">
      <text>
        <r>
          <rPr>
            <sz val="10"/>
            <rFont val="Tahoma"/>
            <family val="2"/>
          </rPr>
          <t>správce budovy
p. Minář
603 323 996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<sst xmlns="http://schemas.openxmlformats.org/spreadsheetml/2006/main" count="1601" uniqueCount="404">
  <si>
    <t>Zateplení vybraných budov Vyšší odborné školy, Střední odborné školy a Středního odborného učiliště v Kopřivnici</t>
  </si>
  <si>
    <t>Zateplení Střední školy techniky a služeb v Karviné</t>
  </si>
  <si>
    <t>Zateplení Střední školy technické a dopravní v Ostravě-Vítkovicích</t>
  </si>
  <si>
    <t>Zateplení Střední odborné školy v Bruntále</t>
  </si>
  <si>
    <t>Zateplení tělocvičny Wichterlova gymnázia v Ostravě-Porubě</t>
  </si>
  <si>
    <t>Zateplení Všeobecného a sportovního gymnázia v Bruntále</t>
  </si>
  <si>
    <t>Zateplení Matičního gymnázia v Ostravě</t>
  </si>
  <si>
    <t>Zateplení Gymnázia Havířov-Podlesí</t>
  </si>
  <si>
    <t>Zateplení Sportovního gymnázia Dany a Emila Zátopkových v Ostravě</t>
  </si>
  <si>
    <t>Zateplení Gymnázia v Ostravě-Zábřehu na ul. Volgogradská</t>
  </si>
  <si>
    <t>Zateplení Gymnázia Mikuláše Koperníka v Bílovci</t>
  </si>
  <si>
    <t>Zateplení Obchodní akademie v Ostravě-Porubě</t>
  </si>
  <si>
    <t>Zateplení budovy Odborného učiliště a Praktické školy v Hlučíně na ul. ČSA</t>
  </si>
  <si>
    <t>Zateplení Základní školy v Ostravě-Zábřehu na ul. Kpt. Vajdy</t>
  </si>
  <si>
    <t>Zateplení Základní umělecké školy Viléma Petrželky v Ostravě-Hrabůvce</t>
  </si>
  <si>
    <t>Zateplení sportovního centra Střední školy a Základní školy v Havířově - Šumbarku</t>
  </si>
  <si>
    <t>Zateplení Střední školy zahradnické v Ostravě - SPV na ulici U Hrůbků</t>
  </si>
  <si>
    <t>Zateplení ZUŠ Leoše Janáčka ve Frýdlantu nad Ostravicí</t>
  </si>
  <si>
    <t>Poř.č. projektu</t>
  </si>
  <si>
    <t>Poř. č. org.</t>
  </si>
  <si>
    <t>GCS</t>
  </si>
  <si>
    <t>Název školy</t>
  </si>
  <si>
    <t>Dotazník</t>
  </si>
  <si>
    <r>
      <t xml:space="preserve">Počet budov </t>
    </r>
    <r>
      <rPr>
        <sz val="9"/>
        <color indexed="9"/>
        <rFont val="Tahoma"/>
        <family val="2"/>
      </rPr>
      <t>(projektů)</t>
    </r>
  </si>
  <si>
    <t>Priorita</t>
  </si>
  <si>
    <t>Celkové výdaje na investici (Kč bez DPH)</t>
  </si>
  <si>
    <t>Celkové způsobilé výdaje (Kč bez DPH)</t>
  </si>
  <si>
    <t xml:space="preserve"> Perspektiva žádosti</t>
  </si>
  <si>
    <t>Energetický audit</t>
  </si>
  <si>
    <t>Projekt.dok.</t>
  </si>
  <si>
    <t>Provedené práce charakteru zateplení</t>
  </si>
  <si>
    <t>Technický stav budov(y)</t>
  </si>
  <si>
    <t>Známá omezení</t>
  </si>
  <si>
    <t>Kontaktní osoba (Škola)</t>
  </si>
  <si>
    <t>Kontaktní osoba (MSK IM)</t>
  </si>
  <si>
    <t>Existuje?</t>
  </si>
  <si>
    <r>
      <t xml:space="preserve">Datum pořízení 
</t>
    </r>
    <r>
      <rPr>
        <sz val="8"/>
        <color indexed="8"/>
        <rFont val="Tahoma"/>
        <family val="2"/>
      </rPr>
      <t>(měsíc/rok)</t>
    </r>
  </si>
  <si>
    <r>
      <t xml:space="preserve">Soulad s OPŽP
</t>
    </r>
    <r>
      <rPr>
        <sz val="8"/>
        <color indexed="8"/>
        <rFont val="Tahoma"/>
        <family val="2"/>
      </rPr>
      <t>(ANO/NE)</t>
    </r>
  </si>
  <si>
    <t>Pozn.</t>
  </si>
  <si>
    <r>
      <t xml:space="preserve">Provázáno s EA - soulad s OPŽP
</t>
    </r>
    <r>
      <rPr>
        <sz val="8"/>
        <color indexed="8"/>
        <rFont val="Tahoma"/>
        <family val="2"/>
      </rPr>
      <t>(ANO/NE)</t>
    </r>
  </si>
  <si>
    <r>
      <t xml:space="preserve">Část prací z PD již byla realizovaná
</t>
    </r>
    <r>
      <rPr>
        <sz val="8"/>
        <color indexed="8"/>
        <rFont val="Tahoma"/>
        <family val="2"/>
      </rPr>
      <t>(ANO/NE)</t>
    </r>
  </si>
  <si>
    <r>
      <t xml:space="preserve">Jaké
</t>
    </r>
    <r>
      <rPr>
        <sz val="8"/>
        <color indexed="8"/>
        <rFont val="Tahoma"/>
        <family val="2"/>
      </rPr>
      <t>(výměna oken, zateplení obvodového pláště, zateplení střechy, apod.)</t>
    </r>
  </si>
  <si>
    <r>
      <t xml:space="preserve">Rozsah cca
</t>
    </r>
    <r>
      <rPr>
        <sz val="8"/>
        <color indexed="8"/>
        <rFont val="Tahoma"/>
        <family val="2"/>
      </rPr>
      <t>(% z celkové rozsahu konstrukce)</t>
    </r>
  </si>
  <si>
    <r>
      <t xml:space="preserve">Stavebně technické omezení dle odboru IM
</t>
    </r>
    <r>
      <rPr>
        <sz val="8"/>
        <color indexed="8"/>
        <rFont val="Tahoma"/>
        <family val="2"/>
      </rPr>
      <t>(text)</t>
    </r>
  </si>
  <si>
    <r>
      <t xml:space="preserve">Památka
</t>
    </r>
    <r>
      <rPr>
        <sz val="8"/>
        <color indexed="8"/>
        <rFont val="Tahoma"/>
        <family val="2"/>
      </rPr>
      <t>(ANO/NE)</t>
    </r>
  </si>
  <si>
    <r>
      <t xml:space="preserve">Problém se získáním stavebního povolení
</t>
    </r>
    <r>
      <rPr>
        <sz val="8"/>
        <color indexed="8"/>
        <rFont val="Tahoma"/>
        <family val="2"/>
      </rPr>
      <t>(jaký)</t>
    </r>
  </si>
  <si>
    <t>Věcné břemeno</t>
  </si>
  <si>
    <r>
      <t xml:space="preserve">Vlastnictví budov/pozemků
</t>
    </r>
    <r>
      <rPr>
        <sz val="8"/>
        <color indexed="8"/>
        <rFont val="Tahoma"/>
        <family val="2"/>
      </rPr>
      <t>(jaký problém)</t>
    </r>
  </si>
  <si>
    <t>VK</t>
  </si>
  <si>
    <t>Střední zdravotnická škola a Vyšší odborná škola zdravotnická, Ostrava, příspěvková organizace</t>
  </si>
  <si>
    <t>ANO</t>
  </si>
  <si>
    <t>Doporučeno</t>
  </si>
  <si>
    <t>červenec 13</t>
  </si>
  <si>
    <t xml:space="preserve">V součastné době se nechává nově zpracovat energetický audit pro budovu 1. máje 11, Ostrava-Mariánské Hory (starý energetický audit je z roku 2003).
</t>
  </si>
  <si>
    <t>NE</t>
  </si>
  <si>
    <t>-</t>
  </si>
  <si>
    <r>
      <rPr>
        <sz val="10"/>
        <rFont val="Tahoma"/>
        <family val="2"/>
      </rPr>
      <t>Třeba zateplit plášť, střechu i vyměnit výplně</t>
    </r>
    <r>
      <rPr>
        <b/>
        <sz val="10"/>
        <rFont val="Tahoma"/>
        <family val="2"/>
      </rPr>
      <t xml:space="preserve">
</t>
    </r>
  </si>
  <si>
    <t xml:space="preserve">budova již zateplena dle dřívějšíczh norem  (cca 5 - 6 cm), tzn. nedostatečné, okna nevyměněna a špatná, střechy špatné, nezateplené </t>
  </si>
  <si>
    <t>řeší se převod z města</t>
  </si>
  <si>
    <t>Pavla Grocholová, EKONOMKA
tel.: 595 693 606
pavla.grocholova@zdrav-ova.cz</t>
  </si>
  <si>
    <t>Sameš</t>
  </si>
  <si>
    <t>RP</t>
  </si>
  <si>
    <t>Střední škola zemědělská, Český Těšín, příspěvková organizace</t>
  </si>
  <si>
    <t xml:space="preserve"> leden 03</t>
  </si>
  <si>
    <t>ne</t>
  </si>
  <si>
    <t>jsou schopni zajistit aktualizaci</t>
  </si>
  <si>
    <t>TV (přístavek k hlavní budově) v 2010 zateplení střechy, škola výměna hlavních vstupních dveří</t>
  </si>
  <si>
    <t>na všech budovách velmi špatný technický stav oken a střechy, zateplení obvodového pláště vzhledem k tloušťce stěn není nutné</t>
  </si>
  <si>
    <t>V úvahu připadá pouze výměna oken za cca 12 mil. Kč. Jedná se budovu, která vzhledem k dostatečné tloušťce stěn není vhodná k zateplení, členitá fasáda.</t>
  </si>
  <si>
    <t>Ano - pozemek - optický kabel</t>
  </si>
  <si>
    <t>MSK</t>
  </si>
  <si>
    <t xml:space="preserve">Ivona Švancarová
ekonomka Střední školy zemědělské, Český Těšín, p.o.
tel.:    558 746 173
mob.: 739 307 780
</t>
  </si>
  <si>
    <t>Srovnalová</t>
  </si>
  <si>
    <t>IK</t>
  </si>
  <si>
    <t>Střední škola služeb a podnikání, Ostrava-Poruba, příspěvková organizace</t>
  </si>
  <si>
    <t>1 (hlavní budova)</t>
  </si>
  <si>
    <t>brezen 13</t>
  </si>
  <si>
    <t>Audit nový</t>
  </si>
  <si>
    <t>Současnost: nová plastová okna z roku 1996, které ale netěsní, čímž do budovy fouká, zatéká a vznikají plísně. Nové termoregulační ventily
Plán: výměna oken, zateplení obvodovoého pláště  a střechy</t>
  </si>
  <si>
    <t xml:space="preserve">Budova je z 1968 a tedy technická zpráva se nedochovala a projektová dokumentace jen z části. </t>
  </si>
  <si>
    <t>reditel: Mgr. Pavel CHRENKA, tel.: 596 940 662</t>
  </si>
  <si>
    <t>2 (tělocvična+trakt)</t>
  </si>
  <si>
    <t>Doporučeno s výhradou</t>
  </si>
  <si>
    <t>Audit nezadán (připraveni zadat obratem)</t>
  </si>
  <si>
    <t>Současnost: Nová polykarbonátové výplně oken z roku 1999
Plán: dlouhodobý požadavek na zateplení budovy</t>
  </si>
  <si>
    <t>Vyšší odborná škola, Střední odborná škola a Střední odborné učiliště, Kopřivnice, příspěvková organizace</t>
  </si>
  <si>
    <t>1 (Sportovní hala)</t>
  </si>
  <si>
    <t xml:space="preserve">Plán:výměna oken, zateplení obvodového pláště a střechy
</t>
  </si>
  <si>
    <t>Velká prosklená okna na nosných konstrukcích</t>
  </si>
  <si>
    <t>Správce budov: p. Škývara
M: 777 481 203</t>
  </si>
  <si>
    <t>Vyhlídal</t>
  </si>
  <si>
    <t>1 (Dílny SOU)</t>
  </si>
  <si>
    <t>Plán: tvorba nového auditu</t>
  </si>
  <si>
    <t>Plán:výměna oken, zateplení obvodového pláště a střechy</t>
  </si>
  <si>
    <t>Budova panelákového typu, vlnovitá střecha s betonovými vlnami.</t>
  </si>
  <si>
    <t>1 (Škola SOU)</t>
  </si>
  <si>
    <t xml:space="preserve">Nová okna </t>
  </si>
  <si>
    <t>Současnost: nová plastová okna
Plán: zateplení obvodového pláště a střechy</t>
  </si>
  <si>
    <t>Střední škola techniky a služeb, Karviná, příspěvková organizace</t>
  </si>
  <si>
    <t>výměna oken budova A, část. budova F</t>
  </si>
  <si>
    <t>Technická zpráva z 2008</t>
  </si>
  <si>
    <t xml:space="preserve">Je možné provádět stavební, technické a jiné opravya úpravy pouze s předchozím písemným souhlasem Pronajimatelů (vlastníku pozemku pod části budovy), </t>
  </si>
  <si>
    <t xml:space="preserve">NE  součinnost Pronajímatele v jednání se stavebním úřadem ustanovena ve smlouvě </t>
  </si>
  <si>
    <t>Část budovy a areálu na pozemku jiného vlastníka, kdy toto je ošetřeno nájemní smlouvou ze dne 25.8.2011.</t>
  </si>
  <si>
    <t>pan Bartoník</t>
  </si>
  <si>
    <t>Fydrychová</t>
  </si>
  <si>
    <t>Střední škola technická a dopravní, Ostrava-Vítkovice, příspěvková organizace</t>
  </si>
  <si>
    <t>Částečná oprava střechy objektu 306</t>
  </si>
  <si>
    <t>Zadaná aktualizaci EA do 30. 6, stará technická dokumentace. Flexibilní domluva s auditorem i projektanty.</t>
  </si>
  <si>
    <t>Zateplení školy dlouhodobě požadováno</t>
  </si>
  <si>
    <t>vera.fukalova@sstd.cz
lumir.pastrnak@sstd.cz</t>
  </si>
  <si>
    <t xml:space="preserve"> Střední škola elektrotechnická, Ostrava, Na Jízdárně 30, příspěvková organizace</t>
  </si>
  <si>
    <t>PD nemají, v současné době nemají energetický audit na budovu na ulici Hlubinská 28, ale  bude zpracován koncem června. Průkaz energetické náročnosti této budovy  bude zpracován do 21. 6. 2013. V současné době probíhá výběrové řízení na provedení hydroizolace zdiva této budovy, kde dostali investiční dotaci z prostředků kraje.  Opravu střechy této budovy plánují na září – říjen 2013. Projektovou dokumentaci na zateplení obvodového pláště a výměnu oken a zateplení střechy plánují stihnout do srpna 2013</t>
  </si>
  <si>
    <t>Pro zařezení je vhodná pouze budova na ulici Hlubinská. Dle energetického auditu není budova na Jízdárenské vhodná pro zateplení, okna byla vyměněna v roce 2011.</t>
  </si>
  <si>
    <t>Ing. Jarmila Břeňová, ekonomka, 556205214, 606331870, brenova@sse-najizdarne.cz</t>
  </si>
  <si>
    <t>Střední škola technická a zemědělská, Nový Jičín, příspěvková organizace</t>
  </si>
  <si>
    <t>Škola nechce být zařazena</t>
  </si>
  <si>
    <t xml:space="preserve">výměna oken a zateplení </t>
  </si>
  <si>
    <t>Původní dřevěná okna v havarijním stavu, objekty nejsou zatepleny. Předpokládané náklady cca 7 mil. Kč. Prioritní je hlavní budova školy. Případné omezení bude doplněno po prohlídce objektů dne 29.3.2013</t>
  </si>
  <si>
    <t>Hlaváč</t>
  </si>
  <si>
    <t>Střední odborná škola, Bruntál, příspěvková organizace</t>
  </si>
  <si>
    <t>03</t>
  </si>
  <si>
    <t xml:space="preserve">V současné době májí předloženy cenové nabídky na en. audit, většinou je dodací doba cca 2 měsíce. </t>
  </si>
  <si>
    <t>Lokální výměna oken.</t>
  </si>
  <si>
    <r>
      <rPr>
        <sz val="10"/>
        <rFont val="Tahoma"/>
        <family val="2"/>
      </rPr>
      <t>PD z 2003
Další dokumenty:
• technické zprávy k objektům v areálu školy, které by byly zatepleny,
• přehled - Seznam objektů v areálu školy  k zařazení do programu Zelená úsporám
Rozsáhlý areál školy je členěn na objekty, z nichž větší část je propojena koridory. Aby bylo možné se vyznat, odkazujeme Vás na  stranu 9 z energetického auditu, kde je areál rozdělen na objekty A až S. Máme zájem o dotace z OPŽP na 17 objektů.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V roce 2013/2014 neplánujeme u těchto objektů opravy, které by se týkaly oken, střechy nebo obvodového pláště.</t>
    </r>
  </si>
  <si>
    <t>Ano (ČEZ, příjezdová cesta, právo chůze a jízdy)</t>
  </si>
  <si>
    <t>Josef Gottwald, pracovní správy budov, tel. 733 164 844; Ing. Kateřina Šnajdrová, zástupkyně , 733 164 845, snajdrova@sosbruntal.cz</t>
  </si>
  <si>
    <t>Sýkora</t>
  </si>
  <si>
    <t>Gymnázium a Střední průmyslová škola elektrotechniky a informatiky, Frenštát pod Radhoštěm, příspěvková organizace</t>
  </si>
  <si>
    <t>Audit po schůzce zadán k aktualizaci</t>
  </si>
  <si>
    <t>Část výměny oken</t>
  </si>
  <si>
    <t>Hlavní budova (100%) + Budova C (33%)</t>
  </si>
  <si>
    <t>Hlavní budova: v roce 2012 výměna nových plastových oken za 4,4 mil. Kč vč. DPH
Budova C: výměna nových platových oken u 1 strany budovy (delší)</t>
  </si>
  <si>
    <t>Jaroslava Buzková, 
jaroslava.buzkova@frengp.cz, 606 357 103, 603 310 727</t>
  </si>
  <si>
    <t>Wichterlovo gymnázium, Ostrava-Poruba, příspěvková organizace</t>
  </si>
  <si>
    <t>Tělocvična</t>
  </si>
  <si>
    <t>Audit bude zpracován do srpna 2003 na budovu tělocvičny, na ni nebudou kladeny požadavky památkové ochrany</t>
  </si>
  <si>
    <t>U tělocvičny žádné opatření neprovedeno</t>
  </si>
  <si>
    <t>Hlavní budova památkově chráněná, na čelní straně vyměněna oikna, požadováno zateplení objektu tělocvičny</t>
  </si>
  <si>
    <t xml:space="preserve">Lenka Szurmanová
ekonom
szurmanova@wigym.cz
Tel.: 596 912 567 
</t>
  </si>
  <si>
    <t>Gymnázium Olgy Havlové, Ostrava-Poruba, příspěvková organizace</t>
  </si>
  <si>
    <t>Nedoporučeno</t>
  </si>
  <si>
    <t>audit nezaslán!</t>
  </si>
  <si>
    <t>kompletní výměna oken, zateplení budov a střech</t>
  </si>
  <si>
    <t>PD nemají</t>
  </si>
  <si>
    <t>budova již zateplena, okna vyměněna dle dřívějšíczh norem  (cca 5 - 8 cm)</t>
  </si>
  <si>
    <t>Ano (budova)</t>
  </si>
  <si>
    <t>Pavla Titurusová, pavla.titurusova@gyohavl.cz</t>
  </si>
  <si>
    <t>Všeobecné a sportovní gymnázium, Bruntál, příspěvková organizace</t>
  </si>
  <si>
    <t>04</t>
  </si>
  <si>
    <t>PD na akci nemají, Památková ochrana, technická dokumentace z období stavbvy = nerelevantní, mají stanovisko stavebního úřadu z 2007 na možné zateplení vzhledem k památce, mámají rozpočet z 2007</t>
  </si>
  <si>
    <t>Objekt se nachází v městské památkové zóně. Jeho fasáda je odhadem ze 3/4 plochy zdobná se štuky a s bosáží, je tedy naprosto vyloučenu tuto fasádu jakkoliv zateplit. V úvahu připadá pouze výměna oken, zateplení půdy.</t>
  </si>
  <si>
    <t>NE
nicméně památková zóna a památkáři se tudíž vyjadřují</t>
  </si>
  <si>
    <t>do budoucna</t>
  </si>
  <si>
    <t>Mgr. Petr Melichar, ředitel, petr.melichar@gymbru.cz</t>
  </si>
  <si>
    <t>Matiční gymnázium, Ostrava, příspěvková organizace</t>
  </si>
  <si>
    <t>08</t>
  </si>
  <si>
    <t>ano</t>
  </si>
  <si>
    <t>část střech ej zateplena, výměna prosklení v atriu školy</t>
  </si>
  <si>
    <t>Máme PD z 2008, 3 pavilony
Výpis z katastru s věcnými břemeny</t>
  </si>
  <si>
    <t>Budovy jsou stavebně vhodné k zateplení a výměně oken</t>
  </si>
  <si>
    <t>pam. Zóna</t>
  </si>
  <si>
    <t xml:space="preserve">Marie Janečková, ekonomka školy
Tel.: 596 116 238
janeckova@mgo.cz
</t>
  </si>
  <si>
    <t>Hendrych</t>
  </si>
  <si>
    <t>Střední průmyslová škola, Bruntál, příspěvková organizace</t>
  </si>
  <si>
    <t>05</t>
  </si>
  <si>
    <t>Probíhá od roku 2012 kontinuální výměna oken</t>
  </si>
  <si>
    <t>Nejsou, objekty se dle mého názoru dají standardně zateplovat.</t>
  </si>
  <si>
    <r>
      <rPr>
        <sz val="10"/>
        <rFont val="Tahoma"/>
        <family val="2"/>
      </rPr>
      <t>Ing. Petr Černý
tel.: 555 559 711
GSM: 606 950 699
E-mail: cerny@sps-bruntal.cz</t>
    </r>
    <r>
      <rPr>
        <sz val="12"/>
        <rFont val="Tahoma"/>
        <family val="2"/>
      </rPr>
      <t xml:space="preserve">
</t>
    </r>
  </si>
  <si>
    <t>Gymnázium (vč. SOŠ zemědělské), Rýmařov, příspěvková organizace</t>
  </si>
  <si>
    <t>AUDIT pro gympl z 2009
pro sloučené učiliště z 2005</t>
  </si>
  <si>
    <t>Zateplení střechy objektu tělocvičny v rámci rekonstrukce střechy</t>
  </si>
  <si>
    <t xml:space="preserve">Od 1. 7. sloučení se střední odbornou školou Rýmařov, zaslány i jejich audity, které jsou k dispozici.
Zvláště u SŠ je od doby vzniku auditu situace výrazně jiná - výměna oken, na některých budovách oprava střechy.
</t>
  </si>
  <si>
    <t>Není  známo. Tato akce byla připravována v prvním balíku do OPŽP. PD vč. EA byla zajišťována MSK, projektant TEBODIN. Nikdy ovšem nebyla zařazena do výzvy. Energetický audit vč. PD je potřeba zkontolovat a případně aktualizovat .</t>
  </si>
  <si>
    <t xml:space="preserve">Mgr. Petr Kroutil Audity Gymnázium Rýmařov, gsm: 733 165 364
mobil: 605 950 541
</t>
  </si>
  <si>
    <t>Gymnázium, Havířov-Podlesí, příspěvková organizace</t>
  </si>
  <si>
    <t>Zadána aktualizace</t>
  </si>
  <si>
    <t>výměna oken -venkovní strana budovy mimo suterén , GO střechy - rok 2001</t>
  </si>
  <si>
    <r>
      <rPr>
        <sz val="10"/>
        <rFont val="Tahoma"/>
        <family val="2"/>
      </rPr>
      <t xml:space="preserve">PD mají z 2008
Zájem žádat o dotace z OPŽP u dvou budov, které v rámci pavilónové stavby tvoří jeden celek. 
V prázdninových měsících 2013 již plánují částečné opravy oken na jedné straně pavilónu B školní budovy (3 podlaží). 
V roce 2014 máme v plánu, v případě schválení dotace OPŽP provést opravy zbývajících původních oken (rok 1969) a zateplení obvodového pláště v souladu s projektovou dokumentací, která již předložena zřizovateli pro výběrové řízení na zateplení budovy v roce 2009. 
Žádost o zpracování aktualizace energetického auditu zadána po jednání se zástupci společnosti GRANTIKA České spořitelny,  a.s.
</t>
    </r>
    <r>
      <rPr>
        <b/>
        <sz val="10"/>
        <rFont val="Tahoma"/>
        <family val="2"/>
      </rPr>
      <t xml:space="preserve">
</t>
    </r>
  </si>
  <si>
    <t>bez omezení</t>
  </si>
  <si>
    <t>Lýdie Nogolová, personalista
tel.č. 596 411 156
nogolova@gsh.cz</t>
  </si>
  <si>
    <t>Dokoupil</t>
  </si>
  <si>
    <t>Sportovní gymnázium Dany a Emila Zátopkových, Ostrava, příspěvková organizace </t>
  </si>
  <si>
    <t xml:space="preserve">Aktuálně zadána zakázka na EA + projekt.
</t>
  </si>
  <si>
    <t>Plán v seznamu doporučení auditora: instalace venkovních žauluí (jde o nezpůsobilý výdaj), zřetelně je třeba položku vyloučit ze způsobilých výdajů.
Technická zpráva z dříve zpracované projektové dokumentace je datována z prosince 2008.  Aktuální zpracování energetického auditu podle platných předpisů bylo již  objednáno  s termínem dodání 15.7.2013. 
Od data vytvoření PD nebyly provedeny žádné opravy dle záměru PD/auditu.</t>
  </si>
  <si>
    <t>lenka.valarikova@sportgym-ostrava.cz</t>
  </si>
  <si>
    <t>Gymnázium, Ostrava-Zábřeh, Volgogradská 6a, příspěvková organizace</t>
  </si>
  <si>
    <t>prosinec 08</t>
  </si>
  <si>
    <t>07/2013: proběhne výměna vstupních dveří (300 tis. Kč bez DPH). Dle auditu z roku 12/2008 byla v roce 2011 realizována výměna termogulačních hlavic.</t>
  </si>
  <si>
    <t>Výměna vstupních dveří</t>
  </si>
  <si>
    <t>Minulost: Oprava  havarijního stavu střechy školy bez zateplení</t>
  </si>
  <si>
    <t>chmela@gyvolgova.cz</t>
  </si>
  <si>
    <t>Gymnázium Mikuláše Koperníka, Bílovec, příspěvková organizace</t>
  </si>
  <si>
    <t>Ano</t>
  </si>
  <si>
    <t>Oproti původnímu stavu v euditu vyměněna část oken na internátu</t>
  </si>
  <si>
    <t>Ne</t>
  </si>
  <si>
    <t>Vhodné k řešení energetických úspor</t>
  </si>
  <si>
    <t xml:space="preserve">Mgr. Pavel Mrva
ředitel školy
 17. listopadu 526/18
743 01 Bílovec
E-mail: pmrva.gmk@gmail.com
GSM:  +420 603 359 766
Tel.:     556 414 445
</t>
  </si>
  <si>
    <t>Střední škola automobilní, mechanizace a podnikání, Krnov, příspěvková organizace</t>
  </si>
  <si>
    <t>budova A- v minulosti částečná výměna oken, nyní probíhá výměna zbývajících, bez nutnosti zateplení OP, zateplení střechy nutné</t>
  </si>
  <si>
    <t>Energetický audit  jen v tištěné podobě zapůjčený Ing. Kravčenkové, která toho času zpracovává průkazy energetické náročnosti budov. Kopie zaslána poštou
PD nemají, 2013 - na jednom místě je poškozena střecha (projevuje se hlavně v zimě), rozpočet na opravu je cca 65.000,- Kč</t>
  </si>
  <si>
    <t>Objekt, kde jsou kmenové třídy na ulici Opavská 34, je veden jako Nemovitá kulturní památka !!!
Dle mého názoru lze zateplovat objekty na Opavké 49 tj. dílny, domov mládeže, tělocvičnu atd…</t>
  </si>
  <si>
    <t>ANO (objekt Opavská 34)
NE (objekt Opavská 49)</t>
  </si>
  <si>
    <t>ANO u objektu Opavská 34, zbytek asi bez problémů</t>
  </si>
  <si>
    <t>Ing. Alois Vaněk, ředitel, vanek@ssamp-krnov.cz, 552 302 233</t>
  </si>
  <si>
    <t>Gymnázium, Krnov, příspěvková organizace</t>
  </si>
  <si>
    <t>EA: doporučuje zateplení stechy a výměna oken. Fasáda by se hodila, nicméně výdaje na zachování stavebních prvků budovy by několikanásobně překročila vlastní výdaje na zateplení.</t>
  </si>
  <si>
    <t xml:space="preserve">O zateplení budov žádat pravděpodobně nebudeme, po jednání s MSK a pamatkáři (štuky) by to pravděpodobně bylo finančně neúnosné.
Připomínám, že škola již jednala s představiteli MSK o výměně (rekonstrukci) oken. Ostatní požadavky na rekonstrukcxi střechy, popř. fasády 
budovy školy jsou v nedohlednu.
Škola má audit z roku 2004, nyní nechává zpracovat PENB.
</t>
  </si>
  <si>
    <t>Objekt se nachází v městské památkové zóně. Jeho fasáda je odhadem ze 3/4 plochy zdobná se štuky a s bosáží, je tedy naprosto vyloučenu tuto fasádu jakkoliv zateplit. V úvahu připadá pouze výměna oken, zateplení půdy. Samostatnou kapitolou je objekt tělocvičny, který je stavěn v systému KORD. Tady lze uvažovat o kompletním zateplení.</t>
  </si>
  <si>
    <t>Obchodní akademie, Ostrava-Poruba, příspěvková organizace</t>
  </si>
  <si>
    <t>prosinec 03</t>
  </si>
  <si>
    <t>Nová okna u všech pavilonů, výměna střechy u tělocvičny</t>
  </si>
  <si>
    <t>Okna (90%) + nová střecha tělcvičny (100%)</t>
  </si>
  <si>
    <t>V roce 2011 došlo k výměně oken na všech pavilonech školy, k výměně zůstávají pouze prosklené spojovací chodby. Dále již byla opravena štřecha na tělocvičně školy a vyměněna okna na 1straně budovy.</t>
  </si>
  <si>
    <t>Budova panelákového typu, má značné tepelné ztráty.</t>
  </si>
  <si>
    <t>Růžena Paverová, info@oa-poruba.cz</t>
  </si>
  <si>
    <t>Odborné učiliště a Praktická škola, Hlučín, příspěvková organizace</t>
  </si>
  <si>
    <t>NE, pouze aktuální průkazy</t>
  </si>
  <si>
    <t>U obou budov nutné zateplení fasády, střechy i výměna výplní</t>
  </si>
  <si>
    <t xml:space="preserve">Budova jednou stěnou spojena s poliklinikou
</t>
  </si>
  <si>
    <t>není vyžadováno</t>
  </si>
  <si>
    <t>Jindřich Honzík- ředitel honzik.oups@hlucin.net</t>
  </si>
  <si>
    <t>Kuš</t>
  </si>
  <si>
    <t xml:space="preserve">Základní škola, Ostrava-Zábřeh, Kpt. Vajdy 1a, příspěvková organizace </t>
  </si>
  <si>
    <t xml:space="preserve"> listopad 08</t>
  </si>
  <si>
    <t>Pokud dostanou pokyn, jsou připraveni zadat audit k aktualizaci. Oproti auditu z roku 2008 by se změnily hodnoty pouze v položce "úspory v Kc vyegenerované za rok"</t>
  </si>
  <si>
    <t xml:space="preserve">Plán: výměna vstupních dveří + oprava atik v rozsahu max. 1,5 mil. Kč
Od doby tvorby auditu 2008 nebyly provedeny žádné opravy odpovídající předmětu OPŽP
Nový PENB
</t>
  </si>
  <si>
    <t>specskola.ekonom@tiscali.cz</t>
  </si>
  <si>
    <t xml:space="preserve">Základní umělecká škola Viléma Petrželky, Ostrava-Hrabůvka, Edisonova 90, příspěvková organizace </t>
  </si>
  <si>
    <t xml:space="preserve">
V plánu výměna oken a obvodový plášť budovy</t>
  </si>
  <si>
    <t>Budova je stavebně vhodná k zateplení a výměně oken</t>
  </si>
  <si>
    <t xml:space="preserve">Bc. Novotná Marcela – ekonom, ekonomicke@zusvpetrzelky.cz, Mgr. Aleš Bína
ředitel, 608 615 774
2. patro, č. dveří: 203
reditel@zusvpetrzelky.cz
</t>
  </si>
  <si>
    <t>Základní škola, Ostrava-Hrabůvka, U Haldy 66, příspěvková organizace</t>
  </si>
  <si>
    <t>říjen 03</t>
  </si>
  <si>
    <t>Pokud dostanou pokyn, jsou připraveni zajistit přílohy. Nyní vyčkávají kvůli financím</t>
  </si>
  <si>
    <t>Budova je vhodná ke komplexnímu vřešení tepelných ztrát.</t>
  </si>
  <si>
    <t xml:space="preserve">Jedná se o školu panelového typu, s meziokenními vložkami. Škola každoročně předkládá v rámci požadavků na reprodukci majetku finanční prostředky ve výši 10 mil. Kč na výměnu oken, které jsou vzhledem ke svému stavu příčinou značného úniku tepla, v některých místnostech je citelné profukování oken. Škola je zateplena pouze slabou vrstvou izolačního materiálu, který nedostačuje dnešním požadakům. Střešní konstukce již minimálně 10 let bez investic, nedostatečně odizolovaná, v zimě promrzá a v letních měsících dochází ke knačnému přehřívání učeben v horních patrech školy. </t>
  </si>
  <si>
    <t>Mgr.Dana Hanková, sk_uhaldy@volny.cz 
596782540, 595782380</t>
  </si>
  <si>
    <t>Střední průmyslová škola elektrotechniky a informatiky</t>
  </si>
  <si>
    <t>Audit z roku 2004 doporučil termofilní vnitřní nátěr za 1,5 mil. Kč
Preferují ale zateplit střechu - na to aktuálně řeší PD, cca 1600 m2, cca 2 mil Kč</t>
  </si>
  <si>
    <t>ANO (nesouvisí s PD)</t>
  </si>
  <si>
    <t>výměna oken</t>
  </si>
  <si>
    <t>PD aktualně řeší na zateplení střechy, tzn. nesoulad s doporučeními starého auditu.</t>
  </si>
  <si>
    <t>Škola každoročně žádá v rámci požadavků na reprodukci majetku o ofinanční prostředky na zateplení budovy školy ve výši 18.400 tis. Kč. V loňském roce byla dokončena výměna střešní krytiny. Nová plechová střecha, která není odizolována způsobuje značné přehřívání učeben v letních měsících a velké tepelné zpráty v topné sezóně. Tuto situaci je nutno řešit izolací střešní konstrukce v předpokldáných nákladech 980 tis. Kč.</t>
  </si>
  <si>
    <t>Ing. Jaroslav Král
ředitel SPŠei Ostrava
j.kral@spseiostrava.cz
774 774 501</t>
  </si>
  <si>
    <t>Střední odbarná škola dopravy a cestovního ruchu, Krnov, příspěvková organizace</t>
  </si>
  <si>
    <t>duben 04</t>
  </si>
  <si>
    <t>Objekt, který je dle mého názoru vhodný k zateplení. Stávající okna jsou v dezolátním stavu, fasáda také. Půdy lze zateplit. Navíc je tento požadavek dlouhodobě uplatňován organizací k zařazení do reprodukce majetku MSK !!!</t>
  </si>
  <si>
    <t>ANO (budova)</t>
  </si>
  <si>
    <t>Mgr. Zdeněk Klein
ředitel školy
sos@sos-dcr.cz</t>
  </si>
  <si>
    <t>Střední škola zemědělství a služeb, Město Albrechtice, příspěvková organizace</t>
  </si>
  <si>
    <t>03, 09</t>
  </si>
  <si>
    <t>Proběhla výměna oken na objektu školy</t>
  </si>
  <si>
    <r>
      <rPr>
        <sz val="10"/>
        <rFont val="Tahoma"/>
        <family val="2"/>
      </rPr>
      <t>EA z roku 2009 hlavní budovy školy a tělocvičny. Z energetického auditu z roku 2003 zpracovaného na všechny budovy je zaslán návrh opatření.
Hlavní budova školy - dokumentaci pro stavební řízení zpracována v roce 2004 na celkovou rekonstrukci hlavní budovy školy, položkové rozpočty jsou zpracované dle požadavku energ. auditu z roku 2009 dle projektu. 
Tělocvična - projektovou dokumentaci zpracována v roce 2008 na celkovou rekonstrukci objektu tělocvičny, položkový rozpočet na zateplení je zpracován dle požadavku energ. auditu z roku 2009.
Do 25. června 2013 zpracované PENB na všechny budovy.</t>
    </r>
    <r>
      <rPr>
        <b/>
        <sz val="10"/>
        <rFont val="Tahoma"/>
        <family val="2"/>
      </rPr>
      <t xml:space="preserve">
</t>
    </r>
  </si>
  <si>
    <t>Objekt, který je dle mého názoru vhodný k zateplení. Stávající okna na hlavní budově jsou sice vyměněna. Půdy lze zateplit, fasáda taky. Samostatnou kapitolou je zateplení objektu tělocvičny. Navíc je tento požadavek dlouhodobě uplatňován organizací k zařazení do reprodukce majetku MSK !!!</t>
  </si>
  <si>
    <t>ANO - trafo stanice pro ČEZ</t>
  </si>
  <si>
    <t>Ing. Leona Králová, 
tel.: 554 652 631, mob.: 733 595 530
ekonom@souzma.cz</t>
  </si>
  <si>
    <t xml:space="preserve">SOŠ a SOU podnikání a služeb, Školní 416, Jablunkov </t>
  </si>
  <si>
    <t>EA u jedné budovy, schopni zajistit do srpna 2013</t>
  </si>
  <si>
    <r>
      <rPr>
        <sz val="10"/>
        <rFont val="Tahoma"/>
        <family val="2"/>
      </rPr>
      <t>Požadavek
 Budova školy ul. Školní 416 – výměna oken a  vstupních
 dveří, zateplení přístaveb, oprava a nátěr fasád 
 a zateplení stropní konstrukce 1. NP (půdní prostory)
Rok 2013/2014:
 Budova školy ul.Zahradní č.102 – výměna střechy 
a zateplení stropní konstrukce 2.NP (půdní prostory),
výměna oken a venkovních dveří a zateplení pláště budovy školy.</t>
    </r>
    <r>
      <rPr>
        <b/>
        <sz val="10"/>
        <rFont val="Tahoma"/>
        <family val="2"/>
      </rPr>
      <t xml:space="preserve">
</t>
    </r>
  </si>
  <si>
    <t xml:space="preserve">Martynková Anna, ekonom. tel. 558 341 950,  </t>
  </si>
  <si>
    <t>Štefková</t>
  </si>
  <si>
    <t>Gymnázium,  nám. T.G. Masaryka 1260, Frýdlant n.O.</t>
  </si>
  <si>
    <t>Ředitelka školy vyčká rozhodnutí Zastupitelstva MSK, dle situace by následně zadatala tvorbu EA</t>
  </si>
  <si>
    <t>Nová okna</t>
  </si>
  <si>
    <t>100</t>
  </si>
  <si>
    <t>Současnost: výměna dveří a oken za nová (do 08/2013). Opadává omítka na severní straně budovy.
Aktuálně: výstavba nové tělocvičny do konce roku 2014 (tělocvična bude připojena k jedné straně stávající budovy gymnázia)
Plán: zájem o zateplení obvodového pláště + zateplení střechy.</t>
  </si>
  <si>
    <t>Budova panelového typu, značné tepelné ztráty, z důvodů povětrnostních vlivů odpadává omítka. Okna jsou již vyměněna za plastová. Škola opakovaně žádá o prostředky na zateplení.</t>
  </si>
  <si>
    <t>Ing. Petra Schwarzová, ředitelka, pschwarzova@post.cz</t>
  </si>
  <si>
    <t>ZUŠ Leoše Janáčka, Padlých hrdinů 292, Frýdlant n.O.</t>
  </si>
  <si>
    <t>Zateplení jedné fasády + výměna části oken (čelní stěna)</t>
  </si>
  <si>
    <t>30 + 45</t>
  </si>
  <si>
    <t>Současnost: 2008: zateplení fasády a výměna nových oken na čelní straně budovy (tloušťka zateplení nedostačující)
2012-provedena lokální oprav havarijního stavu střechny nad výukovou částí (vč. silně zkorodovaných a prokézajícíh rýn a okapů). Nutné provést komplexní rekonstrukci. Došlo k zateplení půdy ze 2/3.
Plán: zateplení 1/3 půdy (zbytku) + obvodového pláště + výmněna oken
Budova nesplňuje normu BOZP: výtka katastrofálního stavu oekn, vázného poškození zdiva a štítů budov.</t>
  </si>
  <si>
    <t xml:space="preserve">Katastrofální stav fasád a střechy, náklady na vytápění jsou neúměrně vysoké. Nová paní ředitelka pokládá stav některých oken za havarijní o čemž písemně informovala zřizovatele. </t>
  </si>
  <si>
    <t>Mgr. Karla Stiborková
Ředitelka ZUŠ Leoše Janáčka ve Frýdlantu n. O.
Tel: 602517601
reditel.zus.frydlant@seznam.cz</t>
  </si>
  <si>
    <t>SŠzahradnická Žákovská, Ostrava, SPV U Hrůbků</t>
  </si>
  <si>
    <t>Ćást oken v DM bude vyměněna v 2013, přínosy lze ale zahrnout do žádosti!</t>
  </si>
  <si>
    <r>
      <rPr>
        <sz val="10"/>
        <rFont val="Tahoma"/>
        <family val="2"/>
      </rPr>
      <t>PaedDr. Alena Hlavinová
ředitelka školy
tel: 596 622 335
mobil: 603 499 405
e-mail: szas.ostrava@gmail.com</t>
    </r>
    <r>
      <rPr>
        <sz val="12"/>
        <rFont val="Tahoma"/>
        <family val="2"/>
      </rPr>
      <t xml:space="preserve">
</t>
    </r>
  </si>
  <si>
    <t>Dětský domov a Školní jídelna, Čelakovského 1, Havířov - Podlesí</t>
  </si>
  <si>
    <t>_</t>
  </si>
  <si>
    <t>Existuje průkaz, schopni zajistit do srpna 2013, ale nemají finance</t>
  </si>
  <si>
    <t>Vhodné k provedení komplexního zateplení a výměny výplní</t>
  </si>
  <si>
    <t>U pozemku</t>
  </si>
  <si>
    <r>
      <rPr>
        <sz val="10"/>
        <rFont val="Tahoma"/>
        <family val="2"/>
      </rPr>
      <t>Alena Kvíčalová - ekonomka
Dětský domov a Školní jídelna
Havířov-Podlesí
Čelakovského 1
tel: 596411212, ekonom.ddhavirov@seznam.cz</t>
    </r>
    <r>
      <rPr>
        <sz val="12"/>
        <rFont val="Tahoma"/>
        <family val="2"/>
      </rPr>
      <t xml:space="preserve">
</t>
    </r>
  </si>
  <si>
    <t>Střední škola a Základní škola, Školní 601/2, Havířov - Šumbark  (Sportovní centrum)</t>
  </si>
  <si>
    <t>Schopni zajistit do srpna 2013, ale chtějí mít jistotu zařazení</t>
  </si>
  <si>
    <t>U ostatních budov vyměněna okna, ty do dotace nezahrnovat</t>
  </si>
  <si>
    <t>U budovy bazénu neprovedeno žádné opatření</t>
  </si>
  <si>
    <t>Měto Havířov, chystá se převod</t>
  </si>
  <si>
    <t xml:space="preserve"> Ing. Milan Kovalčík 
zástupce ředitele pro provozně-technický úsek
596 809 103 
kovalcik@ssazs-havirov.cz</t>
  </si>
  <si>
    <t>EA: cena EA a PD se liší. Uvedená je cena aktuální PD. V ceně EA je součástí celkových výdajů i částka 1,215 mil. Kč na OZE - solární kolektory (možný přesun do způsobilých výdajů v případě, že to výzva umožní)</t>
  </si>
  <si>
    <t>Zpravává se nový audit do 31. 7. 2013</t>
  </si>
  <si>
    <t>do 30. 6. bude aktuální, nový průkaz 2013:  5/2013</t>
  </si>
  <si>
    <t>Po schůzce zadán EA k tvorbě.</t>
  </si>
  <si>
    <t>Popisky sloupců</t>
  </si>
  <si>
    <t>Celkový součet</t>
  </si>
  <si>
    <t>Popisky řádků</t>
  </si>
  <si>
    <t>Počet z Existuje?</t>
  </si>
  <si>
    <t>(Prázdné)</t>
  </si>
  <si>
    <t>1 (A+B+C)</t>
  </si>
  <si>
    <t>Budova ABC - PD 2009
PD dle vyjádření stihnou dořešit do srpna 2013</t>
  </si>
  <si>
    <t>1 (správní budova)</t>
  </si>
  <si>
    <t>PD dle vyjádření stihnou dořešit do srpna 2013</t>
  </si>
  <si>
    <t>1 (DM)</t>
  </si>
  <si>
    <t>DM PD ne
PD dle vyjádření stihnou dořešit do srpna 2013</t>
  </si>
  <si>
    <t>Hodnocení</t>
  </si>
  <si>
    <t>F</t>
  </si>
  <si>
    <t>Dostupnost parametrů k bodové analýze</t>
  </si>
  <si>
    <t>Neplánují</t>
  </si>
  <si>
    <t>Nezpracovávají audit, nedoporučeno</t>
  </si>
  <si>
    <t>% dotace při zisku 50 bodů</t>
  </si>
  <si>
    <t>% dotace při zisku 60 bodů</t>
  </si>
  <si>
    <t>Bodový zisk při maximální dotaci</t>
  </si>
  <si>
    <t>Maximální % dotace</t>
  </si>
  <si>
    <t>škola</t>
  </si>
  <si>
    <t>tělocvična</t>
  </si>
  <si>
    <t>22/1</t>
  </si>
  <si>
    <t>22/2</t>
  </si>
  <si>
    <t>MSK vyřadilo</t>
  </si>
  <si>
    <t>Škola nemá zájem</t>
  </si>
  <si>
    <t>Střední škola hotelová, obchodní a polygrafická, Český Těšín, příspěvková organizace (dříve Střední škola zemědělská, Český Těšín, příspěvková organizace)</t>
  </si>
  <si>
    <t>Výše celkové investice uvažovaná v hodnocení v Kč bez DPH</t>
  </si>
  <si>
    <t>1 (budova A)</t>
  </si>
  <si>
    <t>1 (budova B)</t>
  </si>
  <si>
    <t>1 (budova B1 + jídelna + krček)</t>
  </si>
  <si>
    <t>1 (budova C)</t>
  </si>
  <si>
    <t>1 (Tělocvična)</t>
  </si>
  <si>
    <t>1/1</t>
  </si>
  <si>
    <t>1/2</t>
  </si>
  <si>
    <t>1/3</t>
  </si>
  <si>
    <t>1/4</t>
  </si>
  <si>
    <t>Odstoupili z akce</t>
  </si>
  <si>
    <t>1 (budova SOŠ Divadelní 14)</t>
  </si>
  <si>
    <t>1 (budova SOŠ J_Sedláka 16)</t>
  </si>
  <si>
    <t>1 (budova SOŠ_dílny_Jamartice)</t>
  </si>
  <si>
    <t>Požadováno rozdělení tabulky od Emtestu</t>
  </si>
  <si>
    <t>ANO, ale nedosahují požadované hodnoty Uem</t>
  </si>
  <si>
    <t>28/1</t>
  </si>
  <si>
    <t>28/2</t>
  </si>
  <si>
    <t>16</t>
  </si>
  <si>
    <t>20/1</t>
  </si>
  <si>
    <t>20/2</t>
  </si>
  <si>
    <t>20/3</t>
  </si>
  <si>
    <t>20/4</t>
  </si>
  <si>
    <t>1 (ČSA)</t>
  </si>
  <si>
    <t>1 (Hrnčířská)</t>
  </si>
  <si>
    <t>1 (hlavní budova Gymnázia + ;tělocvična)</t>
  </si>
  <si>
    <t>14/1</t>
  </si>
  <si>
    <t>14/2</t>
  </si>
  <si>
    <t>Hlavní budova</t>
  </si>
  <si>
    <t>A+B internát</t>
  </si>
  <si>
    <t>C</t>
  </si>
  <si>
    <t>35/1</t>
  </si>
  <si>
    <t>budova Školní</t>
  </si>
  <si>
    <t>budova Zahradní</t>
  </si>
  <si>
    <t>19/1</t>
  </si>
  <si>
    <t>19/2</t>
  </si>
  <si>
    <t>19/3</t>
  </si>
  <si>
    <t>19/4</t>
  </si>
  <si>
    <t>hlavní budova</t>
  </si>
  <si>
    <t>dílny</t>
  </si>
  <si>
    <t>jídelna</t>
  </si>
  <si>
    <t>internát A</t>
  </si>
  <si>
    <t>34/1</t>
  </si>
  <si>
    <t>34/2</t>
  </si>
  <si>
    <t>34/3</t>
  </si>
  <si>
    <t>34/4</t>
  </si>
  <si>
    <t>34/5</t>
  </si>
  <si>
    <t>34/6</t>
  </si>
  <si>
    <t>domov mládeže</t>
  </si>
  <si>
    <t>Odborný výcvik - Celní</t>
  </si>
  <si>
    <t>1 (Hlubinská)</t>
  </si>
  <si>
    <t>1/5</t>
  </si>
  <si>
    <r>
      <t xml:space="preserve">MSK vyřadilo, </t>
    </r>
    <r>
      <rPr>
        <b/>
        <sz val="11"/>
        <color indexed="10"/>
        <rFont val="Tahoma"/>
        <family val="2"/>
      </rPr>
      <t>mají uvedeny nulové provozní úspory</t>
    </r>
  </si>
  <si>
    <t>SO 306 (k ostatním nejsou podklady)</t>
  </si>
  <si>
    <t>ANO, otázkou správnost auditu vzhledem k zateplovací fasádě hlavní stěny?</t>
  </si>
  <si>
    <t>MAXIMÁLNÍ % DOTACE</t>
  </si>
  <si>
    <t>50 BODŮ</t>
  </si>
  <si>
    <t>60 BODŮ</t>
  </si>
  <si>
    <t>Podíl žadatele (spolufinancování) při max. dotaci vč. DPH</t>
  </si>
  <si>
    <t>Podíl žadatele (spolufinancování) při zisku 50 bodů vč DPH</t>
  </si>
  <si>
    <t>Podíl žadatele (spolufinancování) při zisku 60 bodů vč. DPH</t>
  </si>
  <si>
    <t>Podíl spolufinancování při zisku 50 bodů na projekt</t>
  </si>
  <si>
    <t>Podíl spolufinancování při zisku 60 bodů na projekt</t>
  </si>
  <si>
    <t>Výše celkové investice uvažovaná v hodnocení v Kč vč. DPH</t>
  </si>
  <si>
    <t>Celkem</t>
  </si>
  <si>
    <t>Celkové náklady projektu  
[Kč]</t>
  </si>
  <si>
    <t>Zateplení Střední odborné školy  v Českém Těšíně (budova na ul. Tyršova)</t>
  </si>
  <si>
    <t>Zateplení vybraných budov Střední školy zemědělství a služeb ve Městě Albrechtice</t>
  </si>
  <si>
    <t>Zateplení vybraných objektů Střední odborné školy dopravy a cestovního ruchu v Krnově</t>
  </si>
  <si>
    <t>Zateplení vybraných objektů Gymnázia a Střední odborné školy v Rýmařově</t>
  </si>
  <si>
    <t>Zateplení Střední průmyslové školy a Obchodní akademie v Bruntále (areál na ul. Kavalcova)</t>
  </si>
  <si>
    <t>Zateplení areálu Gymnázia a Střední průmyslové školy elektrotechniky a informatiky ve Frenštátě pod Radhoštěm na ul. Křižíkova</t>
  </si>
  <si>
    <t>Zateplení objektu dílen Střední školy elektrotechnické v Ostravě</t>
  </si>
  <si>
    <t>Zateplení Střední zdravotnické školy a Vyšší odborné školy zdravotnické v Ostravě (areál na ul. 1. máje)</t>
  </si>
  <si>
    <t>Název projektu</t>
  </si>
  <si>
    <t>Zateplení budovy dílen Gymnázia a Střední odborné školy v Rýmařově-Jamarticích</t>
  </si>
  <si>
    <t>Zateplení SOŠ a SOU podnikání a služeb v Jablunkově - budova na ulici Školní</t>
  </si>
  <si>
    <t>Zateplení SOŠ a SOU podnikání a služeb v Jablunkově - budova na ulici Zahradní</t>
  </si>
  <si>
    <t>Zateplení Gymnázia ve Frýdlantu nad Ostravicí</t>
  </si>
  <si>
    <t>Zateplení Dětského domova na ulici Čelakovského v Havířově - Podlesí</t>
  </si>
  <si>
    <t>předpokládaná dotace z  OPŽP 
[Kč]</t>
  </si>
  <si>
    <t>předpokládaný podíl MSK 
[Kč]</t>
  </si>
  <si>
    <t>Příloha č.: 1 k materiálu č.: 57
Počet stran přílohy: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</si>
</sst>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mmmm\ yy;@"/>
    <numFmt numFmtId="165" formatCode="#,##0\ &quot;Kč&quot;"/>
    <numFmt numFmtId="166" formatCode="0.0"/>
    <numFmt numFmtId="167" formatCode="#,##0.0"/>
    <numFmt numFmtId="168" formatCode="#,##0.000"/>
    <numFmt numFmtId="169" formatCode="#,##0.0000"/>
  </numFmts>
  <fonts count="53">
    <font>
      <sz val="11"/>
      <color indexed="8"/>
      <name val="Calibri"/>
      <family val="2"/>
    </font>
    <font>
      <sz val="12"/>
      <color indexed="9"/>
      <name val="Tahoma"/>
      <family val="2"/>
    </font>
    <font>
      <b/>
      <sz val="14"/>
      <color indexed="9"/>
      <name val="Tahoma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b/>
      <sz val="12"/>
      <color indexed="9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u val="single"/>
      <sz val="10"/>
      <name val="Calibri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u val="single"/>
      <sz val="12"/>
      <name val="Calibri"/>
      <family val="2"/>
    </font>
    <font>
      <u val="single"/>
      <sz val="7.7"/>
      <name val="Calibri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sz val="8"/>
      <name val="Calibri"/>
      <family val="2"/>
    </font>
    <font>
      <u val="single"/>
      <sz val="7.7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25"/>
      <color indexed="36"/>
      <name val="Calibri"/>
      <family val="2"/>
    </font>
    <font>
      <strike/>
      <sz val="11"/>
      <color indexed="8"/>
      <name val="Tahoma"/>
      <family val="2"/>
    </font>
    <font>
      <sz val="11"/>
      <color indexed="9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 style="thin"/>
      <right/>
      <top style="medium"/>
      <bottom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0" fillId="7" borderId="8" applyNumberFormat="0" applyAlignment="0" applyProtection="0"/>
    <xf numFmtId="0" fontId="42" fillId="19" borderId="8" applyNumberFormat="0" applyAlignment="0" applyProtection="0"/>
    <xf numFmtId="0" fontId="41" fillId="19" borderId="9" applyNumberFormat="0" applyAlignment="0" applyProtection="0"/>
    <xf numFmtId="0" fontId="4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3" borderId="0" applyNumberFormat="0" applyBorder="0" applyAlignment="0" applyProtection="0"/>
  </cellStyleXfs>
  <cellXfs count="239">
    <xf numFmtId="0" fontId="0" fillId="0" borderId="0" xfId="0" applyAlignment="1">
      <alignment/>
    </xf>
    <xf numFmtId="0" fontId="8" fillId="0" borderId="0" xfId="0" applyFont="1" applyBorder="1" applyAlignment="1">
      <alignment vertical="center" wrapText="1"/>
    </xf>
    <xf numFmtId="0" fontId="8" fillId="8" borderId="10" xfId="0" applyFont="1" applyFill="1" applyBorder="1" applyAlignment="1">
      <alignment horizontal="center" vertical="center" wrapText="1"/>
    </xf>
    <xf numFmtId="164" fontId="8" fillId="8" borderId="10" xfId="0" applyNumberFormat="1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horizontal="center" vertical="center" wrapText="1"/>
    </xf>
    <xf numFmtId="165" fontId="14" fillId="3" borderId="11" xfId="0" applyNumberFormat="1" applyFont="1" applyFill="1" applyBorder="1" applyAlignment="1">
      <alignment vertical="center" wrapText="1"/>
    </xf>
    <xf numFmtId="165" fontId="15" fillId="3" borderId="11" xfId="0" applyNumberFormat="1" applyFont="1" applyFill="1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horizontal="center" vertical="center" wrapText="1"/>
    </xf>
    <xf numFmtId="165" fontId="14" fillId="3" borderId="13" xfId="0" applyNumberFormat="1" applyFont="1" applyFill="1" applyBorder="1" applyAlignment="1">
      <alignment vertical="center" wrapText="1"/>
    </xf>
    <xf numFmtId="165" fontId="15" fillId="3" borderId="13" xfId="0" applyNumberFormat="1" applyFont="1" applyFill="1" applyBorder="1" applyAlignment="1">
      <alignment horizontal="left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wrapText="1"/>
    </xf>
    <xf numFmtId="0" fontId="17" fillId="2" borderId="13" xfId="36" applyFont="1" applyFill="1" applyBorder="1" applyAlignment="1" applyProtection="1">
      <alignment vertical="center" wrapText="1"/>
      <protection/>
    </xf>
    <xf numFmtId="0" fontId="8" fillId="2" borderId="13" xfId="0" applyFont="1" applyFill="1" applyBorder="1" applyAlignment="1">
      <alignment vertical="top" wrapText="1"/>
    </xf>
    <xf numFmtId="0" fontId="8" fillId="19" borderId="13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vertical="center" wrapText="1"/>
    </xf>
    <xf numFmtId="0" fontId="14" fillId="19" borderId="13" xfId="0" applyFont="1" applyFill="1" applyBorder="1" applyAlignment="1">
      <alignment horizontal="center" vertical="center" wrapText="1"/>
    </xf>
    <xf numFmtId="0" fontId="8" fillId="19" borderId="0" xfId="0" applyFont="1" applyFill="1" applyBorder="1" applyAlignment="1">
      <alignment vertical="center" wrapText="1"/>
    </xf>
    <xf numFmtId="164" fontId="8" fillId="19" borderId="13" xfId="0" applyNumberFormat="1" applyFont="1" applyFill="1" applyBorder="1" applyAlignment="1">
      <alignment horizontal="center" vertical="center" wrapText="1"/>
    </xf>
    <xf numFmtId="0" fontId="8" fillId="19" borderId="13" xfId="0" applyFont="1" applyFill="1" applyBorder="1" applyAlignment="1">
      <alignment horizontal="left" vertical="center" wrapText="1"/>
    </xf>
    <xf numFmtId="0" fontId="8" fillId="19" borderId="13" xfId="0" applyFont="1" applyFill="1" applyBorder="1" applyAlignment="1">
      <alignment wrapText="1"/>
    </xf>
    <xf numFmtId="0" fontId="8" fillId="19" borderId="14" xfId="0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164" fontId="14" fillId="2" borderId="13" xfId="0" applyNumberFormat="1" applyFont="1" applyFill="1" applyBorder="1" applyAlignment="1">
      <alignment horizontal="center" vertical="center" wrapText="1"/>
    </xf>
    <xf numFmtId="9" fontId="8" fillId="2" borderId="13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wrapText="1"/>
    </xf>
    <xf numFmtId="49" fontId="8" fillId="19" borderId="13" xfId="0" applyNumberFormat="1" applyFont="1" applyFill="1" applyBorder="1" applyAlignment="1">
      <alignment horizontal="center" vertical="center" wrapText="1"/>
    </xf>
    <xf numFmtId="0" fontId="8" fillId="19" borderId="13" xfId="0" applyFont="1" applyFill="1" applyBorder="1" applyAlignment="1">
      <alignment horizontal="center" vertical="center" wrapText="1"/>
    </xf>
    <xf numFmtId="0" fontId="14" fillId="19" borderId="13" xfId="0" applyFont="1" applyFill="1" applyBorder="1" applyAlignment="1">
      <alignment horizontal="left" vertical="center" wrapText="1"/>
    </xf>
    <xf numFmtId="164" fontId="8" fillId="19" borderId="13" xfId="0" applyNumberFormat="1" applyFont="1" applyFill="1" applyBorder="1" applyAlignment="1">
      <alignment horizontal="center" vertical="center" wrapText="1"/>
    </xf>
    <xf numFmtId="0" fontId="14" fillId="19" borderId="13" xfId="0" applyFont="1" applyFill="1" applyBorder="1" applyAlignment="1">
      <alignment vertical="center" wrapText="1"/>
    </xf>
    <xf numFmtId="0" fontId="8" fillId="19" borderId="13" xfId="0" applyFont="1" applyFill="1" applyBorder="1" applyAlignment="1">
      <alignment horizontal="left" vertical="center" wrapText="1"/>
    </xf>
    <xf numFmtId="0" fontId="8" fillId="19" borderId="14" xfId="0" applyFont="1" applyFill="1" applyBorder="1" applyAlignment="1">
      <alignment horizontal="center" vertical="center" wrapText="1"/>
    </xf>
    <xf numFmtId="0" fontId="8" fillId="19" borderId="0" xfId="0" applyFont="1" applyFill="1" applyBorder="1" applyAlignment="1">
      <alignment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9" fontId="1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65" fontId="9" fillId="3" borderId="13" xfId="0" applyNumberFormat="1" applyFont="1" applyFill="1" applyBorder="1" applyAlignment="1">
      <alignment vertical="center" wrapText="1"/>
    </xf>
    <xf numFmtId="165" fontId="19" fillId="3" borderId="13" xfId="0" applyNumberFormat="1" applyFont="1" applyFill="1" applyBorder="1" applyAlignment="1">
      <alignment horizontal="left" vertical="center" wrapText="1"/>
    </xf>
    <xf numFmtId="164" fontId="20" fillId="2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1" fillId="2" borderId="13" xfId="36" applyFont="1" applyFill="1" applyBorder="1" applyAlignment="1" applyProtection="1">
      <alignment vertical="center" wrapText="1"/>
      <protection/>
    </xf>
    <xf numFmtId="0" fontId="22" fillId="2" borderId="13" xfId="36" applyFont="1" applyFill="1" applyBorder="1" applyAlignment="1" applyProtection="1">
      <alignment vertical="center" wrapText="1"/>
      <protection/>
    </xf>
    <xf numFmtId="0" fontId="8" fillId="19" borderId="13" xfId="0" applyNumberFormat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20" fillId="2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left" vertical="center" wrapText="1"/>
    </xf>
    <xf numFmtId="164" fontId="20" fillId="2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165" fontId="8" fillId="3" borderId="13" xfId="0" applyNumberFormat="1" applyFont="1" applyFill="1" applyBorder="1" applyAlignment="1">
      <alignment vertical="center" wrapText="1"/>
    </xf>
    <xf numFmtId="0" fontId="25" fillId="3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20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165" fontId="0" fillId="0" borderId="0" xfId="0" applyNumberFormat="1" applyAlignment="1">
      <alignment/>
    </xf>
    <xf numFmtId="0" fontId="8" fillId="2" borderId="12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19" borderId="14" xfId="0" applyFont="1" applyFill="1" applyBorder="1" applyAlignment="1">
      <alignment vertical="center" wrapText="1"/>
    </xf>
    <xf numFmtId="0" fontId="8" fillId="19" borderId="14" xfId="0" applyFont="1" applyFill="1" applyBorder="1" applyAlignment="1">
      <alignment vertical="center" wrapText="1"/>
    </xf>
    <xf numFmtId="0" fontId="20" fillId="2" borderId="14" xfId="0" applyFont="1" applyFill="1" applyBorder="1" applyAlignment="1">
      <alignment vertical="center" wrapText="1"/>
    </xf>
    <xf numFmtId="0" fontId="23" fillId="2" borderId="14" xfId="0" applyFont="1" applyFill="1" applyBorder="1" applyAlignment="1">
      <alignment vertical="center" wrapText="1"/>
    </xf>
    <xf numFmtId="0" fontId="20" fillId="2" borderId="14" xfId="0" applyFont="1" applyFill="1" applyBorder="1" applyAlignment="1">
      <alignment vertical="center" wrapText="1"/>
    </xf>
    <xf numFmtId="0" fontId="12" fillId="19" borderId="11" xfId="0" applyFont="1" applyFill="1" applyBorder="1" applyAlignment="1">
      <alignment horizontal="center" vertical="center" wrapText="1"/>
    </xf>
    <xf numFmtId="165" fontId="14" fillId="19" borderId="13" xfId="0" applyNumberFormat="1" applyFont="1" applyFill="1" applyBorder="1" applyAlignment="1">
      <alignment vertical="center" wrapText="1"/>
    </xf>
    <xf numFmtId="165" fontId="15" fillId="19" borderId="13" xfId="0" applyNumberFormat="1" applyFont="1" applyFill="1" applyBorder="1" applyAlignment="1">
      <alignment horizontal="left" vertical="center" wrapText="1"/>
    </xf>
    <xf numFmtId="165" fontId="12" fillId="2" borderId="13" xfId="0" applyNumberFormat="1" applyFont="1" applyFill="1" applyBorder="1" applyAlignment="1">
      <alignment horizontal="center" vertical="center" wrapText="1"/>
    </xf>
    <xf numFmtId="165" fontId="12" fillId="2" borderId="13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165" fontId="12" fillId="2" borderId="13" xfId="0" applyNumberFormat="1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center" vertical="center" wrapText="1"/>
    </xf>
    <xf numFmtId="165" fontId="12" fillId="2" borderId="13" xfId="0" applyNumberFormat="1" applyFont="1" applyFill="1" applyBorder="1" applyAlignment="1">
      <alignment horizontal="right" vertical="center" wrapText="1"/>
    </xf>
    <xf numFmtId="0" fontId="12" fillId="19" borderId="14" xfId="0" applyFont="1" applyFill="1" applyBorder="1" applyAlignment="1">
      <alignment horizontal="center" vertical="center" wrapText="1"/>
    </xf>
    <xf numFmtId="165" fontId="12" fillId="19" borderId="13" xfId="0" applyNumberFormat="1" applyFont="1" applyFill="1" applyBorder="1" applyAlignment="1">
      <alignment horizontal="center" vertical="center" wrapText="1"/>
    </xf>
    <xf numFmtId="165" fontId="12" fillId="2" borderId="13" xfId="0" applyNumberFormat="1" applyFont="1" applyFill="1" applyBorder="1" applyAlignment="1" applyProtection="1">
      <alignment horizontal="right" vertical="center" wrapText="1"/>
      <protection/>
    </xf>
    <xf numFmtId="0" fontId="12" fillId="19" borderId="14" xfId="0" applyFont="1" applyFill="1" applyBorder="1" applyAlignment="1">
      <alignment horizontal="center" vertical="center" wrapText="1"/>
    </xf>
    <xf numFmtId="165" fontId="12" fillId="0" borderId="0" xfId="0" applyNumberFormat="1" applyFont="1" applyBorder="1" applyAlignment="1">
      <alignment vertical="center" wrapText="1"/>
    </xf>
    <xf numFmtId="165" fontId="12" fillId="2" borderId="11" xfId="0" applyNumberFormat="1" applyFont="1" applyFill="1" applyBorder="1" applyAlignment="1">
      <alignment vertical="center" wrapText="1"/>
    </xf>
    <xf numFmtId="165" fontId="0" fillId="2" borderId="11" xfId="0" applyNumberFormat="1" applyFill="1" applyBorder="1" applyAlignment="1">
      <alignment vertical="center" wrapText="1"/>
    </xf>
    <xf numFmtId="165" fontId="0" fillId="19" borderId="11" xfId="0" applyNumberFormat="1" applyFill="1" applyBorder="1" applyAlignment="1">
      <alignment vertical="center" wrapText="1"/>
    </xf>
    <xf numFmtId="167" fontId="12" fillId="19" borderId="13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6" fontId="20" fillId="2" borderId="13" xfId="0" applyNumberFormat="1" applyFont="1" applyFill="1" applyBorder="1" applyAlignment="1">
      <alignment vertical="center"/>
    </xf>
    <xf numFmtId="165" fontId="20" fillId="2" borderId="13" xfId="0" applyNumberFormat="1" applyFont="1" applyFill="1" applyBorder="1" applyAlignment="1">
      <alignment vertical="center" wrapText="1"/>
    </xf>
    <xf numFmtId="49" fontId="8" fillId="19" borderId="13" xfId="0" applyNumberFormat="1" applyFont="1" applyFill="1" applyBorder="1" applyAlignment="1">
      <alignment horizontal="center" vertical="center" wrapText="1"/>
    </xf>
    <xf numFmtId="4" fontId="20" fillId="2" borderId="13" xfId="0" applyNumberFormat="1" applyFont="1" applyFill="1" applyBorder="1" applyAlignment="1" applyProtection="1">
      <alignment vertical="center" wrapText="1" readingOrder="1"/>
      <protection/>
    </xf>
    <xf numFmtId="49" fontId="12" fillId="2" borderId="13" xfId="0" applyNumberFormat="1" applyFont="1" applyFill="1" applyBorder="1" applyAlignment="1">
      <alignment horizontal="center" vertical="center" wrapText="1"/>
    </xf>
    <xf numFmtId="0" fontId="12" fillId="21" borderId="14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9" fillId="19" borderId="14" xfId="0" applyFont="1" applyFill="1" applyBorder="1" applyAlignment="1">
      <alignment horizontal="center" vertical="center" wrapText="1"/>
    </xf>
    <xf numFmtId="0" fontId="12" fillId="21" borderId="14" xfId="0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vertical="center" wrapText="1"/>
    </xf>
    <xf numFmtId="165" fontId="28" fillId="22" borderId="15" xfId="0" applyNumberFormat="1" applyFont="1" applyFill="1" applyBorder="1" applyAlignment="1">
      <alignment vertical="center" wrapText="1"/>
    </xf>
    <xf numFmtId="1" fontId="28" fillId="22" borderId="13" xfId="0" applyNumberFormat="1" applyFont="1" applyFill="1" applyBorder="1" applyAlignment="1">
      <alignment vertical="center" wrapText="1"/>
    </xf>
    <xf numFmtId="0" fontId="28" fillId="22" borderId="15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wrapText="1"/>
    </xf>
    <xf numFmtId="165" fontId="12" fillId="2" borderId="15" xfId="0" applyNumberFormat="1" applyFont="1" applyFill="1" applyBorder="1" applyAlignment="1">
      <alignment horizontal="right" vertical="center" wrapText="1"/>
    </xf>
    <xf numFmtId="0" fontId="12" fillId="4" borderId="13" xfId="0" applyFont="1" applyFill="1" applyBorder="1" applyAlignment="1">
      <alignment horizontal="center" vertical="center" wrapText="1"/>
    </xf>
    <xf numFmtId="165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165" fontId="12" fillId="4" borderId="13" xfId="0" applyNumberFormat="1" applyFont="1" applyFill="1" applyBorder="1" applyAlignment="1">
      <alignment horizontal="center" vertical="center" wrapText="1"/>
    </xf>
    <xf numFmtId="4" fontId="12" fillId="4" borderId="13" xfId="0" applyNumberFormat="1" applyFont="1" applyFill="1" applyBorder="1" applyAlignment="1" applyProtection="1">
      <alignment horizontal="center" vertical="center" wrapText="1"/>
      <protection/>
    </xf>
    <xf numFmtId="165" fontId="12" fillId="4" borderId="13" xfId="0" applyNumberFormat="1" applyFont="1" applyFill="1" applyBorder="1" applyAlignment="1" applyProtection="1">
      <alignment horizontal="center" vertical="center" wrapText="1"/>
      <protection/>
    </xf>
    <xf numFmtId="165" fontId="12" fillId="4" borderId="13" xfId="0" applyNumberFormat="1" applyFont="1" applyFill="1" applyBorder="1" applyAlignment="1">
      <alignment vertical="center" wrapText="1"/>
    </xf>
    <xf numFmtId="165" fontId="12" fillId="4" borderId="13" xfId="0" applyNumberFormat="1" applyFont="1" applyFill="1" applyBorder="1" applyAlignment="1">
      <alignment vertical="center" wrapText="1"/>
    </xf>
    <xf numFmtId="165" fontId="12" fillId="0" borderId="17" xfId="0" applyNumberFormat="1" applyFont="1" applyFill="1" applyBorder="1" applyAlignment="1">
      <alignment vertical="center" wrapText="1"/>
    </xf>
    <xf numFmtId="1" fontId="10" fillId="4" borderId="13" xfId="0" applyNumberFormat="1" applyFont="1" applyFill="1" applyBorder="1" applyAlignment="1">
      <alignment horizontal="center" vertical="center" wrapText="1"/>
    </xf>
    <xf numFmtId="1" fontId="7" fillId="4" borderId="13" xfId="0" applyNumberFormat="1" applyFont="1" applyFill="1" applyBorder="1" applyAlignment="1">
      <alignment horizontal="center" vertical="center" wrapText="1"/>
    </xf>
    <xf numFmtId="1" fontId="7" fillId="4" borderId="13" xfId="0" applyNumberFormat="1" applyFont="1" applyFill="1" applyBorder="1" applyAlignment="1">
      <alignment horizontal="center" vertical="center" wrapText="1"/>
    </xf>
    <xf numFmtId="1" fontId="7" fillId="4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Border="1" applyAlignment="1">
      <alignment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19" borderId="13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vertical="center" wrapText="1"/>
    </xf>
    <xf numFmtId="1" fontId="28" fillId="22" borderId="15" xfId="0" applyNumberFormat="1" applyFont="1" applyFill="1" applyBorder="1" applyAlignment="1">
      <alignment vertical="center" wrapText="1"/>
    </xf>
    <xf numFmtId="165" fontId="12" fillId="22" borderId="13" xfId="0" applyNumberFormat="1" applyFont="1" applyFill="1" applyBorder="1" applyAlignment="1">
      <alignment vertical="center" wrapText="1"/>
    </xf>
    <xf numFmtId="1" fontId="7" fillId="22" borderId="13" xfId="0" applyNumberFormat="1" applyFont="1" applyFill="1" applyBorder="1" applyAlignment="1">
      <alignment vertical="center" wrapText="1"/>
    </xf>
    <xf numFmtId="166" fontId="12" fillId="22" borderId="13" xfId="0" applyNumberFormat="1" applyFont="1" applyFill="1" applyBorder="1" applyAlignment="1">
      <alignment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vertical="center" wrapText="1"/>
    </xf>
    <xf numFmtId="9" fontId="12" fillId="10" borderId="0" xfId="48" applyFont="1" applyFill="1" applyBorder="1" applyAlignment="1">
      <alignment vertical="center" wrapText="1"/>
    </xf>
    <xf numFmtId="0" fontId="7" fillId="10" borderId="0" xfId="0" applyFont="1" applyFill="1" applyBorder="1" applyAlignment="1">
      <alignment vertical="center" wrapText="1"/>
    </xf>
    <xf numFmtId="0" fontId="18" fillId="19" borderId="13" xfId="0" applyFont="1" applyFill="1" applyBorder="1" applyAlignment="1">
      <alignment horizontal="center" vertical="center" wrapText="1"/>
    </xf>
    <xf numFmtId="0" fontId="18" fillId="19" borderId="13" xfId="0" applyFont="1" applyFill="1" applyBorder="1" applyAlignment="1">
      <alignment horizontal="left" vertical="center" wrapText="1"/>
    </xf>
    <xf numFmtId="1" fontId="13" fillId="19" borderId="13" xfId="0" applyNumberFormat="1" applyFont="1" applyFill="1" applyBorder="1" applyAlignment="1">
      <alignment horizontal="center" vertical="center" wrapText="1"/>
    </xf>
    <xf numFmtId="167" fontId="16" fillId="19" borderId="13" xfId="0" applyNumberFormat="1" applyFont="1" applyFill="1" applyBorder="1" applyAlignment="1">
      <alignment horizontal="center" vertical="center" wrapText="1"/>
    </xf>
    <xf numFmtId="165" fontId="16" fillId="19" borderId="13" xfId="0" applyNumberFormat="1" applyFont="1" applyFill="1" applyBorder="1" applyAlignment="1">
      <alignment horizontal="center" vertical="center" wrapText="1"/>
    </xf>
    <xf numFmtId="165" fontId="12" fillId="2" borderId="11" xfId="0" applyNumberFormat="1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vertical="center" wrapText="1"/>
    </xf>
    <xf numFmtId="0" fontId="12" fillId="25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3" fontId="20" fillId="0" borderId="13" xfId="0" applyNumberFormat="1" applyFont="1" applyBorder="1" applyAlignment="1">
      <alignment vertical="center"/>
    </xf>
    <xf numFmtId="3" fontId="28" fillId="22" borderId="10" xfId="0" applyNumberFormat="1" applyFont="1" applyFill="1" applyBorder="1" applyAlignment="1">
      <alignment vertical="center"/>
    </xf>
    <xf numFmtId="0" fontId="12" fillId="25" borderId="0" xfId="0" applyFont="1" applyFill="1" applyBorder="1" applyAlignment="1">
      <alignment horizontal="center" vertical="center" wrapText="1"/>
    </xf>
    <xf numFmtId="3" fontId="20" fillId="25" borderId="0" xfId="0" applyNumberFormat="1" applyFont="1" applyFill="1" applyAlignment="1">
      <alignment vertical="center"/>
    </xf>
    <xf numFmtId="0" fontId="20" fillId="25" borderId="0" xfId="0" applyFont="1" applyFill="1" applyAlignment="1">
      <alignment vertical="center"/>
    </xf>
    <xf numFmtId="0" fontId="12" fillId="25" borderId="0" xfId="0" applyFont="1" applyFill="1" applyBorder="1" applyAlignment="1">
      <alignment vertical="center" wrapText="1"/>
    </xf>
    <xf numFmtId="3" fontId="20" fillId="0" borderId="0" xfId="0" applyNumberFormat="1" applyFont="1" applyAlignment="1">
      <alignment vertical="center"/>
    </xf>
    <xf numFmtId="3" fontId="20" fillId="0" borderId="13" xfId="0" applyNumberFormat="1" applyFont="1" applyFill="1" applyBorder="1" applyAlignment="1">
      <alignment vertical="center"/>
    </xf>
    <xf numFmtId="3" fontId="50" fillId="25" borderId="0" xfId="0" applyNumberFormat="1" applyFont="1" applyFill="1" applyAlignment="1">
      <alignment vertical="center"/>
    </xf>
    <xf numFmtId="3" fontId="28" fillId="22" borderId="20" xfId="0" applyNumberFormat="1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1" fillId="22" borderId="22" xfId="0" applyFont="1" applyFill="1" applyBorder="1" applyAlignment="1">
      <alignment horizontal="center" vertical="center" wrapText="1"/>
    </xf>
    <xf numFmtId="3" fontId="28" fillId="22" borderId="23" xfId="0" applyNumberFormat="1" applyFont="1" applyFill="1" applyBorder="1" applyAlignment="1">
      <alignment horizontal="center" vertical="center" wrapText="1"/>
    </xf>
    <xf numFmtId="3" fontId="20" fillId="0" borderId="24" xfId="0" applyNumberFormat="1" applyFont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28" fillId="22" borderId="25" xfId="0" applyNumberFormat="1" applyFont="1" applyFill="1" applyBorder="1" applyAlignment="1">
      <alignment vertical="center"/>
    </xf>
    <xf numFmtId="3" fontId="51" fillId="25" borderId="0" xfId="0" applyNumberFormat="1" applyFont="1" applyFill="1" applyAlignment="1">
      <alignment vertical="center"/>
    </xf>
    <xf numFmtId="0" fontId="1" fillId="25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vertical="center" wrapText="1"/>
    </xf>
    <xf numFmtId="0" fontId="12" fillId="25" borderId="26" xfId="0" applyFont="1" applyFill="1" applyBorder="1" applyAlignment="1">
      <alignment horizontal="center" vertical="center" wrapText="1"/>
    </xf>
    <xf numFmtId="0" fontId="12" fillId="25" borderId="26" xfId="0" applyFont="1" applyFill="1" applyBorder="1" applyAlignment="1">
      <alignment vertical="center" wrapText="1"/>
    </xf>
    <xf numFmtId="0" fontId="51" fillId="25" borderId="0" xfId="0" applyFont="1" applyFill="1" applyAlignment="1">
      <alignment vertical="center"/>
    </xf>
    <xf numFmtId="1" fontId="5" fillId="22" borderId="12" xfId="0" applyNumberFormat="1" applyFont="1" applyFill="1" applyBorder="1" applyAlignment="1">
      <alignment horizontal="center" vertical="center" wrapText="1"/>
    </xf>
    <xf numFmtId="1" fontId="5" fillId="22" borderId="27" xfId="0" applyNumberFormat="1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1" fontId="28" fillId="22" borderId="30" xfId="0" applyNumberFormat="1" applyFont="1" applyFill="1" applyBorder="1" applyAlignment="1">
      <alignment horizontal="center" vertical="center" wrapText="1"/>
    </xf>
    <xf numFmtId="1" fontId="28" fillId="22" borderId="0" xfId="0" applyNumberFormat="1" applyFont="1" applyFill="1" applyBorder="1" applyAlignment="1">
      <alignment horizontal="center" vertical="center" wrapText="1"/>
    </xf>
    <xf numFmtId="1" fontId="28" fillId="22" borderId="31" xfId="0" applyNumberFormat="1" applyFont="1" applyFill="1" applyBorder="1" applyAlignment="1">
      <alignment horizontal="center" vertical="center" wrapText="1"/>
    </xf>
    <xf numFmtId="1" fontId="5" fillId="22" borderId="32" xfId="0" applyNumberFormat="1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10" fillId="12" borderId="33" xfId="0" applyFont="1" applyFill="1" applyBorder="1" applyAlignment="1">
      <alignment horizontal="center" vertical="center" wrapText="1"/>
    </xf>
    <xf numFmtId="49" fontId="28" fillId="22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12" borderId="21" xfId="0" applyFont="1" applyFill="1" applyBorder="1" applyAlignment="1">
      <alignment horizontal="center" vertical="center" wrapText="1"/>
    </xf>
    <xf numFmtId="49" fontId="1" fillId="2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/>
    </xf>
    <xf numFmtId="0" fontId="1" fillId="20" borderId="34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1" fillId="20" borderId="20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6" fillId="8" borderId="3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165" fontId="28" fillId="22" borderId="13" xfId="0" applyNumberFormat="1" applyFont="1" applyFill="1" applyBorder="1" applyAlignment="1">
      <alignment vertical="center" wrapText="1"/>
    </xf>
    <xf numFmtId="165" fontId="28" fillId="22" borderId="15" xfId="0" applyNumberFormat="1" applyFont="1" applyFill="1" applyBorder="1" applyAlignment="1">
      <alignment vertical="center" wrapText="1"/>
    </xf>
    <xf numFmtId="0" fontId="28" fillId="22" borderId="14" xfId="0" applyNumberFormat="1" applyFont="1" applyFill="1" applyBorder="1" applyAlignment="1">
      <alignment horizontal="center" vertical="center" wrapText="1"/>
    </xf>
    <xf numFmtId="0" fontId="4" fillId="20" borderId="39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2" borderId="4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12" fillId="25" borderId="0" xfId="0" applyFont="1" applyFill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:K63" sheet="List1"/>
  </cacheSource>
  <cacheFields count="8">
    <cacheField name="Název školy">
      <sharedItems containsMixedTypes="0"/>
    </cacheField>
    <cacheField name="Dotazn?k">
      <sharedItems containsMixedTypes="0"/>
    </cacheField>
    <cacheField name="Počet budov (projektů)">
      <sharedItems containsMixedTypes="1" containsNumber="1" containsInteger="1"/>
    </cacheField>
    <cacheField name="Priorita">
      <sharedItems containsMixedTypes="1" containsNumber="1" containsInteger="1"/>
    </cacheField>
    <cacheField name="Celkové výdaje na investici (Kč bez DPH)">
      <sharedItems containsSemiMixedTypes="0" containsString="0" containsMixedTypes="0" containsNumber="1"/>
    </cacheField>
    <cacheField name="Celkové způsobilé výdaje (Kč bez DPH)">
      <sharedItems containsSemiMixedTypes="0" containsString="0" containsMixedTypes="0" containsNumber="1"/>
    </cacheField>
    <cacheField name=" Perspektiva žádosti">
      <sharedItems containsMixedTypes="0" count="4">
        <s v="Doporučeno"/>
        <s v="Doporučeno s výhradou"/>
        <s v="Škola nechce být zařazena"/>
        <s v="Nedoporučeno"/>
      </sharedItems>
    </cacheField>
    <cacheField name="Existuje?">
      <sharedItems containsBlank="1" containsMixedTypes="0" count="3">
        <s v="ANO"/>
        <s v="NE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2" cacheId="1" applyNumberFormats="0" applyBorderFormats="0" applyFontFormats="0" applyPatternFormats="0" applyAlignmentFormats="0" applyWidthHeightFormats="0" dataCaption="Hodnoty" showMissing="1" preserveFormatting="1" useAutoFormatting="1" itemPrintTitles="1" compactData="0" updatedVersion="2" indent="0" showMemberPropertyTips="1">
  <location ref="A1:E7" firstHeaderRow="1" firstDataRow="2" firstDataCol="1"/>
  <pivotFields count="8"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1"/>
        <item x="3"/>
        <item x="2"/>
        <item t="default"/>
      </items>
    </pivotField>
    <pivotField axis="axisCol" dataField="1" showAll="0">
      <items count="4">
        <item x="1"/>
        <item x="0"/>
        <item x="2"/>
        <item t="default"/>
      </items>
    </pivotField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Počet z Existuje?" fld="7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6"/>
  <sheetViews>
    <sheetView zoomScale="70" zoomScaleNormal="70" zoomScalePageLayoutView="0" workbookViewId="0" topLeftCell="A1">
      <pane xSplit="4" ySplit="2" topLeftCell="E2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K2" sqref="A1:AK16384"/>
    </sheetView>
  </sheetViews>
  <sheetFormatPr defaultColWidth="0" defaultRowHeight="15" zeroHeight="1"/>
  <cols>
    <col min="1" max="1" width="5.7109375" style="133" customWidth="1"/>
    <col min="2" max="2" width="6.421875" style="88" customWidth="1"/>
    <col min="3" max="3" width="7.57421875" style="88" customWidth="1"/>
    <col min="4" max="4" width="67.140625" style="89" customWidth="1"/>
    <col min="5" max="6" width="9.8515625" style="87" customWidth="1"/>
    <col min="7" max="7" width="5.57421875" style="87" customWidth="1"/>
    <col min="8" max="8" width="17.28125" style="1" customWidth="1"/>
    <col min="9" max="9" width="16.7109375" style="1" customWidth="1"/>
    <col min="10" max="10" width="15.8515625" style="90" customWidth="1"/>
    <col min="11" max="11" width="7.140625" style="87" hidden="1" customWidth="1"/>
    <col min="12" max="12" width="14.57421875" style="87" hidden="1" customWidth="1"/>
    <col min="13" max="13" width="8.421875" style="87" hidden="1" customWidth="1"/>
    <col min="14" max="14" width="40.7109375" style="91" hidden="1" customWidth="1"/>
    <col min="15" max="15" width="11.00390625" style="92" hidden="1" customWidth="1"/>
    <col min="16" max="16" width="11.28125" style="87" hidden="1" customWidth="1"/>
    <col min="17" max="17" width="12.8515625" style="87" hidden="1" customWidth="1"/>
    <col min="18" max="18" width="18.28125" style="87" hidden="1" customWidth="1"/>
    <col min="19" max="19" width="10.421875" style="87" hidden="1" customWidth="1"/>
    <col min="20" max="20" width="56.00390625" style="87" hidden="1" customWidth="1"/>
    <col min="21" max="21" width="54.28125" style="91" hidden="1" customWidth="1"/>
    <col min="22" max="22" width="10.28125" style="87" hidden="1" customWidth="1"/>
    <col min="23" max="24" width="12.00390625" style="87" hidden="1" customWidth="1"/>
    <col min="25" max="25" width="15.00390625" style="87" hidden="1" customWidth="1"/>
    <col min="26" max="26" width="30.7109375" style="93" hidden="1" customWidth="1"/>
    <col min="27" max="27" width="13.57421875" style="1" hidden="1" customWidth="1"/>
    <col min="28" max="28" width="16.421875" style="88" customWidth="1"/>
    <col min="29" max="29" width="18.00390625" style="121" customWidth="1"/>
    <col min="30" max="30" width="16.421875" style="121" customWidth="1"/>
    <col min="31" max="31" width="9.8515625" style="156" customWidth="1"/>
    <col min="32" max="32" width="9.7109375" style="89" customWidth="1"/>
    <col min="33" max="33" width="16.8515625" style="121" customWidth="1"/>
    <col min="34" max="34" width="10.140625" style="156" bestFit="1" customWidth="1"/>
    <col min="35" max="35" width="19.140625" style="121" customWidth="1"/>
    <col min="36" max="36" width="10.140625" style="156" bestFit="1" customWidth="1"/>
    <col min="37" max="37" width="17.421875" style="121" customWidth="1"/>
    <col min="38" max="16384" width="9.140625" style="1" hidden="1" customWidth="1"/>
  </cols>
  <sheetData>
    <row r="1" spans="1:37" ht="18" customHeight="1">
      <c r="A1" s="219" t="s">
        <v>18</v>
      </c>
      <c r="B1" s="221" t="s">
        <v>19</v>
      </c>
      <c r="C1" s="223" t="s">
        <v>20</v>
      </c>
      <c r="D1" s="227" t="s">
        <v>21</v>
      </c>
      <c r="E1" s="223" t="s">
        <v>22</v>
      </c>
      <c r="F1" s="223" t="s">
        <v>23</v>
      </c>
      <c r="G1" s="233" t="s">
        <v>24</v>
      </c>
      <c r="H1" s="235" t="s">
        <v>305</v>
      </c>
      <c r="I1" s="235"/>
      <c r="J1" s="235"/>
      <c r="K1" s="225" t="s">
        <v>28</v>
      </c>
      <c r="L1" s="225"/>
      <c r="M1" s="225"/>
      <c r="N1" s="226"/>
      <c r="O1" s="203" t="s">
        <v>29</v>
      </c>
      <c r="P1" s="204"/>
      <c r="Q1" s="218" t="s">
        <v>30</v>
      </c>
      <c r="R1" s="218"/>
      <c r="S1" s="218"/>
      <c r="T1" s="215" t="s">
        <v>31</v>
      </c>
      <c r="U1" s="217" t="s">
        <v>32</v>
      </c>
      <c r="V1" s="217"/>
      <c r="W1" s="217"/>
      <c r="X1" s="217"/>
      <c r="Y1" s="217"/>
      <c r="Z1" s="209" t="s">
        <v>33</v>
      </c>
      <c r="AA1" s="211" t="s">
        <v>34</v>
      </c>
      <c r="AB1" s="232" t="s">
        <v>307</v>
      </c>
      <c r="AC1" s="230" t="s">
        <v>321</v>
      </c>
      <c r="AD1" s="213" t="s">
        <v>384</v>
      </c>
      <c r="AE1" s="205" t="s">
        <v>376</v>
      </c>
      <c r="AF1" s="206"/>
      <c r="AG1" s="207"/>
      <c r="AH1" s="201" t="s">
        <v>377</v>
      </c>
      <c r="AI1" s="208"/>
      <c r="AJ1" s="201" t="s">
        <v>378</v>
      </c>
      <c r="AK1" s="202"/>
    </row>
    <row r="2" spans="1:37" ht="63" customHeight="1" thickBot="1">
      <c r="A2" s="220"/>
      <c r="B2" s="222"/>
      <c r="C2" s="224"/>
      <c r="D2" s="228"/>
      <c r="E2" s="229"/>
      <c r="F2" s="229"/>
      <c r="G2" s="234"/>
      <c r="H2" s="161" t="s">
        <v>25</v>
      </c>
      <c r="I2" s="161" t="s">
        <v>26</v>
      </c>
      <c r="J2" s="161" t="s">
        <v>27</v>
      </c>
      <c r="K2" s="2" t="s">
        <v>35</v>
      </c>
      <c r="L2" s="2" t="s">
        <v>36</v>
      </c>
      <c r="M2" s="2" t="s">
        <v>37</v>
      </c>
      <c r="N2" s="2" t="s">
        <v>38</v>
      </c>
      <c r="O2" s="3" t="s">
        <v>36</v>
      </c>
      <c r="P2" s="2" t="s">
        <v>39</v>
      </c>
      <c r="Q2" s="4" t="s">
        <v>40</v>
      </c>
      <c r="R2" s="4" t="s">
        <v>41</v>
      </c>
      <c r="S2" s="4" t="s">
        <v>42</v>
      </c>
      <c r="T2" s="216"/>
      <c r="U2" s="2" t="s">
        <v>43</v>
      </c>
      <c r="V2" s="2" t="s">
        <v>44</v>
      </c>
      <c r="W2" s="2" t="s">
        <v>45</v>
      </c>
      <c r="X2" s="2" t="s">
        <v>46</v>
      </c>
      <c r="Y2" s="2" t="s">
        <v>47</v>
      </c>
      <c r="Z2" s="210"/>
      <c r="AA2" s="212"/>
      <c r="AB2" s="232"/>
      <c r="AC2" s="231"/>
      <c r="AD2" s="214"/>
      <c r="AE2" s="139" t="s">
        <v>313</v>
      </c>
      <c r="AF2" s="140" t="s">
        <v>312</v>
      </c>
      <c r="AG2" s="138" t="s">
        <v>379</v>
      </c>
      <c r="AH2" s="162" t="s">
        <v>310</v>
      </c>
      <c r="AI2" s="138" t="s">
        <v>380</v>
      </c>
      <c r="AJ2" s="162" t="s">
        <v>311</v>
      </c>
      <c r="AK2" s="138" t="s">
        <v>381</v>
      </c>
    </row>
    <row r="3" spans="1:37" s="17" customFormat="1" ht="114" customHeight="1">
      <c r="A3" s="126" t="s">
        <v>327</v>
      </c>
      <c r="B3" s="5">
        <v>1</v>
      </c>
      <c r="C3" s="5" t="s">
        <v>48</v>
      </c>
      <c r="D3" s="6" t="s">
        <v>49</v>
      </c>
      <c r="E3" s="7" t="s">
        <v>50</v>
      </c>
      <c r="F3" s="7" t="s">
        <v>322</v>
      </c>
      <c r="G3" s="7">
        <v>1</v>
      </c>
      <c r="H3" s="8">
        <v>3200000</v>
      </c>
      <c r="I3" s="8"/>
      <c r="J3" s="9" t="s">
        <v>51</v>
      </c>
      <c r="K3" s="7" t="s">
        <v>50</v>
      </c>
      <c r="L3" s="10" t="s">
        <v>52</v>
      </c>
      <c r="M3" s="11" t="s">
        <v>50</v>
      </c>
      <c r="N3" s="12" t="s">
        <v>53</v>
      </c>
      <c r="O3" s="13" t="s">
        <v>54</v>
      </c>
      <c r="P3" s="11" t="s">
        <v>55</v>
      </c>
      <c r="Q3" s="11" t="s">
        <v>54</v>
      </c>
      <c r="R3" s="11" t="s">
        <v>55</v>
      </c>
      <c r="S3" s="11" t="s">
        <v>55</v>
      </c>
      <c r="T3" s="14" t="s">
        <v>56</v>
      </c>
      <c r="U3" s="12" t="s">
        <v>57</v>
      </c>
      <c r="V3" s="11" t="s">
        <v>54</v>
      </c>
      <c r="W3" s="11" t="s">
        <v>54</v>
      </c>
      <c r="X3" s="15" t="s">
        <v>54</v>
      </c>
      <c r="Y3" s="15" t="s">
        <v>58</v>
      </c>
      <c r="Z3" s="16" t="s">
        <v>59</v>
      </c>
      <c r="AA3" s="100" t="s">
        <v>60</v>
      </c>
      <c r="AB3" s="115" t="s">
        <v>50</v>
      </c>
      <c r="AC3" s="127">
        <v>2964835</v>
      </c>
      <c r="AD3" s="128">
        <f>AC3*1.21</f>
        <v>3587450.35</v>
      </c>
      <c r="AE3" s="152">
        <v>74.5</v>
      </c>
      <c r="AF3" s="143">
        <v>95.2</v>
      </c>
      <c r="AG3" s="144">
        <v>916100</v>
      </c>
      <c r="AH3" s="157" t="s">
        <v>55</v>
      </c>
      <c r="AI3" s="111" t="s">
        <v>55</v>
      </c>
      <c r="AJ3" s="154" t="s">
        <v>55</v>
      </c>
      <c r="AK3" s="144" t="s">
        <v>55</v>
      </c>
    </row>
    <row r="4" spans="1:37" s="17" customFormat="1" ht="114" customHeight="1">
      <c r="A4" s="126" t="s">
        <v>328</v>
      </c>
      <c r="B4" s="5">
        <v>1</v>
      </c>
      <c r="C4" s="5" t="s">
        <v>48</v>
      </c>
      <c r="D4" s="6" t="s">
        <v>49</v>
      </c>
      <c r="E4" s="7" t="s">
        <v>50</v>
      </c>
      <c r="F4" s="7" t="s">
        <v>323</v>
      </c>
      <c r="G4" s="7">
        <v>1</v>
      </c>
      <c r="H4" s="8">
        <v>3200000</v>
      </c>
      <c r="I4" s="8"/>
      <c r="J4" s="9" t="s">
        <v>51</v>
      </c>
      <c r="K4" s="7" t="s">
        <v>50</v>
      </c>
      <c r="L4" s="10" t="s">
        <v>52</v>
      </c>
      <c r="M4" s="11" t="s">
        <v>50</v>
      </c>
      <c r="N4" s="12" t="s">
        <v>53</v>
      </c>
      <c r="O4" s="13" t="s">
        <v>54</v>
      </c>
      <c r="P4" s="11" t="s">
        <v>55</v>
      </c>
      <c r="Q4" s="11" t="s">
        <v>54</v>
      </c>
      <c r="R4" s="11" t="s">
        <v>55</v>
      </c>
      <c r="S4" s="11" t="s">
        <v>55</v>
      </c>
      <c r="T4" s="14" t="s">
        <v>56</v>
      </c>
      <c r="U4" s="12" t="s">
        <v>57</v>
      </c>
      <c r="V4" s="11" t="s">
        <v>54</v>
      </c>
      <c r="W4" s="11" t="s">
        <v>54</v>
      </c>
      <c r="X4" s="15" t="s">
        <v>54</v>
      </c>
      <c r="Y4" s="15" t="s">
        <v>58</v>
      </c>
      <c r="Z4" s="16" t="s">
        <v>59</v>
      </c>
      <c r="AA4" s="100" t="s">
        <v>60</v>
      </c>
      <c r="AB4" s="115" t="s">
        <v>50</v>
      </c>
      <c r="AC4" s="127">
        <v>2964835</v>
      </c>
      <c r="AD4" s="128">
        <f>AC4*1.21</f>
        <v>3587450.35</v>
      </c>
      <c r="AE4" s="152">
        <v>74.5</v>
      </c>
      <c r="AF4" s="143">
        <v>95.2</v>
      </c>
      <c r="AG4" s="144">
        <v>916100</v>
      </c>
      <c r="AH4" s="157" t="s">
        <v>55</v>
      </c>
      <c r="AI4" s="111" t="s">
        <v>55</v>
      </c>
      <c r="AJ4" s="154" t="s">
        <v>55</v>
      </c>
      <c r="AK4" s="144" t="s">
        <v>55</v>
      </c>
    </row>
    <row r="5" spans="1:37" s="17" customFormat="1" ht="114" customHeight="1">
      <c r="A5" s="126" t="s">
        <v>329</v>
      </c>
      <c r="B5" s="5">
        <v>1</v>
      </c>
      <c r="C5" s="5" t="s">
        <v>48</v>
      </c>
      <c r="D5" s="6" t="s">
        <v>49</v>
      </c>
      <c r="E5" s="7" t="s">
        <v>50</v>
      </c>
      <c r="F5" s="7" t="s">
        <v>324</v>
      </c>
      <c r="G5" s="7">
        <v>1</v>
      </c>
      <c r="H5" s="8">
        <v>2850000</v>
      </c>
      <c r="I5" s="8"/>
      <c r="J5" s="9" t="s">
        <v>51</v>
      </c>
      <c r="K5" s="7" t="s">
        <v>50</v>
      </c>
      <c r="L5" s="10" t="s">
        <v>52</v>
      </c>
      <c r="M5" s="11" t="s">
        <v>50</v>
      </c>
      <c r="N5" s="12" t="s">
        <v>53</v>
      </c>
      <c r="O5" s="13" t="s">
        <v>54</v>
      </c>
      <c r="P5" s="11" t="s">
        <v>55</v>
      </c>
      <c r="Q5" s="11" t="s">
        <v>54</v>
      </c>
      <c r="R5" s="11" t="s">
        <v>55</v>
      </c>
      <c r="S5" s="11" t="s">
        <v>55</v>
      </c>
      <c r="T5" s="14" t="s">
        <v>56</v>
      </c>
      <c r="U5" s="12" t="s">
        <v>57</v>
      </c>
      <c r="V5" s="11" t="s">
        <v>54</v>
      </c>
      <c r="W5" s="11" t="s">
        <v>54</v>
      </c>
      <c r="X5" s="15" t="s">
        <v>54</v>
      </c>
      <c r="Y5" s="15" t="s">
        <v>58</v>
      </c>
      <c r="Z5" s="16" t="s">
        <v>59</v>
      </c>
      <c r="AA5" s="100" t="s">
        <v>60</v>
      </c>
      <c r="AB5" s="115" t="s">
        <v>50</v>
      </c>
      <c r="AC5" s="127">
        <v>2190074</v>
      </c>
      <c r="AD5" s="128">
        <f>AC5*1.21</f>
        <v>2649989.54</v>
      </c>
      <c r="AE5" s="152">
        <v>71.3</v>
      </c>
      <c r="AF5" s="143">
        <v>97.4</v>
      </c>
      <c r="AG5" s="144">
        <v>761800</v>
      </c>
      <c r="AH5" s="157" t="s">
        <v>55</v>
      </c>
      <c r="AI5" s="111" t="s">
        <v>55</v>
      </c>
      <c r="AJ5" s="154" t="s">
        <v>55</v>
      </c>
      <c r="AK5" s="144" t="s">
        <v>55</v>
      </c>
    </row>
    <row r="6" spans="1:37" s="17" customFormat="1" ht="114" customHeight="1">
      <c r="A6" s="126" t="s">
        <v>330</v>
      </c>
      <c r="B6" s="5">
        <v>1</v>
      </c>
      <c r="C6" s="5" t="s">
        <v>48</v>
      </c>
      <c r="D6" s="6" t="s">
        <v>49</v>
      </c>
      <c r="E6" s="7" t="s">
        <v>50</v>
      </c>
      <c r="F6" s="7" t="s">
        <v>325</v>
      </c>
      <c r="G6" s="7">
        <v>1</v>
      </c>
      <c r="H6" s="8">
        <v>2900000</v>
      </c>
      <c r="I6" s="8"/>
      <c r="J6" s="9" t="s">
        <v>51</v>
      </c>
      <c r="K6" s="7" t="s">
        <v>50</v>
      </c>
      <c r="L6" s="10" t="s">
        <v>52</v>
      </c>
      <c r="M6" s="11" t="s">
        <v>50</v>
      </c>
      <c r="N6" s="12" t="s">
        <v>53</v>
      </c>
      <c r="O6" s="13" t="s">
        <v>54</v>
      </c>
      <c r="P6" s="11" t="s">
        <v>55</v>
      </c>
      <c r="Q6" s="11" t="s">
        <v>54</v>
      </c>
      <c r="R6" s="11" t="s">
        <v>55</v>
      </c>
      <c r="S6" s="11" t="s">
        <v>55</v>
      </c>
      <c r="T6" s="14" t="s">
        <v>56</v>
      </c>
      <c r="U6" s="12" t="s">
        <v>57</v>
      </c>
      <c r="V6" s="11" t="s">
        <v>54</v>
      </c>
      <c r="W6" s="11" t="s">
        <v>54</v>
      </c>
      <c r="X6" s="15" t="s">
        <v>54</v>
      </c>
      <c r="Y6" s="15" t="s">
        <v>58</v>
      </c>
      <c r="Z6" s="16" t="s">
        <v>59</v>
      </c>
      <c r="AA6" s="100" t="s">
        <v>60</v>
      </c>
      <c r="AB6" s="115" t="s">
        <v>50</v>
      </c>
      <c r="AC6" s="127">
        <v>2592987</v>
      </c>
      <c r="AD6" s="128">
        <f>AC6*1.21</f>
        <v>3137514.27</v>
      </c>
      <c r="AE6" s="152">
        <v>60.5</v>
      </c>
      <c r="AF6" s="143">
        <v>114.6</v>
      </c>
      <c r="AG6" s="144">
        <v>1240600</v>
      </c>
      <c r="AH6" s="157" t="s">
        <v>55</v>
      </c>
      <c r="AI6" s="111" t="s">
        <v>55</v>
      </c>
      <c r="AJ6" s="154" t="s">
        <v>55</v>
      </c>
      <c r="AK6" s="144" t="s">
        <v>55</v>
      </c>
    </row>
    <row r="7" spans="1:37" s="17" customFormat="1" ht="114" customHeight="1">
      <c r="A7" s="126" t="s">
        <v>372</v>
      </c>
      <c r="B7" s="5">
        <v>1</v>
      </c>
      <c r="C7" s="5" t="s">
        <v>48</v>
      </c>
      <c r="D7" s="6" t="s">
        <v>49</v>
      </c>
      <c r="E7" s="7" t="s">
        <v>50</v>
      </c>
      <c r="F7" s="7" t="s">
        <v>326</v>
      </c>
      <c r="G7" s="7">
        <v>1</v>
      </c>
      <c r="H7" s="8">
        <v>3850000</v>
      </c>
      <c r="I7" s="8"/>
      <c r="J7" s="9" t="s">
        <v>51</v>
      </c>
      <c r="K7" s="7" t="s">
        <v>50</v>
      </c>
      <c r="L7" s="10" t="s">
        <v>52</v>
      </c>
      <c r="M7" s="11" t="s">
        <v>50</v>
      </c>
      <c r="N7" s="12" t="s">
        <v>53</v>
      </c>
      <c r="O7" s="13" t="s">
        <v>54</v>
      </c>
      <c r="P7" s="11" t="s">
        <v>55</v>
      </c>
      <c r="Q7" s="11" t="s">
        <v>54</v>
      </c>
      <c r="R7" s="11" t="s">
        <v>55</v>
      </c>
      <c r="S7" s="11" t="s">
        <v>55</v>
      </c>
      <c r="T7" s="14" t="s">
        <v>56</v>
      </c>
      <c r="U7" s="12" t="s">
        <v>57</v>
      </c>
      <c r="V7" s="11" t="s">
        <v>54</v>
      </c>
      <c r="W7" s="11" t="s">
        <v>54</v>
      </c>
      <c r="X7" s="15" t="s">
        <v>54</v>
      </c>
      <c r="Y7" s="15" t="s">
        <v>58</v>
      </c>
      <c r="Z7" s="16" t="s">
        <v>59</v>
      </c>
      <c r="AA7" s="100" t="s">
        <v>60</v>
      </c>
      <c r="AB7" s="115" t="s">
        <v>50</v>
      </c>
      <c r="AC7" s="127">
        <v>3079269</v>
      </c>
      <c r="AD7" s="128">
        <f>AC7*1.21</f>
        <v>3725915.4899999998</v>
      </c>
      <c r="AE7" s="152">
        <v>57.6</v>
      </c>
      <c r="AF7" s="143">
        <v>119.6</v>
      </c>
      <c r="AG7" s="144">
        <v>1572100</v>
      </c>
      <c r="AH7" s="157" t="s">
        <v>55</v>
      </c>
      <c r="AI7" s="111" t="s">
        <v>55</v>
      </c>
      <c r="AJ7" s="154" t="s">
        <v>55</v>
      </c>
      <c r="AK7" s="144" t="s">
        <v>55</v>
      </c>
    </row>
    <row r="8" spans="1:37" s="31" customFormat="1" ht="75.75" customHeight="1">
      <c r="A8" s="50">
        <v>2</v>
      </c>
      <c r="B8" s="19">
        <v>2</v>
      </c>
      <c r="C8" s="19" t="s">
        <v>61</v>
      </c>
      <c r="D8" s="20" t="s">
        <v>320</v>
      </c>
      <c r="E8" s="21" t="s">
        <v>50</v>
      </c>
      <c r="F8" s="21">
        <v>2</v>
      </c>
      <c r="G8" s="21">
        <v>2</v>
      </c>
      <c r="H8" s="22">
        <v>15000000</v>
      </c>
      <c r="I8" s="22">
        <v>15000000</v>
      </c>
      <c r="J8" s="23" t="s">
        <v>51</v>
      </c>
      <c r="K8" s="21" t="s">
        <v>50</v>
      </c>
      <c r="L8" s="24" t="s">
        <v>63</v>
      </c>
      <c r="M8" s="18" t="s">
        <v>54</v>
      </c>
      <c r="N8" s="34" t="s">
        <v>83</v>
      </c>
      <c r="O8" s="26" t="s">
        <v>54</v>
      </c>
      <c r="P8" s="18" t="s">
        <v>55</v>
      </c>
      <c r="Q8" s="18" t="s">
        <v>54</v>
      </c>
      <c r="R8" s="18" t="s">
        <v>66</v>
      </c>
      <c r="S8" s="18" t="s">
        <v>55</v>
      </c>
      <c r="T8" s="27" t="s">
        <v>67</v>
      </c>
      <c r="U8" s="25" t="s">
        <v>68</v>
      </c>
      <c r="V8" s="18" t="s">
        <v>54</v>
      </c>
      <c r="W8" s="18" t="s">
        <v>54</v>
      </c>
      <c r="X8" s="28" t="s">
        <v>69</v>
      </c>
      <c r="Y8" s="28" t="s">
        <v>70</v>
      </c>
      <c r="Z8" s="29" t="s">
        <v>71</v>
      </c>
      <c r="AA8" s="101" t="s">
        <v>72</v>
      </c>
      <c r="AB8" s="115" t="s">
        <v>50</v>
      </c>
      <c r="AC8" s="116">
        <v>31500000</v>
      </c>
      <c r="AD8" s="123">
        <f aca="true" t="shared" si="0" ref="AD8:AD63">AC8*1.21</f>
        <v>38115000</v>
      </c>
      <c r="AE8" s="153">
        <v>78.3</v>
      </c>
      <c r="AF8" s="145">
        <v>27.2</v>
      </c>
      <c r="AG8" s="146">
        <v>8286151.995</v>
      </c>
      <c r="AH8" s="158">
        <v>57.6</v>
      </c>
      <c r="AI8" s="112">
        <v>16175956.995</v>
      </c>
      <c r="AJ8" s="153">
        <v>51.3</v>
      </c>
      <c r="AK8" s="149">
        <v>18577201.995</v>
      </c>
    </row>
    <row r="9" spans="1:37" s="62" customFormat="1" ht="85.5" customHeight="1">
      <c r="A9" s="55">
        <v>3</v>
      </c>
      <c r="B9" s="108">
        <v>3</v>
      </c>
      <c r="C9" s="108" t="s">
        <v>73</v>
      </c>
      <c r="D9" s="42" t="s">
        <v>74</v>
      </c>
      <c r="E9" s="43" t="s">
        <v>50</v>
      </c>
      <c r="F9" s="43" t="s">
        <v>75</v>
      </c>
      <c r="G9" s="43">
        <v>1</v>
      </c>
      <c r="H9" s="109">
        <v>5100000</v>
      </c>
      <c r="I9" s="109">
        <v>3000000</v>
      </c>
      <c r="J9" s="110" t="s">
        <v>51</v>
      </c>
      <c r="K9" s="43" t="s">
        <v>50</v>
      </c>
      <c r="L9" s="58" t="s">
        <v>76</v>
      </c>
      <c r="M9" s="56" t="s">
        <v>50</v>
      </c>
      <c r="N9" s="60" t="s">
        <v>77</v>
      </c>
      <c r="O9" s="58" t="s">
        <v>54</v>
      </c>
      <c r="P9" s="56" t="s">
        <v>55</v>
      </c>
      <c r="Q9" s="56" t="s">
        <v>54</v>
      </c>
      <c r="R9" s="56" t="s">
        <v>55</v>
      </c>
      <c r="S9" s="56" t="s">
        <v>55</v>
      </c>
      <c r="T9" s="60" t="s">
        <v>78</v>
      </c>
      <c r="U9" s="46" t="s">
        <v>79</v>
      </c>
      <c r="V9" s="56" t="s">
        <v>54</v>
      </c>
      <c r="W9" s="56" t="s">
        <v>54</v>
      </c>
      <c r="X9" s="61" t="s">
        <v>54</v>
      </c>
      <c r="Y9" s="61" t="s">
        <v>70</v>
      </c>
      <c r="Z9" s="49" t="s">
        <v>80</v>
      </c>
      <c r="AA9" s="104" t="s">
        <v>60</v>
      </c>
      <c r="AB9" s="117" t="s">
        <v>318</v>
      </c>
      <c r="AC9" s="118">
        <v>2953000</v>
      </c>
      <c r="AD9" s="124">
        <f t="shared" si="0"/>
        <v>3573130</v>
      </c>
      <c r="AE9" s="159">
        <v>70.3</v>
      </c>
      <c r="AF9" s="125">
        <v>97.1</v>
      </c>
      <c r="AG9" s="118">
        <v>1063000</v>
      </c>
      <c r="AH9" s="159" t="s">
        <v>55</v>
      </c>
      <c r="AI9" s="118" t="s">
        <v>55</v>
      </c>
      <c r="AJ9" s="159" t="s">
        <v>55</v>
      </c>
      <c r="AK9" s="118" t="s">
        <v>55</v>
      </c>
    </row>
    <row r="10" spans="1:37" s="62" customFormat="1" ht="85.5" customHeight="1">
      <c r="A10" s="129">
        <v>4</v>
      </c>
      <c r="B10" s="108">
        <v>3</v>
      </c>
      <c r="C10" s="108" t="s">
        <v>73</v>
      </c>
      <c r="D10" s="42" t="s">
        <v>74</v>
      </c>
      <c r="E10" s="43" t="s">
        <v>50</v>
      </c>
      <c r="F10" s="43" t="s">
        <v>81</v>
      </c>
      <c r="G10" s="43">
        <v>2</v>
      </c>
      <c r="H10" s="109">
        <v>4500000</v>
      </c>
      <c r="I10" s="109">
        <v>4500000</v>
      </c>
      <c r="J10" s="110" t="s">
        <v>82</v>
      </c>
      <c r="K10" s="43" t="s">
        <v>54</v>
      </c>
      <c r="L10" s="58" t="s">
        <v>306</v>
      </c>
      <c r="M10" s="56" t="s">
        <v>55</v>
      </c>
      <c r="N10" s="60" t="s">
        <v>83</v>
      </c>
      <c r="O10" s="58" t="s">
        <v>54</v>
      </c>
      <c r="P10" s="56" t="s">
        <v>55</v>
      </c>
      <c r="Q10" s="56" t="s">
        <v>54</v>
      </c>
      <c r="R10" s="56" t="s">
        <v>55</v>
      </c>
      <c r="S10" s="56" t="s">
        <v>55</v>
      </c>
      <c r="T10" s="60" t="s">
        <v>84</v>
      </c>
      <c r="U10" s="46" t="s">
        <v>79</v>
      </c>
      <c r="V10" s="56" t="s">
        <v>54</v>
      </c>
      <c r="W10" s="56" t="s">
        <v>54</v>
      </c>
      <c r="X10" s="61" t="s">
        <v>54</v>
      </c>
      <c r="Y10" s="61" t="s">
        <v>70</v>
      </c>
      <c r="Z10" s="49" t="s">
        <v>80</v>
      </c>
      <c r="AA10" s="104" t="s">
        <v>60</v>
      </c>
      <c r="AB10" s="135" t="s">
        <v>373</v>
      </c>
      <c r="AC10" s="118">
        <v>4950610</v>
      </c>
      <c r="AD10" s="124">
        <f t="shared" si="0"/>
        <v>5990238.1</v>
      </c>
      <c r="AE10" s="172">
        <v>90</v>
      </c>
      <c r="AF10" s="173">
        <v>68.7</v>
      </c>
      <c r="AG10" s="174">
        <v>599023.326</v>
      </c>
      <c r="AH10" s="159" t="s">
        <v>55</v>
      </c>
      <c r="AI10" s="118" t="s">
        <v>55</v>
      </c>
      <c r="AJ10" s="159" t="s">
        <v>55</v>
      </c>
      <c r="AK10" s="118" t="s">
        <v>55</v>
      </c>
    </row>
    <row r="11" spans="1:37" s="31" customFormat="1" ht="38.25" customHeight="1">
      <c r="A11" s="50">
        <v>5</v>
      </c>
      <c r="B11" s="19">
        <v>4</v>
      </c>
      <c r="C11" s="19" t="s">
        <v>73</v>
      </c>
      <c r="D11" s="20" t="s">
        <v>85</v>
      </c>
      <c r="E11" s="21" t="s">
        <v>54</v>
      </c>
      <c r="F11" s="21" t="s">
        <v>86</v>
      </c>
      <c r="G11" s="21">
        <v>1</v>
      </c>
      <c r="H11" s="22">
        <v>8000000</v>
      </c>
      <c r="I11" s="22">
        <v>8000000</v>
      </c>
      <c r="J11" s="23" t="s">
        <v>51</v>
      </c>
      <c r="K11" s="21" t="s">
        <v>50</v>
      </c>
      <c r="L11" s="26">
        <v>41365</v>
      </c>
      <c r="M11" s="18" t="s">
        <v>50</v>
      </c>
      <c r="N11" s="25" t="s">
        <v>77</v>
      </c>
      <c r="O11" s="26">
        <v>41426</v>
      </c>
      <c r="P11" s="18" t="s">
        <v>50</v>
      </c>
      <c r="Q11" s="18" t="s">
        <v>54</v>
      </c>
      <c r="R11" s="32" t="s">
        <v>55</v>
      </c>
      <c r="S11" s="32" t="s">
        <v>55</v>
      </c>
      <c r="T11" s="30" t="s">
        <v>87</v>
      </c>
      <c r="U11" s="25" t="s">
        <v>88</v>
      </c>
      <c r="V11" s="18" t="s">
        <v>54</v>
      </c>
      <c r="W11" s="18" t="s">
        <v>54</v>
      </c>
      <c r="X11" s="28" t="s">
        <v>54</v>
      </c>
      <c r="Y11" s="28" t="s">
        <v>70</v>
      </c>
      <c r="Z11" s="36" t="s">
        <v>89</v>
      </c>
      <c r="AA11" s="101" t="s">
        <v>90</v>
      </c>
      <c r="AB11" s="115" t="s">
        <v>50</v>
      </c>
      <c r="AC11" s="116">
        <v>6574380.17</v>
      </c>
      <c r="AD11" s="123">
        <f t="shared" si="0"/>
        <v>7955000.0057</v>
      </c>
      <c r="AE11" s="153">
        <v>67.3</v>
      </c>
      <c r="AF11" s="145">
        <v>92.8</v>
      </c>
      <c r="AG11" s="146">
        <v>2598339.50057</v>
      </c>
      <c r="AH11" s="158"/>
      <c r="AI11" s="112"/>
      <c r="AJ11" s="153"/>
      <c r="AK11" s="149"/>
    </row>
    <row r="12" spans="1:37" s="31" customFormat="1" ht="38.25" customHeight="1">
      <c r="A12" s="126">
        <v>6</v>
      </c>
      <c r="B12" s="19">
        <v>4</v>
      </c>
      <c r="C12" s="19" t="s">
        <v>73</v>
      </c>
      <c r="D12" s="20" t="s">
        <v>85</v>
      </c>
      <c r="E12" s="21" t="s">
        <v>54</v>
      </c>
      <c r="F12" s="21" t="s">
        <v>91</v>
      </c>
      <c r="G12" s="21">
        <v>2</v>
      </c>
      <c r="H12" s="22">
        <v>3700000</v>
      </c>
      <c r="I12" s="22">
        <v>3700000</v>
      </c>
      <c r="J12" s="23" t="s">
        <v>51</v>
      </c>
      <c r="K12" s="21" t="s">
        <v>54</v>
      </c>
      <c r="L12" s="26" t="s">
        <v>55</v>
      </c>
      <c r="M12" s="18" t="s">
        <v>55</v>
      </c>
      <c r="N12" s="25" t="s">
        <v>92</v>
      </c>
      <c r="O12" s="26" t="s">
        <v>54</v>
      </c>
      <c r="P12" s="18" t="s">
        <v>55</v>
      </c>
      <c r="Q12" s="18" t="s">
        <v>54</v>
      </c>
      <c r="R12" s="32" t="s">
        <v>55</v>
      </c>
      <c r="S12" s="32" t="s">
        <v>55</v>
      </c>
      <c r="T12" s="30" t="s">
        <v>93</v>
      </c>
      <c r="U12" s="37" t="s">
        <v>94</v>
      </c>
      <c r="V12" s="18" t="s">
        <v>54</v>
      </c>
      <c r="W12" s="18" t="s">
        <v>54</v>
      </c>
      <c r="X12" s="28" t="s">
        <v>54</v>
      </c>
      <c r="Y12" s="28" t="s">
        <v>70</v>
      </c>
      <c r="Z12" s="36" t="s">
        <v>89</v>
      </c>
      <c r="AA12" s="101" t="s">
        <v>90</v>
      </c>
      <c r="AB12" s="115" t="s">
        <v>50</v>
      </c>
      <c r="AC12" s="116">
        <v>12685950.41</v>
      </c>
      <c r="AD12" s="123">
        <f t="shared" si="0"/>
        <v>15349999.9961</v>
      </c>
      <c r="AE12" s="153">
        <v>66.2</v>
      </c>
      <c r="AF12" s="145">
        <v>98.6</v>
      </c>
      <c r="AG12" s="146">
        <v>5184238.99961</v>
      </c>
      <c r="AH12" s="158"/>
      <c r="AI12" s="112"/>
      <c r="AJ12" s="153"/>
      <c r="AK12" s="149"/>
    </row>
    <row r="13" spans="1:37" s="31" customFormat="1" ht="38.25" customHeight="1">
      <c r="A13" s="50">
        <v>7</v>
      </c>
      <c r="B13" s="19">
        <v>4</v>
      </c>
      <c r="C13" s="19" t="s">
        <v>73</v>
      </c>
      <c r="D13" s="20" t="s">
        <v>85</v>
      </c>
      <c r="E13" s="21" t="s">
        <v>54</v>
      </c>
      <c r="F13" s="21" t="s">
        <v>95</v>
      </c>
      <c r="G13" s="21">
        <v>3</v>
      </c>
      <c r="H13" s="22">
        <v>10000000</v>
      </c>
      <c r="I13" s="22">
        <v>10000000</v>
      </c>
      <c r="J13" s="23" t="s">
        <v>82</v>
      </c>
      <c r="K13" s="21" t="s">
        <v>54</v>
      </c>
      <c r="L13" s="26" t="s">
        <v>55</v>
      </c>
      <c r="M13" s="18" t="s">
        <v>55</v>
      </c>
      <c r="N13" s="25" t="s">
        <v>92</v>
      </c>
      <c r="O13" s="26">
        <v>41426</v>
      </c>
      <c r="P13" s="18" t="s">
        <v>55</v>
      </c>
      <c r="Q13" s="18" t="s">
        <v>50</v>
      </c>
      <c r="R13" s="18" t="s">
        <v>96</v>
      </c>
      <c r="S13" s="18">
        <v>100</v>
      </c>
      <c r="T13" s="30" t="s">
        <v>97</v>
      </c>
      <c r="U13" s="18" t="s">
        <v>55</v>
      </c>
      <c r="V13" s="18" t="s">
        <v>54</v>
      </c>
      <c r="W13" s="18" t="s">
        <v>54</v>
      </c>
      <c r="X13" s="28" t="s">
        <v>54</v>
      </c>
      <c r="Y13" s="28" t="s">
        <v>70</v>
      </c>
      <c r="Z13" s="36" t="s">
        <v>89</v>
      </c>
      <c r="AA13" s="101" t="s">
        <v>90</v>
      </c>
      <c r="AB13" s="132" t="s">
        <v>54</v>
      </c>
      <c r="AC13" s="116"/>
      <c r="AD13" s="122"/>
      <c r="AE13" s="153"/>
      <c r="AF13" s="145"/>
      <c r="AG13" s="146"/>
      <c r="AH13" s="158"/>
      <c r="AI13" s="112"/>
      <c r="AJ13" s="153"/>
      <c r="AK13" s="149"/>
    </row>
    <row r="14" spans="1:37" s="17" customFormat="1" ht="108.75" customHeight="1">
      <c r="A14" s="50">
        <v>8</v>
      </c>
      <c r="B14" s="5">
        <v>5</v>
      </c>
      <c r="C14" s="5" t="s">
        <v>61</v>
      </c>
      <c r="D14" s="20" t="s">
        <v>98</v>
      </c>
      <c r="E14" s="21"/>
      <c r="F14" s="21">
        <v>6</v>
      </c>
      <c r="G14" s="21">
        <v>6</v>
      </c>
      <c r="H14" s="22">
        <v>26000000</v>
      </c>
      <c r="I14" s="22">
        <v>26000000</v>
      </c>
      <c r="J14" s="23" t="s">
        <v>51</v>
      </c>
      <c r="K14" s="21" t="s">
        <v>50</v>
      </c>
      <c r="L14" s="33">
        <v>39783</v>
      </c>
      <c r="M14" s="32" t="s">
        <v>54</v>
      </c>
      <c r="N14" s="34" t="s">
        <v>292</v>
      </c>
      <c r="O14" s="33">
        <v>39814</v>
      </c>
      <c r="P14" s="32" t="s">
        <v>54</v>
      </c>
      <c r="Q14" s="32" t="s">
        <v>50</v>
      </c>
      <c r="R14" s="32" t="s">
        <v>99</v>
      </c>
      <c r="S14" s="32">
        <v>5</v>
      </c>
      <c r="T14" s="25" t="s">
        <v>100</v>
      </c>
      <c r="U14" s="34" t="s">
        <v>101</v>
      </c>
      <c r="V14" s="32" t="s">
        <v>54</v>
      </c>
      <c r="W14" s="32" t="s">
        <v>102</v>
      </c>
      <c r="X14" s="35" t="s">
        <v>54</v>
      </c>
      <c r="Y14" s="35" t="s">
        <v>103</v>
      </c>
      <c r="Z14" s="36" t="s">
        <v>104</v>
      </c>
      <c r="AA14" s="102" t="s">
        <v>105</v>
      </c>
      <c r="AB14" s="136" t="s">
        <v>335</v>
      </c>
      <c r="AC14" s="114"/>
      <c r="AD14" s="122">
        <f t="shared" si="0"/>
        <v>0</v>
      </c>
      <c r="AE14" s="154"/>
      <c r="AF14" s="143"/>
      <c r="AG14" s="144"/>
      <c r="AH14" s="157"/>
      <c r="AI14" s="111"/>
      <c r="AJ14" s="154"/>
      <c r="AK14" s="150"/>
    </row>
    <row r="15" spans="1:37" s="17" customFormat="1" ht="66" customHeight="1">
      <c r="A15" s="126">
        <v>9</v>
      </c>
      <c r="B15" s="19">
        <v>6</v>
      </c>
      <c r="C15" s="19" t="s">
        <v>48</v>
      </c>
      <c r="D15" s="20" t="s">
        <v>106</v>
      </c>
      <c r="E15" s="21" t="s">
        <v>54</v>
      </c>
      <c r="F15" s="21" t="s">
        <v>374</v>
      </c>
      <c r="G15" s="21">
        <v>1</v>
      </c>
      <c r="H15" s="22">
        <v>12696226</v>
      </c>
      <c r="I15" s="22">
        <v>12696226</v>
      </c>
      <c r="J15" s="23" t="s">
        <v>51</v>
      </c>
      <c r="K15" s="21" t="s">
        <v>50</v>
      </c>
      <c r="L15" s="33">
        <v>41426</v>
      </c>
      <c r="M15" s="32" t="s">
        <v>50</v>
      </c>
      <c r="N15" s="34" t="s">
        <v>290</v>
      </c>
      <c r="O15" s="33">
        <v>41426</v>
      </c>
      <c r="P15" s="32" t="s">
        <v>50</v>
      </c>
      <c r="Q15" s="32" t="s">
        <v>50</v>
      </c>
      <c r="R15" s="32" t="s">
        <v>107</v>
      </c>
      <c r="S15" s="32">
        <v>60</v>
      </c>
      <c r="T15" s="30" t="s">
        <v>108</v>
      </c>
      <c r="U15" s="34" t="s">
        <v>109</v>
      </c>
      <c r="V15" s="32" t="s">
        <v>54</v>
      </c>
      <c r="W15" s="32" t="s">
        <v>54</v>
      </c>
      <c r="X15" s="35" t="s">
        <v>54</v>
      </c>
      <c r="Y15" s="35" t="s">
        <v>70</v>
      </c>
      <c r="Z15" s="38" t="s">
        <v>110</v>
      </c>
      <c r="AA15" s="102" t="s">
        <v>60</v>
      </c>
      <c r="AB15" s="113" t="s">
        <v>50</v>
      </c>
      <c r="AC15" s="114">
        <v>9981497</v>
      </c>
      <c r="AD15" s="122">
        <f t="shared" si="0"/>
        <v>12077611.37</v>
      </c>
      <c r="AE15" s="154">
        <v>81.2</v>
      </c>
      <c r="AF15" s="143">
        <v>25.4</v>
      </c>
      <c r="AG15" s="144">
        <v>2266813.637</v>
      </c>
      <c r="AH15" s="157">
        <v>62.3</v>
      </c>
      <c r="AI15" s="111">
        <v>4549482.18593</v>
      </c>
      <c r="AJ15" s="154">
        <v>56.9</v>
      </c>
      <c r="AK15" s="150">
        <v>5201673.19991</v>
      </c>
    </row>
    <row r="16" spans="1:37" s="31" customFormat="1" ht="114" customHeight="1">
      <c r="A16" s="50">
        <v>10</v>
      </c>
      <c r="B16" s="5">
        <v>7</v>
      </c>
      <c r="C16" s="5" t="s">
        <v>48</v>
      </c>
      <c r="D16" s="20" t="s">
        <v>111</v>
      </c>
      <c r="E16" s="21" t="s">
        <v>54</v>
      </c>
      <c r="F16" s="21" t="s">
        <v>371</v>
      </c>
      <c r="G16" s="21">
        <v>1</v>
      </c>
      <c r="H16" s="22">
        <v>3500000</v>
      </c>
      <c r="I16" s="22">
        <v>3500000</v>
      </c>
      <c r="J16" s="23" t="s">
        <v>51</v>
      </c>
      <c r="K16" s="21" t="s">
        <v>50</v>
      </c>
      <c r="L16" s="26">
        <v>41487</v>
      </c>
      <c r="M16" s="18" t="s">
        <v>50</v>
      </c>
      <c r="N16" s="34" t="s">
        <v>291</v>
      </c>
      <c r="O16" s="26" t="s">
        <v>54</v>
      </c>
      <c r="P16" s="18" t="s">
        <v>55</v>
      </c>
      <c r="Q16" s="18" t="s">
        <v>54</v>
      </c>
      <c r="R16" s="18" t="s">
        <v>55</v>
      </c>
      <c r="S16" s="18" t="s">
        <v>55</v>
      </c>
      <c r="T16" s="39" t="s">
        <v>112</v>
      </c>
      <c r="U16" s="25" t="s">
        <v>113</v>
      </c>
      <c r="V16" s="18" t="s">
        <v>54</v>
      </c>
      <c r="W16" s="18" t="s">
        <v>54</v>
      </c>
      <c r="X16" s="28" t="s">
        <v>54</v>
      </c>
      <c r="Y16" s="28" t="s">
        <v>70</v>
      </c>
      <c r="Z16" s="29" t="s">
        <v>114</v>
      </c>
      <c r="AA16" s="101" t="s">
        <v>72</v>
      </c>
      <c r="AB16" s="115" t="s">
        <v>50</v>
      </c>
      <c r="AC16" s="119">
        <v>5084466</v>
      </c>
      <c r="AD16" s="122">
        <f t="shared" si="0"/>
        <v>6152203.859999999</v>
      </c>
      <c r="AE16" s="155">
        <v>77.6</v>
      </c>
      <c r="AF16" s="147">
        <v>63.5</v>
      </c>
      <c r="AG16" s="148">
        <v>1379698.386</v>
      </c>
      <c r="AH16" s="158"/>
      <c r="AI16" s="112"/>
      <c r="AJ16" s="153"/>
      <c r="AK16" s="149"/>
    </row>
    <row r="17" spans="1:37" s="44" customFormat="1" ht="81" customHeight="1">
      <c r="A17" s="129">
        <v>11</v>
      </c>
      <c r="B17" s="41">
        <v>8</v>
      </c>
      <c r="C17" s="41"/>
      <c r="D17" s="42" t="s">
        <v>115</v>
      </c>
      <c r="E17" s="43"/>
      <c r="F17" s="43"/>
      <c r="G17" s="43"/>
      <c r="H17" s="170">
        <v>0</v>
      </c>
      <c r="I17" s="170">
        <v>0</v>
      </c>
      <c r="J17" s="171" t="s">
        <v>116</v>
      </c>
      <c r="L17" s="45"/>
      <c r="M17" s="40"/>
      <c r="N17" s="46"/>
      <c r="O17" s="45" t="s">
        <v>54</v>
      </c>
      <c r="P17" s="40" t="s">
        <v>55</v>
      </c>
      <c r="Q17" s="40" t="s">
        <v>54</v>
      </c>
      <c r="R17" s="40" t="s">
        <v>117</v>
      </c>
      <c r="S17" s="40"/>
      <c r="T17" s="47"/>
      <c r="U17" s="46" t="s">
        <v>118</v>
      </c>
      <c r="V17" s="40" t="s">
        <v>54</v>
      </c>
      <c r="W17" s="40" t="s">
        <v>54</v>
      </c>
      <c r="X17" s="48"/>
      <c r="Y17" s="48"/>
      <c r="Z17" s="49"/>
      <c r="AA17" s="103" t="s">
        <v>119</v>
      </c>
      <c r="AB17" s="120" t="s">
        <v>319</v>
      </c>
      <c r="AC17" s="118" t="s">
        <v>55</v>
      </c>
      <c r="AD17" s="118" t="s">
        <v>55</v>
      </c>
      <c r="AE17" s="159" t="s">
        <v>55</v>
      </c>
      <c r="AF17" s="118" t="s">
        <v>55</v>
      </c>
      <c r="AG17" s="118" t="s">
        <v>55</v>
      </c>
      <c r="AH17" s="159" t="s">
        <v>55</v>
      </c>
      <c r="AI17" s="118" t="s">
        <v>55</v>
      </c>
      <c r="AJ17" s="159" t="s">
        <v>55</v>
      </c>
      <c r="AK17" s="118" t="s">
        <v>55</v>
      </c>
    </row>
    <row r="18" spans="1:37" s="31" customFormat="1" ht="155.25" customHeight="1">
      <c r="A18" s="126">
        <v>12</v>
      </c>
      <c r="B18" s="5">
        <v>9</v>
      </c>
      <c r="C18" s="5" t="s">
        <v>61</v>
      </c>
      <c r="D18" s="20" t="s">
        <v>120</v>
      </c>
      <c r="E18" s="21" t="s">
        <v>50</v>
      </c>
      <c r="F18" s="21">
        <v>6</v>
      </c>
      <c r="G18" s="21">
        <v>6</v>
      </c>
      <c r="H18" s="22">
        <v>6500000</v>
      </c>
      <c r="I18" s="22">
        <v>6500000</v>
      </c>
      <c r="J18" s="23" t="s">
        <v>51</v>
      </c>
      <c r="K18" s="21" t="s">
        <v>50</v>
      </c>
      <c r="L18" s="50" t="s">
        <v>121</v>
      </c>
      <c r="M18" s="18" t="s">
        <v>54</v>
      </c>
      <c r="N18" s="25" t="s">
        <v>122</v>
      </c>
      <c r="O18" s="26" t="s">
        <v>54</v>
      </c>
      <c r="P18" s="18" t="s">
        <v>55</v>
      </c>
      <c r="Q18" s="18" t="s">
        <v>55</v>
      </c>
      <c r="R18" s="18" t="s">
        <v>123</v>
      </c>
      <c r="S18" s="18"/>
      <c r="T18" s="51" t="s">
        <v>124</v>
      </c>
      <c r="U18" s="18" t="s">
        <v>55</v>
      </c>
      <c r="V18" s="18" t="s">
        <v>54</v>
      </c>
      <c r="W18" s="18" t="s">
        <v>54</v>
      </c>
      <c r="X18" s="28" t="s">
        <v>125</v>
      </c>
      <c r="Y18" s="28" t="s">
        <v>70</v>
      </c>
      <c r="Z18" s="29" t="s">
        <v>126</v>
      </c>
      <c r="AA18" s="101" t="s">
        <v>127</v>
      </c>
      <c r="AB18" s="115" t="s">
        <v>50</v>
      </c>
      <c r="AC18" s="119">
        <v>31800000</v>
      </c>
      <c r="AD18" s="122">
        <f t="shared" si="0"/>
        <v>38478000</v>
      </c>
      <c r="AE18" s="155">
        <v>68</v>
      </c>
      <c r="AF18" s="147">
        <v>74.9</v>
      </c>
      <c r="AG18" s="148">
        <v>12320220</v>
      </c>
      <c r="AH18" s="157" t="s">
        <v>55</v>
      </c>
      <c r="AI18" s="111" t="s">
        <v>55</v>
      </c>
      <c r="AJ18" s="154" t="s">
        <v>55</v>
      </c>
      <c r="AK18" s="144" t="s">
        <v>55</v>
      </c>
    </row>
    <row r="19" spans="1:37" s="17" customFormat="1" ht="68.25" customHeight="1">
      <c r="A19" s="50">
        <v>13</v>
      </c>
      <c r="B19" s="19">
        <v>10</v>
      </c>
      <c r="C19" s="19" t="s">
        <v>73</v>
      </c>
      <c r="D19" s="20" t="s">
        <v>128</v>
      </c>
      <c r="E19" s="21" t="s">
        <v>50</v>
      </c>
      <c r="F19" s="21" t="s">
        <v>349</v>
      </c>
      <c r="G19" s="21">
        <v>1</v>
      </c>
      <c r="H19" s="22">
        <f>14493300*0.66-(4400000-20/120*4400000)</f>
        <v>5898911.333333333</v>
      </c>
      <c r="I19" s="22">
        <f>14493300*0.66-(4400000-20/120*4400000)</f>
        <v>5898911.333333333</v>
      </c>
      <c r="J19" s="23" t="s">
        <v>51</v>
      </c>
      <c r="K19" s="21" t="s">
        <v>50</v>
      </c>
      <c r="L19" s="33">
        <v>39630</v>
      </c>
      <c r="M19" s="32" t="s">
        <v>54</v>
      </c>
      <c r="N19" s="34" t="s">
        <v>129</v>
      </c>
      <c r="O19" s="52" t="s">
        <v>54</v>
      </c>
      <c r="P19" s="18" t="s">
        <v>55</v>
      </c>
      <c r="Q19" s="32" t="s">
        <v>50</v>
      </c>
      <c r="R19" s="32" t="s">
        <v>130</v>
      </c>
      <c r="S19" s="53" t="s">
        <v>131</v>
      </c>
      <c r="T19" s="25" t="s">
        <v>132</v>
      </c>
      <c r="U19" s="18" t="s">
        <v>55</v>
      </c>
      <c r="V19" s="32" t="s">
        <v>54</v>
      </c>
      <c r="W19" s="32" t="s">
        <v>54</v>
      </c>
      <c r="X19" s="35" t="s">
        <v>54</v>
      </c>
      <c r="Y19" s="32" t="s">
        <v>70</v>
      </c>
      <c r="Z19" s="54" t="s">
        <v>133</v>
      </c>
      <c r="AA19" s="102" t="s">
        <v>90</v>
      </c>
      <c r="AB19" s="113" t="s">
        <v>50</v>
      </c>
      <c r="AC19" s="114">
        <v>10806167</v>
      </c>
      <c r="AD19" s="122">
        <f t="shared" si="0"/>
        <v>13075462.07</v>
      </c>
      <c r="AE19" s="154">
        <v>71.2</v>
      </c>
      <c r="AF19" s="143">
        <v>72.9</v>
      </c>
      <c r="AG19" s="144">
        <v>3764450.62440024</v>
      </c>
      <c r="AH19" s="157" t="s">
        <v>55</v>
      </c>
      <c r="AI19" s="111" t="s">
        <v>55</v>
      </c>
      <c r="AJ19" s="154" t="s">
        <v>55</v>
      </c>
      <c r="AK19" s="144" t="s">
        <v>55</v>
      </c>
    </row>
    <row r="20" spans="1:37" s="17" customFormat="1" ht="48.75" customHeight="1">
      <c r="A20" s="50" t="s">
        <v>347</v>
      </c>
      <c r="B20" s="19">
        <v>10</v>
      </c>
      <c r="C20" s="19" t="s">
        <v>73</v>
      </c>
      <c r="D20" s="20" t="s">
        <v>128</v>
      </c>
      <c r="E20" s="21" t="s">
        <v>50</v>
      </c>
      <c r="F20" s="21" t="s">
        <v>350</v>
      </c>
      <c r="G20" s="21">
        <v>1</v>
      </c>
      <c r="H20" s="22">
        <f>14493300*0.33</f>
        <v>4782789</v>
      </c>
      <c r="I20" s="22">
        <f>14493300*0.33</f>
        <v>4782789</v>
      </c>
      <c r="J20" s="23" t="s">
        <v>82</v>
      </c>
      <c r="K20" s="21" t="s">
        <v>50</v>
      </c>
      <c r="L20" s="33">
        <v>39630</v>
      </c>
      <c r="M20" s="32" t="s">
        <v>54</v>
      </c>
      <c r="N20" s="34" t="s">
        <v>129</v>
      </c>
      <c r="O20" s="52" t="s">
        <v>54</v>
      </c>
      <c r="P20" s="18" t="s">
        <v>55</v>
      </c>
      <c r="Q20" s="32" t="s">
        <v>54</v>
      </c>
      <c r="R20" s="32" t="s">
        <v>55</v>
      </c>
      <c r="S20" s="53" t="s">
        <v>55</v>
      </c>
      <c r="T20" s="21" t="s">
        <v>55</v>
      </c>
      <c r="U20" s="18" t="s">
        <v>55</v>
      </c>
      <c r="V20" s="32" t="s">
        <v>54</v>
      </c>
      <c r="W20" s="32" t="s">
        <v>54</v>
      </c>
      <c r="X20" s="35" t="s">
        <v>54</v>
      </c>
      <c r="Y20" s="32" t="s">
        <v>70</v>
      </c>
      <c r="Z20" s="54" t="s">
        <v>133</v>
      </c>
      <c r="AA20" s="102" t="s">
        <v>90</v>
      </c>
      <c r="AB20" s="113" t="s">
        <v>50</v>
      </c>
      <c r="AC20" s="114">
        <v>9916739</v>
      </c>
      <c r="AD20" s="122">
        <f>AC20*1.21</f>
        <v>11999254.19</v>
      </c>
      <c r="AE20" s="154">
        <v>69.5</v>
      </c>
      <c r="AF20" s="143">
        <v>85.8</v>
      </c>
      <c r="AG20" s="144">
        <v>3659214.119</v>
      </c>
      <c r="AH20" s="157" t="s">
        <v>55</v>
      </c>
      <c r="AI20" s="111" t="s">
        <v>55</v>
      </c>
      <c r="AJ20" s="154" t="s">
        <v>55</v>
      </c>
      <c r="AK20" s="144" t="s">
        <v>55</v>
      </c>
    </row>
    <row r="21" spans="1:37" s="17" customFormat="1" ht="48.75" customHeight="1">
      <c r="A21" s="50" t="s">
        <v>348</v>
      </c>
      <c r="B21" s="19">
        <v>10</v>
      </c>
      <c r="C21" s="19" t="s">
        <v>73</v>
      </c>
      <c r="D21" s="20" t="s">
        <v>128</v>
      </c>
      <c r="E21" s="21" t="s">
        <v>50</v>
      </c>
      <c r="F21" s="21" t="s">
        <v>351</v>
      </c>
      <c r="G21" s="21">
        <v>1</v>
      </c>
      <c r="H21" s="22"/>
      <c r="I21" s="22"/>
      <c r="J21" s="23" t="s">
        <v>82</v>
      </c>
      <c r="K21" s="21" t="s">
        <v>50</v>
      </c>
      <c r="L21" s="33">
        <v>39630</v>
      </c>
      <c r="M21" s="32" t="s">
        <v>54</v>
      </c>
      <c r="N21" s="34" t="s">
        <v>129</v>
      </c>
      <c r="O21" s="52" t="s">
        <v>54</v>
      </c>
      <c r="P21" s="18" t="s">
        <v>55</v>
      </c>
      <c r="Q21" s="32" t="s">
        <v>54</v>
      </c>
      <c r="R21" s="32" t="s">
        <v>55</v>
      </c>
      <c r="S21" s="53" t="s">
        <v>55</v>
      </c>
      <c r="T21" s="21" t="s">
        <v>55</v>
      </c>
      <c r="U21" s="18" t="s">
        <v>55</v>
      </c>
      <c r="V21" s="32" t="s">
        <v>54</v>
      </c>
      <c r="W21" s="32" t="s">
        <v>54</v>
      </c>
      <c r="X21" s="35" t="s">
        <v>54</v>
      </c>
      <c r="Y21" s="32" t="s">
        <v>70</v>
      </c>
      <c r="Z21" s="54" t="s">
        <v>133</v>
      </c>
      <c r="AA21" s="102" t="s">
        <v>90</v>
      </c>
      <c r="AB21" s="113" t="s">
        <v>50</v>
      </c>
      <c r="AC21" s="114">
        <v>5257928</v>
      </c>
      <c r="AD21" s="122">
        <f>AC21*1.21</f>
        <v>6362092.88</v>
      </c>
      <c r="AE21" s="154">
        <v>61.8</v>
      </c>
      <c r="AF21" s="143">
        <v>101.4</v>
      </c>
      <c r="AG21" s="144">
        <v>2427723.188</v>
      </c>
      <c r="AH21" s="157" t="s">
        <v>55</v>
      </c>
      <c r="AI21" s="111" t="s">
        <v>55</v>
      </c>
      <c r="AJ21" s="154" t="s">
        <v>55</v>
      </c>
      <c r="AK21" s="144" t="s">
        <v>55</v>
      </c>
    </row>
    <row r="22" spans="1:37" s="17" customFormat="1" ht="68.25" customHeight="1">
      <c r="A22" s="126">
        <v>15</v>
      </c>
      <c r="B22" s="5">
        <v>11</v>
      </c>
      <c r="C22" s="5" t="s">
        <v>48</v>
      </c>
      <c r="D22" s="20" t="s">
        <v>134</v>
      </c>
      <c r="E22" s="21" t="s">
        <v>50</v>
      </c>
      <c r="F22" s="21">
        <v>1</v>
      </c>
      <c r="G22" s="21" t="s">
        <v>135</v>
      </c>
      <c r="H22" s="22">
        <v>4550000</v>
      </c>
      <c r="I22" s="22">
        <v>4550000</v>
      </c>
      <c r="J22" s="23" t="s">
        <v>51</v>
      </c>
      <c r="K22" s="21" t="s">
        <v>50</v>
      </c>
      <c r="L22" s="33">
        <v>37895</v>
      </c>
      <c r="M22" s="32" t="s">
        <v>54</v>
      </c>
      <c r="N22" s="34" t="s">
        <v>136</v>
      </c>
      <c r="O22" s="33" t="s">
        <v>54</v>
      </c>
      <c r="P22" s="32" t="s">
        <v>55</v>
      </c>
      <c r="Q22" s="32" t="s">
        <v>54</v>
      </c>
      <c r="R22" s="32"/>
      <c r="S22" s="32" t="s">
        <v>55</v>
      </c>
      <c r="T22" s="29" t="s">
        <v>137</v>
      </c>
      <c r="U22" s="34" t="s">
        <v>138</v>
      </c>
      <c r="V22" s="32" t="s">
        <v>50</v>
      </c>
      <c r="W22" s="32" t="s">
        <v>54</v>
      </c>
      <c r="X22" s="35" t="s">
        <v>54</v>
      </c>
      <c r="Y22" s="35" t="s">
        <v>70</v>
      </c>
      <c r="Z22" s="29" t="s">
        <v>139</v>
      </c>
      <c r="AA22" s="102" t="s">
        <v>60</v>
      </c>
      <c r="AB22" s="113" t="s">
        <v>50</v>
      </c>
      <c r="AC22" s="114">
        <v>4171721</v>
      </c>
      <c r="AD22" s="122">
        <f t="shared" si="0"/>
        <v>5047782.41</v>
      </c>
      <c r="AE22" s="154">
        <v>71.5</v>
      </c>
      <c r="AF22" s="143">
        <v>75.4</v>
      </c>
      <c r="AG22" s="144">
        <v>1438051.241</v>
      </c>
      <c r="AH22" s="157" t="s">
        <v>55</v>
      </c>
      <c r="AI22" s="111" t="s">
        <v>55</v>
      </c>
      <c r="AJ22" s="154" t="s">
        <v>55</v>
      </c>
      <c r="AK22" s="144" t="s">
        <v>55</v>
      </c>
    </row>
    <row r="23" spans="1:37" s="62" customFormat="1" ht="50.25" customHeight="1">
      <c r="A23" s="129">
        <v>16</v>
      </c>
      <c r="B23" s="41">
        <v>12</v>
      </c>
      <c r="C23" s="41" t="s">
        <v>61</v>
      </c>
      <c r="D23" s="42" t="s">
        <v>140</v>
      </c>
      <c r="E23" s="43" t="s">
        <v>50</v>
      </c>
      <c r="F23" s="43">
        <v>5</v>
      </c>
      <c r="G23" s="43">
        <v>5</v>
      </c>
      <c r="H23" s="109">
        <v>5000000</v>
      </c>
      <c r="I23" s="109">
        <v>5000000</v>
      </c>
      <c r="J23" s="110" t="s">
        <v>141</v>
      </c>
      <c r="K23" s="43" t="s">
        <v>50</v>
      </c>
      <c r="L23" s="55" t="s">
        <v>121</v>
      </c>
      <c r="M23" s="56" t="s">
        <v>54</v>
      </c>
      <c r="N23" s="57" t="s">
        <v>142</v>
      </c>
      <c r="O23" s="58" t="s">
        <v>54</v>
      </c>
      <c r="P23" s="56" t="s">
        <v>55</v>
      </c>
      <c r="Q23" s="56" t="s">
        <v>54</v>
      </c>
      <c r="R23" s="56" t="s">
        <v>143</v>
      </c>
      <c r="S23" s="56" t="s">
        <v>55</v>
      </c>
      <c r="T23" s="59" t="s">
        <v>144</v>
      </c>
      <c r="U23" s="60" t="s">
        <v>145</v>
      </c>
      <c r="V23" s="56" t="s">
        <v>54</v>
      </c>
      <c r="W23" s="56" t="s">
        <v>55</v>
      </c>
      <c r="X23" s="61" t="s">
        <v>146</v>
      </c>
      <c r="Y23" s="61" t="s">
        <v>70</v>
      </c>
      <c r="Z23" s="49" t="s">
        <v>147</v>
      </c>
      <c r="AA23" s="104" t="s">
        <v>60</v>
      </c>
      <c r="AB23" s="117" t="s">
        <v>318</v>
      </c>
      <c r="AC23" s="118" t="s">
        <v>55</v>
      </c>
      <c r="AD23" s="118" t="s">
        <v>55</v>
      </c>
      <c r="AE23" s="159" t="s">
        <v>55</v>
      </c>
      <c r="AF23" s="118" t="s">
        <v>55</v>
      </c>
      <c r="AG23" s="118" t="s">
        <v>55</v>
      </c>
      <c r="AH23" s="159" t="s">
        <v>55</v>
      </c>
      <c r="AI23" s="118" t="s">
        <v>55</v>
      </c>
      <c r="AJ23" s="159" t="s">
        <v>55</v>
      </c>
      <c r="AK23" s="118" t="s">
        <v>55</v>
      </c>
    </row>
    <row r="24" spans="1:37" s="31" customFormat="1" ht="90.75" customHeight="1">
      <c r="A24" s="50">
        <v>17</v>
      </c>
      <c r="B24" s="5">
        <v>13</v>
      </c>
      <c r="C24" s="5" t="s">
        <v>61</v>
      </c>
      <c r="D24" s="20" t="s">
        <v>148</v>
      </c>
      <c r="E24" s="21" t="s">
        <v>54</v>
      </c>
      <c r="F24" s="21">
        <v>2</v>
      </c>
      <c r="G24" s="21">
        <v>2</v>
      </c>
      <c r="H24" s="22">
        <v>14000000</v>
      </c>
      <c r="I24" s="22">
        <v>14000000</v>
      </c>
      <c r="J24" s="23" t="s">
        <v>51</v>
      </c>
      <c r="K24" s="21" t="s">
        <v>50</v>
      </c>
      <c r="L24" s="50" t="s">
        <v>149</v>
      </c>
      <c r="M24" s="18" t="s">
        <v>54</v>
      </c>
      <c r="N24" s="25" t="s">
        <v>65</v>
      </c>
      <c r="O24" s="26" t="s">
        <v>54</v>
      </c>
      <c r="P24" s="18" t="s">
        <v>55</v>
      </c>
      <c r="Q24" s="32" t="s">
        <v>54</v>
      </c>
      <c r="R24" s="32" t="s">
        <v>55</v>
      </c>
      <c r="S24" s="32" t="s">
        <v>55</v>
      </c>
      <c r="T24" s="29" t="s">
        <v>150</v>
      </c>
      <c r="U24" s="25" t="s">
        <v>151</v>
      </c>
      <c r="V24" s="18" t="s">
        <v>152</v>
      </c>
      <c r="W24" s="18" t="s">
        <v>50</v>
      </c>
      <c r="X24" s="28" t="s">
        <v>153</v>
      </c>
      <c r="Y24" s="28" t="s">
        <v>70</v>
      </c>
      <c r="Z24" s="36" t="s">
        <v>154</v>
      </c>
      <c r="AA24" s="101" t="s">
        <v>127</v>
      </c>
      <c r="AB24" s="132" t="s">
        <v>375</v>
      </c>
      <c r="AC24" s="116">
        <v>16743196</v>
      </c>
      <c r="AD24" s="122">
        <f t="shared" si="0"/>
        <v>20259267.16</v>
      </c>
      <c r="AE24" s="153">
        <v>83.4</v>
      </c>
      <c r="AF24" s="145">
        <v>13.3</v>
      </c>
      <c r="AG24" s="146">
        <v>3359951.716</v>
      </c>
      <c r="AH24" s="158">
        <v>50.1</v>
      </c>
      <c r="AI24" s="112">
        <v>10106287.68028</v>
      </c>
      <c r="AJ24" s="153">
        <v>45.6</v>
      </c>
      <c r="AK24" s="149">
        <v>11017954.70248</v>
      </c>
    </row>
    <row r="25" spans="1:37" s="17" customFormat="1" ht="55.5" customHeight="1">
      <c r="A25" s="126">
        <v>18</v>
      </c>
      <c r="B25" s="19">
        <v>14</v>
      </c>
      <c r="C25" s="19" t="s">
        <v>61</v>
      </c>
      <c r="D25" s="20" t="s">
        <v>155</v>
      </c>
      <c r="E25" s="21" t="s">
        <v>50</v>
      </c>
      <c r="F25" s="21">
        <v>2</v>
      </c>
      <c r="G25" s="21">
        <v>2</v>
      </c>
      <c r="H25" s="22">
        <v>28000000</v>
      </c>
      <c r="I25" s="22">
        <v>28000000</v>
      </c>
      <c r="J25" s="23" t="s">
        <v>51</v>
      </c>
      <c r="K25" s="21" t="s">
        <v>50</v>
      </c>
      <c r="L25" s="63" t="s">
        <v>156</v>
      </c>
      <c r="M25" s="21" t="s">
        <v>54</v>
      </c>
      <c r="N25" s="34" t="s">
        <v>83</v>
      </c>
      <c r="O25" s="52">
        <v>39783</v>
      </c>
      <c r="P25" s="21" t="s">
        <v>54</v>
      </c>
      <c r="Q25" s="21" t="s">
        <v>157</v>
      </c>
      <c r="R25" s="21" t="s">
        <v>158</v>
      </c>
      <c r="S25" s="64">
        <v>0.15</v>
      </c>
      <c r="T25" s="29" t="s">
        <v>159</v>
      </c>
      <c r="U25" s="34" t="s">
        <v>160</v>
      </c>
      <c r="V25" s="32" t="s">
        <v>161</v>
      </c>
      <c r="W25" s="32" t="s">
        <v>54</v>
      </c>
      <c r="X25" s="35" t="s">
        <v>54</v>
      </c>
      <c r="Y25" s="35"/>
      <c r="Z25" s="29" t="s">
        <v>162</v>
      </c>
      <c r="AA25" s="102" t="s">
        <v>163</v>
      </c>
      <c r="AB25" s="113" t="s">
        <v>50</v>
      </c>
      <c r="AC25" s="114">
        <v>13552200</v>
      </c>
      <c r="AD25" s="122">
        <f t="shared" si="0"/>
        <v>16398162</v>
      </c>
      <c r="AE25" s="154">
        <v>60.4</v>
      </c>
      <c r="AF25" s="143">
        <v>96.3</v>
      </c>
      <c r="AG25" s="144">
        <v>6482700</v>
      </c>
      <c r="AH25" s="157" t="s">
        <v>55</v>
      </c>
      <c r="AI25" s="111" t="s">
        <v>55</v>
      </c>
      <c r="AJ25" s="154" t="s">
        <v>55</v>
      </c>
      <c r="AK25" s="144" t="s">
        <v>55</v>
      </c>
    </row>
    <row r="26" spans="1:37" s="17" customFormat="1" ht="55.5" customHeight="1">
      <c r="A26" s="50" t="s">
        <v>355</v>
      </c>
      <c r="B26" s="5">
        <v>15</v>
      </c>
      <c r="C26" s="5" t="s">
        <v>61</v>
      </c>
      <c r="D26" s="20" t="s">
        <v>164</v>
      </c>
      <c r="E26" s="21" t="s">
        <v>50</v>
      </c>
      <c r="F26" s="21" t="s">
        <v>359</v>
      </c>
      <c r="G26" s="21">
        <v>1</v>
      </c>
      <c r="H26" s="22">
        <v>11000000</v>
      </c>
      <c r="I26" s="22">
        <v>11000000</v>
      </c>
      <c r="J26" s="23" t="s">
        <v>82</v>
      </c>
      <c r="K26" s="21" t="s">
        <v>50</v>
      </c>
      <c r="L26" s="50" t="s">
        <v>165</v>
      </c>
      <c r="M26" s="18" t="s">
        <v>54</v>
      </c>
      <c r="N26" s="34" t="s">
        <v>83</v>
      </c>
      <c r="O26" s="26" t="s">
        <v>54</v>
      </c>
      <c r="P26" s="18" t="s">
        <v>55</v>
      </c>
      <c r="Q26" s="18" t="s">
        <v>55</v>
      </c>
      <c r="R26" s="18" t="s">
        <v>166</v>
      </c>
      <c r="S26" s="18"/>
      <c r="T26" s="29" t="s">
        <v>144</v>
      </c>
      <c r="U26" s="25" t="s">
        <v>167</v>
      </c>
      <c r="V26" s="18" t="s">
        <v>54</v>
      </c>
      <c r="W26" s="18" t="s">
        <v>54</v>
      </c>
      <c r="X26" s="28"/>
      <c r="Y26" s="28" t="s">
        <v>70</v>
      </c>
      <c r="Z26" s="36" t="s">
        <v>168</v>
      </c>
      <c r="AA26" s="101" t="s">
        <v>127</v>
      </c>
      <c r="AB26" s="113" t="s">
        <v>50</v>
      </c>
      <c r="AC26" s="116">
        <v>14558661</v>
      </c>
      <c r="AD26" s="122">
        <f>AC26*1.21</f>
        <v>17615979.81</v>
      </c>
      <c r="AE26" s="153">
        <v>80.8</v>
      </c>
      <c r="AF26" s="145">
        <v>47</v>
      </c>
      <c r="AG26" s="146">
        <v>3379628.62363738</v>
      </c>
      <c r="AH26" s="158">
        <v>78.1</v>
      </c>
      <c r="AI26" s="112">
        <v>3855260.07850738</v>
      </c>
      <c r="AJ26" s="153">
        <v>71.8</v>
      </c>
      <c r="AK26" s="149">
        <v>4965066.80653738</v>
      </c>
    </row>
    <row r="27" spans="1:37" s="17" customFormat="1" ht="55.5" customHeight="1">
      <c r="A27" s="50" t="s">
        <v>356</v>
      </c>
      <c r="B27" s="5">
        <v>15</v>
      </c>
      <c r="C27" s="5" t="s">
        <v>61</v>
      </c>
      <c r="D27" s="20" t="s">
        <v>164</v>
      </c>
      <c r="E27" s="21" t="s">
        <v>50</v>
      </c>
      <c r="F27" s="21" t="s">
        <v>360</v>
      </c>
      <c r="G27" s="21">
        <v>1</v>
      </c>
      <c r="H27" s="22">
        <v>5000000</v>
      </c>
      <c r="I27" s="22">
        <v>5000000</v>
      </c>
      <c r="J27" s="23" t="s">
        <v>82</v>
      </c>
      <c r="K27" s="21" t="s">
        <v>50</v>
      </c>
      <c r="L27" s="50" t="s">
        <v>165</v>
      </c>
      <c r="M27" s="18" t="s">
        <v>54</v>
      </c>
      <c r="N27" s="34" t="s">
        <v>83</v>
      </c>
      <c r="O27" s="26" t="s">
        <v>54</v>
      </c>
      <c r="P27" s="18" t="s">
        <v>55</v>
      </c>
      <c r="Q27" s="18" t="s">
        <v>55</v>
      </c>
      <c r="R27" s="18" t="s">
        <v>166</v>
      </c>
      <c r="S27" s="18"/>
      <c r="T27" s="29" t="s">
        <v>144</v>
      </c>
      <c r="U27" s="25" t="s">
        <v>167</v>
      </c>
      <c r="V27" s="18" t="s">
        <v>54</v>
      </c>
      <c r="W27" s="18" t="s">
        <v>54</v>
      </c>
      <c r="X27" s="28"/>
      <c r="Y27" s="28" t="s">
        <v>70</v>
      </c>
      <c r="Z27" s="36" t="s">
        <v>168</v>
      </c>
      <c r="AA27" s="101" t="s">
        <v>127</v>
      </c>
      <c r="AB27" s="113" t="s">
        <v>50</v>
      </c>
      <c r="AC27" s="116">
        <v>9928837</v>
      </c>
      <c r="AD27" s="122">
        <f>AC27*1.21</f>
        <v>12013892.77</v>
      </c>
      <c r="AE27" s="153">
        <v>81</v>
      </c>
      <c r="AF27" s="145">
        <v>48.7</v>
      </c>
      <c r="AG27" s="146">
        <v>2283847.21949839</v>
      </c>
      <c r="AH27" s="158">
        <v>80.1</v>
      </c>
      <c r="AI27" s="112">
        <v>2391.9722544283923</v>
      </c>
      <c r="AJ27" s="153">
        <v>72.88994836043977</v>
      </c>
      <c r="AK27" s="149">
        <v>3256972.53386839</v>
      </c>
    </row>
    <row r="28" spans="1:37" s="17" customFormat="1" ht="55.5" customHeight="1">
      <c r="A28" s="50" t="s">
        <v>357</v>
      </c>
      <c r="B28" s="5">
        <v>15</v>
      </c>
      <c r="C28" s="5" t="s">
        <v>61</v>
      </c>
      <c r="D28" s="20" t="s">
        <v>164</v>
      </c>
      <c r="E28" s="21" t="s">
        <v>50</v>
      </c>
      <c r="F28" s="21" t="s">
        <v>361</v>
      </c>
      <c r="G28" s="21">
        <v>1</v>
      </c>
      <c r="H28" s="22">
        <v>2000000</v>
      </c>
      <c r="I28" s="22">
        <v>2000000</v>
      </c>
      <c r="J28" s="23" t="s">
        <v>82</v>
      </c>
      <c r="K28" s="21" t="s">
        <v>50</v>
      </c>
      <c r="L28" s="50" t="s">
        <v>165</v>
      </c>
      <c r="M28" s="18" t="s">
        <v>54</v>
      </c>
      <c r="N28" s="34" t="s">
        <v>83</v>
      </c>
      <c r="O28" s="26" t="s">
        <v>54</v>
      </c>
      <c r="P28" s="18" t="s">
        <v>55</v>
      </c>
      <c r="Q28" s="18" t="s">
        <v>55</v>
      </c>
      <c r="R28" s="18" t="s">
        <v>166</v>
      </c>
      <c r="S28" s="18"/>
      <c r="T28" s="29" t="s">
        <v>144</v>
      </c>
      <c r="U28" s="25" t="s">
        <v>167</v>
      </c>
      <c r="V28" s="18" t="s">
        <v>54</v>
      </c>
      <c r="W28" s="18" t="s">
        <v>54</v>
      </c>
      <c r="X28" s="28"/>
      <c r="Y28" s="28" t="s">
        <v>70</v>
      </c>
      <c r="Z28" s="36" t="s">
        <v>168</v>
      </c>
      <c r="AA28" s="101" t="s">
        <v>127</v>
      </c>
      <c r="AB28" s="113" t="s">
        <v>50</v>
      </c>
      <c r="AC28" s="116">
        <v>2184248</v>
      </c>
      <c r="AD28" s="122">
        <f>AC28*1.21</f>
        <v>2642940.08</v>
      </c>
      <c r="AE28" s="153">
        <v>75.4</v>
      </c>
      <c r="AF28" s="145">
        <v>71</v>
      </c>
      <c r="AG28" s="146">
        <v>649037.708</v>
      </c>
      <c r="AH28" s="157" t="s">
        <v>55</v>
      </c>
      <c r="AI28" s="111" t="s">
        <v>55</v>
      </c>
      <c r="AJ28" s="154" t="s">
        <v>55</v>
      </c>
      <c r="AK28" s="144" t="s">
        <v>55</v>
      </c>
    </row>
    <row r="29" spans="1:37" s="31" customFormat="1" ht="66.75" customHeight="1">
      <c r="A29" s="50" t="s">
        <v>358</v>
      </c>
      <c r="B29" s="5">
        <v>15</v>
      </c>
      <c r="C29" s="5" t="s">
        <v>61</v>
      </c>
      <c r="D29" s="20" t="s">
        <v>164</v>
      </c>
      <c r="E29" s="21" t="s">
        <v>50</v>
      </c>
      <c r="F29" s="21" t="s">
        <v>362</v>
      </c>
      <c r="G29" s="21">
        <v>1</v>
      </c>
      <c r="H29" s="22">
        <v>2000000</v>
      </c>
      <c r="I29" s="22">
        <v>2000000</v>
      </c>
      <c r="J29" s="23" t="s">
        <v>82</v>
      </c>
      <c r="K29" s="21" t="s">
        <v>50</v>
      </c>
      <c r="L29" s="50" t="s">
        <v>165</v>
      </c>
      <c r="M29" s="18" t="s">
        <v>54</v>
      </c>
      <c r="N29" s="34" t="s">
        <v>83</v>
      </c>
      <c r="O29" s="26" t="s">
        <v>54</v>
      </c>
      <c r="P29" s="18" t="s">
        <v>55</v>
      </c>
      <c r="Q29" s="18" t="s">
        <v>55</v>
      </c>
      <c r="R29" s="18" t="s">
        <v>166</v>
      </c>
      <c r="S29" s="18"/>
      <c r="T29" s="29" t="s">
        <v>144</v>
      </c>
      <c r="U29" s="25" t="s">
        <v>167</v>
      </c>
      <c r="V29" s="18" t="s">
        <v>54</v>
      </c>
      <c r="W29" s="18" t="s">
        <v>54</v>
      </c>
      <c r="X29" s="28"/>
      <c r="Y29" s="28" t="s">
        <v>70</v>
      </c>
      <c r="Z29" s="36" t="s">
        <v>168</v>
      </c>
      <c r="AA29" s="101" t="s">
        <v>127</v>
      </c>
      <c r="AB29" s="113" t="s">
        <v>50</v>
      </c>
      <c r="AC29" s="116">
        <v>3811097</v>
      </c>
      <c r="AD29" s="122">
        <f t="shared" si="0"/>
        <v>4611427.37</v>
      </c>
      <c r="AE29" s="153">
        <v>80.7</v>
      </c>
      <c r="AF29" s="145">
        <v>48.9</v>
      </c>
      <c r="AG29" s="146">
        <v>888684.137</v>
      </c>
      <c r="AH29" s="158">
        <v>79.8</v>
      </c>
      <c r="AI29" s="112">
        <v>930186.98333</v>
      </c>
      <c r="AJ29" s="153">
        <v>72.6</v>
      </c>
      <c r="AK29" s="149">
        <v>1262209.75397</v>
      </c>
    </row>
    <row r="30" spans="1:37" s="31" customFormat="1" ht="101.25" customHeight="1">
      <c r="A30" s="50" t="s">
        <v>340</v>
      </c>
      <c r="B30" s="131" t="s">
        <v>339</v>
      </c>
      <c r="C30" s="19" t="s">
        <v>61</v>
      </c>
      <c r="D30" s="20" t="s">
        <v>169</v>
      </c>
      <c r="E30" s="21" t="s">
        <v>54</v>
      </c>
      <c r="F30" s="21" t="s">
        <v>346</v>
      </c>
      <c r="G30" s="21">
        <v>1</v>
      </c>
      <c r="H30" s="22">
        <v>12600000</v>
      </c>
      <c r="I30" s="22">
        <v>12600000</v>
      </c>
      <c r="J30" s="23" t="s">
        <v>51</v>
      </c>
      <c r="K30" s="21" t="s">
        <v>50</v>
      </c>
      <c r="L30" s="26">
        <v>39814</v>
      </c>
      <c r="M30" s="18" t="s">
        <v>54</v>
      </c>
      <c r="N30" s="27" t="s">
        <v>170</v>
      </c>
      <c r="O30" s="26">
        <v>39873</v>
      </c>
      <c r="P30" s="18" t="s">
        <v>50</v>
      </c>
      <c r="Q30" s="18" t="s">
        <v>50</v>
      </c>
      <c r="R30" s="18" t="s">
        <v>171</v>
      </c>
      <c r="S30" s="18"/>
      <c r="T30" s="29" t="s">
        <v>172</v>
      </c>
      <c r="U30" s="25" t="s">
        <v>173</v>
      </c>
      <c r="V30" s="18" t="s">
        <v>54</v>
      </c>
      <c r="W30" s="18" t="s">
        <v>54</v>
      </c>
      <c r="X30" s="28" t="s">
        <v>54</v>
      </c>
      <c r="Y30" s="28" t="s">
        <v>70</v>
      </c>
      <c r="Z30" s="29" t="s">
        <v>174</v>
      </c>
      <c r="AA30" s="101" t="s">
        <v>127</v>
      </c>
      <c r="AB30" s="115" t="s">
        <v>50</v>
      </c>
      <c r="AC30" s="116">
        <v>9946467</v>
      </c>
      <c r="AD30" s="122">
        <f t="shared" si="0"/>
        <v>12035225.07</v>
      </c>
      <c r="AE30" s="153">
        <v>68</v>
      </c>
      <c r="AF30" s="145">
        <v>77.6</v>
      </c>
      <c r="AG30" s="146">
        <v>3855200</v>
      </c>
      <c r="AH30" s="157" t="s">
        <v>55</v>
      </c>
      <c r="AI30" s="111" t="s">
        <v>55</v>
      </c>
      <c r="AJ30" s="154" t="s">
        <v>55</v>
      </c>
      <c r="AK30" s="144" t="s">
        <v>55</v>
      </c>
    </row>
    <row r="31" spans="1:37" s="31" customFormat="1" ht="101.25" customHeight="1">
      <c r="A31" s="50" t="s">
        <v>341</v>
      </c>
      <c r="B31" s="131" t="s">
        <v>339</v>
      </c>
      <c r="C31" s="19" t="s">
        <v>61</v>
      </c>
      <c r="D31" s="20" t="s">
        <v>169</v>
      </c>
      <c r="E31" s="21" t="s">
        <v>54</v>
      </c>
      <c r="F31" s="21" t="s">
        <v>332</v>
      </c>
      <c r="G31" s="21">
        <v>1</v>
      </c>
      <c r="H31" s="22">
        <v>2800000</v>
      </c>
      <c r="I31" s="22">
        <v>2800000</v>
      </c>
      <c r="J31" s="23" t="s">
        <v>51</v>
      </c>
      <c r="K31" s="21" t="s">
        <v>50</v>
      </c>
      <c r="L31" s="26">
        <v>39814</v>
      </c>
      <c r="M31" s="18" t="s">
        <v>54</v>
      </c>
      <c r="N31" s="27" t="s">
        <v>170</v>
      </c>
      <c r="O31" s="26">
        <v>39873</v>
      </c>
      <c r="P31" s="18" t="s">
        <v>50</v>
      </c>
      <c r="Q31" s="18" t="s">
        <v>50</v>
      </c>
      <c r="R31" s="18" t="s">
        <v>171</v>
      </c>
      <c r="S31" s="18"/>
      <c r="T31" s="29" t="s">
        <v>172</v>
      </c>
      <c r="U31" s="25" t="s">
        <v>173</v>
      </c>
      <c r="V31" s="18" t="s">
        <v>54</v>
      </c>
      <c r="W31" s="18" t="s">
        <v>54</v>
      </c>
      <c r="X31" s="28" t="s">
        <v>54</v>
      </c>
      <c r="Y31" s="28" t="s">
        <v>70</v>
      </c>
      <c r="Z31" s="29" t="s">
        <v>174</v>
      </c>
      <c r="AA31" s="101" t="s">
        <v>127</v>
      </c>
      <c r="AB31" s="115" t="s">
        <v>50</v>
      </c>
      <c r="AC31" s="116">
        <v>1626385.25</v>
      </c>
      <c r="AD31" s="122">
        <f>AC31*1.21</f>
        <v>1967926.1524999999</v>
      </c>
      <c r="AE31" s="153">
        <v>62.4</v>
      </c>
      <c r="AF31" s="145">
        <v>75.9</v>
      </c>
      <c r="AG31" s="146">
        <v>739114.61525</v>
      </c>
      <c r="AH31" s="157" t="s">
        <v>55</v>
      </c>
      <c r="AI31" s="111" t="s">
        <v>55</v>
      </c>
      <c r="AJ31" s="154" t="s">
        <v>55</v>
      </c>
      <c r="AK31" s="144" t="s">
        <v>55</v>
      </c>
    </row>
    <row r="32" spans="1:37" s="31" customFormat="1" ht="101.25" customHeight="1">
      <c r="A32" s="50" t="s">
        <v>342</v>
      </c>
      <c r="B32" s="131" t="s">
        <v>339</v>
      </c>
      <c r="C32" s="19" t="s">
        <v>61</v>
      </c>
      <c r="D32" s="20" t="s">
        <v>169</v>
      </c>
      <c r="E32" s="21" t="s">
        <v>54</v>
      </c>
      <c r="F32" s="21" t="s">
        <v>333</v>
      </c>
      <c r="G32" s="21"/>
      <c r="H32" s="22">
        <v>2400000</v>
      </c>
      <c r="I32" s="22">
        <v>2400000</v>
      </c>
      <c r="J32" s="23" t="s">
        <v>51</v>
      </c>
      <c r="K32" s="21"/>
      <c r="L32" s="26"/>
      <c r="M32" s="18"/>
      <c r="N32" s="27"/>
      <c r="O32" s="26"/>
      <c r="P32" s="18"/>
      <c r="Q32" s="18"/>
      <c r="R32" s="18"/>
      <c r="S32" s="18"/>
      <c r="T32" s="29"/>
      <c r="U32" s="25"/>
      <c r="V32" s="18"/>
      <c r="W32" s="18"/>
      <c r="X32" s="28"/>
      <c r="Y32" s="28"/>
      <c r="Z32" s="29"/>
      <c r="AA32" s="101"/>
      <c r="AB32" s="115" t="s">
        <v>50</v>
      </c>
      <c r="AC32" s="116">
        <v>1237158.125</v>
      </c>
      <c r="AD32" s="122">
        <f>AC32*1.21</f>
        <v>1496961.33125</v>
      </c>
      <c r="AE32" s="153">
        <v>53.6</v>
      </c>
      <c r="AF32" s="145">
        <v>88.4</v>
      </c>
      <c r="AG32" s="146">
        <v>694740.633125</v>
      </c>
      <c r="AH32" s="157" t="s">
        <v>55</v>
      </c>
      <c r="AI32" s="111" t="s">
        <v>55</v>
      </c>
      <c r="AJ32" s="154" t="s">
        <v>55</v>
      </c>
      <c r="AK32" s="144" t="s">
        <v>55</v>
      </c>
    </row>
    <row r="33" spans="1:37" s="31" customFormat="1" ht="101.25" customHeight="1">
      <c r="A33" s="50" t="s">
        <v>343</v>
      </c>
      <c r="B33" s="131" t="s">
        <v>339</v>
      </c>
      <c r="C33" s="19" t="s">
        <v>61</v>
      </c>
      <c r="D33" s="20" t="s">
        <v>169</v>
      </c>
      <c r="E33" s="21" t="s">
        <v>54</v>
      </c>
      <c r="F33" s="21" t="s">
        <v>334</v>
      </c>
      <c r="G33" s="21">
        <v>1</v>
      </c>
      <c r="H33" s="22">
        <v>2200000</v>
      </c>
      <c r="I33" s="22">
        <v>2200000</v>
      </c>
      <c r="J33" s="23" t="s">
        <v>51</v>
      </c>
      <c r="K33" s="21" t="s">
        <v>50</v>
      </c>
      <c r="L33" s="26">
        <v>39814</v>
      </c>
      <c r="M33" s="18" t="s">
        <v>54</v>
      </c>
      <c r="N33" s="27" t="s">
        <v>170</v>
      </c>
      <c r="O33" s="26">
        <v>39873</v>
      </c>
      <c r="P33" s="18" t="s">
        <v>50</v>
      </c>
      <c r="Q33" s="18" t="s">
        <v>50</v>
      </c>
      <c r="R33" s="18" t="s">
        <v>171</v>
      </c>
      <c r="S33" s="18"/>
      <c r="T33" s="29" t="s">
        <v>172</v>
      </c>
      <c r="U33" s="25" t="s">
        <v>173</v>
      </c>
      <c r="V33" s="18" t="s">
        <v>54</v>
      </c>
      <c r="W33" s="18" t="s">
        <v>54</v>
      </c>
      <c r="X33" s="28" t="s">
        <v>54</v>
      </c>
      <c r="Y33" s="28" t="s">
        <v>70</v>
      </c>
      <c r="Z33" s="29" t="s">
        <v>174</v>
      </c>
      <c r="AA33" s="101" t="s">
        <v>127</v>
      </c>
      <c r="AB33" s="115" t="s">
        <v>50</v>
      </c>
      <c r="AC33" s="116">
        <v>1425000</v>
      </c>
      <c r="AD33" s="122">
        <f>AC33*1.21</f>
        <v>1724250</v>
      </c>
      <c r="AE33" s="153">
        <v>79.8</v>
      </c>
      <c r="AF33" s="145">
        <v>55.2</v>
      </c>
      <c r="AG33" s="146">
        <v>348298.5</v>
      </c>
      <c r="AH33" s="158" t="s">
        <v>55</v>
      </c>
      <c r="AI33" s="112" t="s">
        <v>55</v>
      </c>
      <c r="AJ33" s="153">
        <v>74.4</v>
      </c>
      <c r="AK33" s="149">
        <v>441408</v>
      </c>
    </row>
    <row r="34" spans="1:37" s="31" customFormat="1" ht="186.75" customHeight="1">
      <c r="A34" s="126">
        <v>21</v>
      </c>
      <c r="B34" s="5">
        <v>17</v>
      </c>
      <c r="C34" s="5" t="s">
        <v>61</v>
      </c>
      <c r="D34" s="20" t="s">
        <v>175</v>
      </c>
      <c r="E34" s="65" t="s">
        <v>50</v>
      </c>
      <c r="F34" s="65">
        <v>3</v>
      </c>
      <c r="G34" s="65">
        <v>2</v>
      </c>
      <c r="H34" s="66">
        <v>20000000</v>
      </c>
      <c r="I34" s="66">
        <v>20000000</v>
      </c>
      <c r="J34" s="67" t="s">
        <v>51</v>
      </c>
      <c r="K34" s="65" t="s">
        <v>50</v>
      </c>
      <c r="L34" s="68">
        <v>39845</v>
      </c>
      <c r="M34" s="69" t="s">
        <v>54</v>
      </c>
      <c r="N34" s="70" t="s">
        <v>176</v>
      </c>
      <c r="O34" s="68">
        <v>39873</v>
      </c>
      <c r="P34" s="69" t="s">
        <v>50</v>
      </c>
      <c r="Q34" s="69" t="s">
        <v>50</v>
      </c>
      <c r="R34" s="69" t="s">
        <v>177</v>
      </c>
      <c r="S34" s="69">
        <v>40</v>
      </c>
      <c r="T34" s="51" t="s">
        <v>178</v>
      </c>
      <c r="U34" s="70" t="s">
        <v>179</v>
      </c>
      <c r="V34" s="69" t="s">
        <v>54</v>
      </c>
      <c r="W34" s="69" t="s">
        <v>54</v>
      </c>
      <c r="X34" s="71"/>
      <c r="Y34" s="71" t="s">
        <v>64</v>
      </c>
      <c r="Z34" s="36" t="s">
        <v>180</v>
      </c>
      <c r="AA34" s="105" t="s">
        <v>181</v>
      </c>
      <c r="AB34" s="115" t="s">
        <v>50</v>
      </c>
      <c r="AC34" s="116">
        <v>13265570</v>
      </c>
      <c r="AD34" s="122">
        <f t="shared" si="0"/>
        <v>16051339.7</v>
      </c>
      <c r="AE34" s="153">
        <v>70.6</v>
      </c>
      <c r="AF34" s="145">
        <v>42.7</v>
      </c>
      <c r="AG34" s="146">
        <v>4722853.85</v>
      </c>
      <c r="AH34" s="158">
        <v>65.5</v>
      </c>
      <c r="AI34" s="112">
        <v>5542666.3358</v>
      </c>
      <c r="AJ34" s="153">
        <v>59.5</v>
      </c>
      <c r="AK34" s="149">
        <v>6499114.2359</v>
      </c>
    </row>
    <row r="35" spans="1:37" s="17" customFormat="1" ht="120" customHeight="1">
      <c r="A35" s="50" t="s">
        <v>316</v>
      </c>
      <c r="B35" s="19">
        <v>18</v>
      </c>
      <c r="C35" s="19" t="s">
        <v>48</v>
      </c>
      <c r="D35" s="20" t="s">
        <v>182</v>
      </c>
      <c r="E35" s="21" t="s">
        <v>50</v>
      </c>
      <c r="F35" s="21" t="s">
        <v>314</v>
      </c>
      <c r="G35" s="21">
        <v>1</v>
      </c>
      <c r="H35" s="22">
        <v>25472727.272727273</v>
      </c>
      <c r="I35" s="22">
        <v>25472727.272727273</v>
      </c>
      <c r="J35" s="23" t="s">
        <v>51</v>
      </c>
      <c r="K35" s="21" t="s">
        <v>50</v>
      </c>
      <c r="L35" s="68">
        <v>39845</v>
      </c>
      <c r="M35" s="32" t="s">
        <v>54</v>
      </c>
      <c r="N35" s="34" t="s">
        <v>183</v>
      </c>
      <c r="O35" s="33">
        <v>39783</v>
      </c>
      <c r="P35" s="32" t="s">
        <v>50</v>
      </c>
      <c r="Q35" s="32" t="s">
        <v>54</v>
      </c>
      <c r="R35" s="32" t="s">
        <v>55</v>
      </c>
      <c r="S35" s="32" t="s">
        <v>55</v>
      </c>
      <c r="T35" s="29" t="s">
        <v>184</v>
      </c>
      <c r="U35" s="32" t="s">
        <v>55</v>
      </c>
      <c r="V35" s="32" t="s">
        <v>54</v>
      </c>
      <c r="W35" s="32" t="s">
        <v>54</v>
      </c>
      <c r="X35" s="35"/>
      <c r="Y35" s="35" t="s">
        <v>70</v>
      </c>
      <c r="Z35" s="72" t="s">
        <v>185</v>
      </c>
      <c r="AA35" s="102" t="s">
        <v>163</v>
      </c>
      <c r="AB35" s="115" t="s">
        <v>50</v>
      </c>
      <c r="AC35" s="114">
        <v>21130180</v>
      </c>
      <c r="AD35" s="122">
        <f t="shared" si="0"/>
        <v>25567517.8</v>
      </c>
      <c r="AE35" s="154">
        <v>81.9</v>
      </c>
      <c r="AF35" s="143">
        <v>25.7</v>
      </c>
      <c r="AG35" s="144">
        <v>4621100</v>
      </c>
      <c r="AH35" s="157">
        <v>47.7</v>
      </c>
      <c r="AI35" s="111">
        <v>13365200</v>
      </c>
      <c r="AJ35" s="154">
        <v>40.5</v>
      </c>
      <c r="AK35" s="150">
        <v>15206100</v>
      </c>
    </row>
    <row r="36" spans="1:37" s="17" customFormat="1" ht="120" customHeight="1">
      <c r="A36" s="63" t="s">
        <v>317</v>
      </c>
      <c r="B36" s="19">
        <v>18</v>
      </c>
      <c r="C36" s="19" t="s">
        <v>48</v>
      </c>
      <c r="D36" s="20" t="s">
        <v>182</v>
      </c>
      <c r="E36" s="21" t="s">
        <v>50</v>
      </c>
      <c r="F36" s="21" t="s">
        <v>315</v>
      </c>
      <c r="G36" s="21">
        <v>1</v>
      </c>
      <c r="H36" s="22">
        <v>1800000</v>
      </c>
      <c r="I36" s="22">
        <v>1800000</v>
      </c>
      <c r="J36" s="23" t="s">
        <v>51</v>
      </c>
      <c r="K36" s="21" t="s">
        <v>50</v>
      </c>
      <c r="L36" s="68">
        <v>39845</v>
      </c>
      <c r="M36" s="32" t="s">
        <v>54</v>
      </c>
      <c r="N36" s="34" t="s">
        <v>183</v>
      </c>
      <c r="O36" s="33">
        <v>39783</v>
      </c>
      <c r="P36" s="32" t="s">
        <v>50</v>
      </c>
      <c r="Q36" s="32" t="s">
        <v>54</v>
      </c>
      <c r="R36" s="32" t="s">
        <v>55</v>
      </c>
      <c r="S36" s="32" t="s">
        <v>55</v>
      </c>
      <c r="T36" s="29" t="s">
        <v>184</v>
      </c>
      <c r="U36" s="32" t="s">
        <v>55</v>
      </c>
      <c r="V36" s="32" t="s">
        <v>54</v>
      </c>
      <c r="W36" s="32" t="s">
        <v>54</v>
      </c>
      <c r="X36" s="35"/>
      <c r="Y36" s="35" t="s">
        <v>70</v>
      </c>
      <c r="Z36" s="72" t="s">
        <v>185</v>
      </c>
      <c r="AA36" s="102" t="s">
        <v>163</v>
      </c>
      <c r="AB36" s="115" t="s">
        <v>50</v>
      </c>
      <c r="AC36" s="114">
        <v>1481470</v>
      </c>
      <c r="AD36" s="122">
        <f t="shared" si="0"/>
        <v>1792578.7</v>
      </c>
      <c r="AE36" s="154">
        <v>78.5</v>
      </c>
      <c r="AF36" s="143">
        <v>27.9</v>
      </c>
      <c r="AG36" s="144">
        <v>384700</v>
      </c>
      <c r="AH36" s="157">
        <v>52.4</v>
      </c>
      <c r="AI36" s="111">
        <v>852500</v>
      </c>
      <c r="AJ36" s="154">
        <v>45.2</v>
      </c>
      <c r="AK36" s="150">
        <v>981600</v>
      </c>
    </row>
    <row r="37" spans="1:37" s="31" customFormat="1" ht="60.75" customHeight="1">
      <c r="A37" s="50">
        <v>23</v>
      </c>
      <c r="B37" s="5">
        <v>19</v>
      </c>
      <c r="C37" s="5" t="s">
        <v>73</v>
      </c>
      <c r="D37" s="20" t="s">
        <v>186</v>
      </c>
      <c r="E37" s="21" t="s">
        <v>50</v>
      </c>
      <c r="F37" s="21">
        <v>1</v>
      </c>
      <c r="G37" s="21">
        <v>1</v>
      </c>
      <c r="H37" s="22">
        <v>20000000</v>
      </c>
      <c r="I37" s="22">
        <v>20000000</v>
      </c>
      <c r="J37" s="23" t="s">
        <v>51</v>
      </c>
      <c r="K37" s="21" t="s">
        <v>50</v>
      </c>
      <c r="L37" s="50" t="s">
        <v>187</v>
      </c>
      <c r="M37" s="18" t="s">
        <v>54</v>
      </c>
      <c r="N37" s="25" t="s">
        <v>188</v>
      </c>
      <c r="O37" s="26" t="s">
        <v>187</v>
      </c>
      <c r="P37" s="18" t="s">
        <v>50</v>
      </c>
      <c r="Q37" s="18" t="s">
        <v>54</v>
      </c>
      <c r="R37" s="18" t="s">
        <v>189</v>
      </c>
      <c r="S37" s="18">
        <v>5</v>
      </c>
      <c r="T37" s="29" t="s">
        <v>190</v>
      </c>
      <c r="U37" s="32" t="s">
        <v>55</v>
      </c>
      <c r="V37" s="18" t="s">
        <v>54</v>
      </c>
      <c r="W37" s="18" t="s">
        <v>54</v>
      </c>
      <c r="X37" s="28" t="s">
        <v>54</v>
      </c>
      <c r="Y37" s="28" t="s">
        <v>54</v>
      </c>
      <c r="Z37" s="73" t="s">
        <v>191</v>
      </c>
      <c r="AA37" s="101" t="s">
        <v>72</v>
      </c>
      <c r="AB37" s="115" t="s">
        <v>50</v>
      </c>
      <c r="AC37" s="130">
        <v>24548130.7</v>
      </c>
      <c r="AD37" s="122">
        <f t="shared" si="0"/>
        <v>29703238.147</v>
      </c>
      <c r="AE37" s="153">
        <v>78.9</v>
      </c>
      <c r="AF37" s="145">
        <v>22.5</v>
      </c>
      <c r="AG37" s="146">
        <v>6253500</v>
      </c>
      <c r="AH37" s="158">
        <v>42.9</v>
      </c>
      <c r="AI37" s="112">
        <v>16946644.86262</v>
      </c>
      <c r="AJ37" s="153">
        <v>33.9</v>
      </c>
      <c r="AK37" s="149">
        <v>19619936.29585</v>
      </c>
    </row>
    <row r="38" spans="1:37" s="31" customFormat="1" ht="98.25" customHeight="1">
      <c r="A38" s="50">
        <v>24</v>
      </c>
      <c r="B38" s="19">
        <v>20</v>
      </c>
      <c r="C38" s="19" t="s">
        <v>48</v>
      </c>
      <c r="D38" s="20" t="s">
        <v>192</v>
      </c>
      <c r="E38" s="21" t="s">
        <v>193</v>
      </c>
      <c r="F38" s="21">
        <v>7</v>
      </c>
      <c r="G38" s="21">
        <v>7</v>
      </c>
      <c r="H38" s="22">
        <v>21500000</v>
      </c>
      <c r="I38" s="22">
        <v>21500000</v>
      </c>
      <c r="J38" s="23" t="s">
        <v>51</v>
      </c>
      <c r="K38" s="21" t="s">
        <v>50</v>
      </c>
      <c r="L38" s="26">
        <v>40695</v>
      </c>
      <c r="M38" s="18" t="s">
        <v>50</v>
      </c>
      <c r="N38" s="25" t="s">
        <v>194</v>
      </c>
      <c r="O38" s="26" t="s">
        <v>54</v>
      </c>
      <c r="P38" s="18" t="s">
        <v>55</v>
      </c>
      <c r="Q38" s="32" t="s">
        <v>195</v>
      </c>
      <c r="R38" s="32" t="s">
        <v>55</v>
      </c>
      <c r="S38" s="32" t="s">
        <v>55</v>
      </c>
      <c r="T38" s="29" t="s">
        <v>196</v>
      </c>
      <c r="U38" s="25"/>
      <c r="V38" s="18" t="s">
        <v>54</v>
      </c>
      <c r="W38" s="18" t="s">
        <v>54</v>
      </c>
      <c r="X38" s="28" t="s">
        <v>54</v>
      </c>
      <c r="Y38" s="28" t="s">
        <v>70</v>
      </c>
      <c r="Z38" s="29" t="s">
        <v>197</v>
      </c>
      <c r="AA38" s="101" t="s">
        <v>90</v>
      </c>
      <c r="AB38" s="115" t="s">
        <v>50</v>
      </c>
      <c r="AC38" s="116">
        <v>21642500</v>
      </c>
      <c r="AD38" s="122">
        <f t="shared" si="0"/>
        <v>26187425</v>
      </c>
      <c r="AE38" s="153">
        <v>81.2</v>
      </c>
      <c r="AF38" s="145">
        <v>14.4</v>
      </c>
      <c r="AG38" s="146">
        <v>4911100</v>
      </c>
      <c r="AH38" s="158">
        <v>48.8</v>
      </c>
      <c r="AI38" s="112">
        <v>13395800</v>
      </c>
      <c r="AJ38" s="153">
        <v>38</v>
      </c>
      <c r="AK38" s="149">
        <v>16224100</v>
      </c>
    </row>
    <row r="39" spans="1:37" s="44" customFormat="1" ht="102.75" customHeight="1">
      <c r="A39" s="129">
        <v>25</v>
      </c>
      <c r="B39" s="108">
        <v>21</v>
      </c>
      <c r="C39" s="108" t="s">
        <v>61</v>
      </c>
      <c r="D39" s="42" t="s">
        <v>198</v>
      </c>
      <c r="E39" s="43" t="s">
        <v>50</v>
      </c>
      <c r="F39" s="43">
        <v>2</v>
      </c>
      <c r="G39" s="43">
        <v>2</v>
      </c>
      <c r="H39" s="109">
        <v>13000000</v>
      </c>
      <c r="I39" s="109">
        <v>13000000</v>
      </c>
      <c r="J39" s="110" t="s">
        <v>51</v>
      </c>
      <c r="K39" s="43" t="s">
        <v>50</v>
      </c>
      <c r="L39" s="129" t="s">
        <v>121</v>
      </c>
      <c r="M39" s="40" t="s">
        <v>54</v>
      </c>
      <c r="N39" s="46" t="s">
        <v>65</v>
      </c>
      <c r="O39" s="45" t="s">
        <v>54</v>
      </c>
      <c r="P39" s="40" t="s">
        <v>55</v>
      </c>
      <c r="Q39" s="40"/>
      <c r="R39" s="40" t="s">
        <v>199</v>
      </c>
      <c r="S39" s="40"/>
      <c r="T39" s="59" t="s">
        <v>200</v>
      </c>
      <c r="U39" s="46" t="s">
        <v>201</v>
      </c>
      <c r="V39" s="40" t="s">
        <v>202</v>
      </c>
      <c r="W39" s="40" t="s">
        <v>203</v>
      </c>
      <c r="X39" s="48" t="s">
        <v>54</v>
      </c>
      <c r="Y39" s="48" t="s">
        <v>70</v>
      </c>
      <c r="Z39" s="49" t="s">
        <v>204</v>
      </c>
      <c r="AA39" s="103" t="s">
        <v>127</v>
      </c>
      <c r="AB39" s="120" t="s">
        <v>331</v>
      </c>
      <c r="AC39" s="118" t="s">
        <v>55</v>
      </c>
      <c r="AD39" s="118" t="s">
        <v>55</v>
      </c>
      <c r="AE39" s="159" t="s">
        <v>55</v>
      </c>
      <c r="AF39" s="118" t="s">
        <v>55</v>
      </c>
      <c r="AG39" s="118" t="s">
        <v>55</v>
      </c>
      <c r="AH39" s="159" t="s">
        <v>55</v>
      </c>
      <c r="AI39" s="118" t="s">
        <v>55</v>
      </c>
      <c r="AJ39" s="159" t="s">
        <v>55</v>
      </c>
      <c r="AK39" s="118" t="s">
        <v>55</v>
      </c>
    </row>
    <row r="40" spans="1:37" s="44" customFormat="1" ht="120" customHeight="1">
      <c r="A40" s="129">
        <v>26</v>
      </c>
      <c r="B40" s="41">
        <v>22</v>
      </c>
      <c r="C40" s="41" t="s">
        <v>61</v>
      </c>
      <c r="D40" s="42" t="s">
        <v>205</v>
      </c>
      <c r="E40" s="43" t="s">
        <v>50</v>
      </c>
      <c r="F40" s="43">
        <v>1</v>
      </c>
      <c r="G40" s="43">
        <v>1</v>
      </c>
      <c r="H40" s="109">
        <v>11000000</v>
      </c>
      <c r="I40" s="109">
        <v>11000000</v>
      </c>
      <c r="J40" s="110" t="s">
        <v>141</v>
      </c>
      <c r="K40" s="43" t="s">
        <v>50</v>
      </c>
      <c r="L40" s="45">
        <v>38261</v>
      </c>
      <c r="M40" s="40" t="s">
        <v>54</v>
      </c>
      <c r="N40" s="46" t="s">
        <v>206</v>
      </c>
      <c r="O40" s="45" t="s">
        <v>54</v>
      </c>
      <c r="P40" s="40" t="s">
        <v>55</v>
      </c>
      <c r="Q40" s="40"/>
      <c r="R40" s="40"/>
      <c r="S40" s="40"/>
      <c r="T40" s="46" t="s">
        <v>207</v>
      </c>
      <c r="U40" s="46" t="s">
        <v>208</v>
      </c>
      <c r="V40" s="40" t="s">
        <v>152</v>
      </c>
      <c r="W40" s="40" t="s">
        <v>50</v>
      </c>
      <c r="X40" s="48"/>
      <c r="Y40" s="48" t="s">
        <v>70</v>
      </c>
      <c r="Z40" s="49"/>
      <c r="AA40" s="103" t="s">
        <v>127</v>
      </c>
      <c r="AB40" s="120" t="s">
        <v>308</v>
      </c>
      <c r="AC40" s="118" t="s">
        <v>55</v>
      </c>
      <c r="AD40" s="118" t="s">
        <v>55</v>
      </c>
      <c r="AE40" s="159" t="s">
        <v>55</v>
      </c>
      <c r="AF40" s="118" t="s">
        <v>55</v>
      </c>
      <c r="AG40" s="118" t="s">
        <v>55</v>
      </c>
      <c r="AH40" s="159" t="s">
        <v>55</v>
      </c>
      <c r="AI40" s="118" t="s">
        <v>55</v>
      </c>
      <c r="AJ40" s="159" t="s">
        <v>55</v>
      </c>
      <c r="AK40" s="118" t="s">
        <v>55</v>
      </c>
    </row>
    <row r="41" spans="1:37" s="31" customFormat="1" ht="81" customHeight="1">
      <c r="A41" s="50">
        <v>27</v>
      </c>
      <c r="B41" s="5">
        <v>23</v>
      </c>
      <c r="C41" s="5" t="s">
        <v>73</v>
      </c>
      <c r="D41" s="20" t="s">
        <v>209</v>
      </c>
      <c r="E41" s="21" t="s">
        <v>50</v>
      </c>
      <c r="F41" s="21">
        <v>5</v>
      </c>
      <c r="G41" s="21">
        <v>1</v>
      </c>
      <c r="H41" s="22">
        <v>7700000</v>
      </c>
      <c r="I41" s="22">
        <v>7700000</v>
      </c>
      <c r="J41" s="23" t="s">
        <v>82</v>
      </c>
      <c r="K41" s="21" t="s">
        <v>50</v>
      </c>
      <c r="L41" s="50" t="s">
        <v>210</v>
      </c>
      <c r="M41" s="18" t="s">
        <v>54</v>
      </c>
      <c r="N41" s="18" t="s">
        <v>55</v>
      </c>
      <c r="O41" s="26">
        <v>40057</v>
      </c>
      <c r="P41" s="18" t="s">
        <v>54</v>
      </c>
      <c r="Q41" s="18" t="s">
        <v>50</v>
      </c>
      <c r="R41" s="18" t="s">
        <v>211</v>
      </c>
      <c r="S41" s="18" t="s">
        <v>212</v>
      </c>
      <c r="T41" s="25" t="s">
        <v>213</v>
      </c>
      <c r="U41" s="25" t="s">
        <v>214</v>
      </c>
      <c r="V41" s="18" t="s">
        <v>54</v>
      </c>
      <c r="W41" s="18" t="s">
        <v>54</v>
      </c>
      <c r="X41" s="28"/>
      <c r="Y41" s="28" t="s">
        <v>54</v>
      </c>
      <c r="Z41" s="36" t="s">
        <v>215</v>
      </c>
      <c r="AA41" s="101" t="s">
        <v>72</v>
      </c>
      <c r="AB41" s="115" t="s">
        <v>50</v>
      </c>
      <c r="AC41" s="116">
        <v>8783700</v>
      </c>
      <c r="AD41" s="122">
        <f t="shared" si="0"/>
        <v>10628277</v>
      </c>
      <c r="AE41" s="153">
        <v>56.3</v>
      </c>
      <c r="AF41" s="145">
        <v>90.6</v>
      </c>
      <c r="AG41" s="146">
        <v>4643500</v>
      </c>
      <c r="AH41" s="157" t="s">
        <v>55</v>
      </c>
      <c r="AI41" s="111" t="s">
        <v>55</v>
      </c>
      <c r="AJ41" s="154" t="s">
        <v>55</v>
      </c>
      <c r="AK41" s="144" t="s">
        <v>55</v>
      </c>
    </row>
    <row r="42" spans="1:37" s="17" customFormat="1" ht="118.5" customHeight="1">
      <c r="A42" s="50" t="s">
        <v>337</v>
      </c>
      <c r="B42" s="19">
        <v>24</v>
      </c>
      <c r="C42" s="19" t="s">
        <v>48</v>
      </c>
      <c r="D42" s="20" t="s">
        <v>216</v>
      </c>
      <c r="E42" s="21" t="s">
        <v>50</v>
      </c>
      <c r="F42" s="21" t="s">
        <v>345</v>
      </c>
      <c r="G42" s="21">
        <v>1</v>
      </c>
      <c r="H42" s="22">
        <v>1650000</v>
      </c>
      <c r="I42" s="22">
        <v>1650000</v>
      </c>
      <c r="J42" s="23" t="s">
        <v>82</v>
      </c>
      <c r="K42" s="21" t="s">
        <v>54</v>
      </c>
      <c r="L42" s="33" t="s">
        <v>55</v>
      </c>
      <c r="M42" s="32" t="s">
        <v>55</v>
      </c>
      <c r="N42" s="21" t="s">
        <v>217</v>
      </c>
      <c r="O42" s="33" t="s">
        <v>54</v>
      </c>
      <c r="P42" s="32" t="s">
        <v>55</v>
      </c>
      <c r="Q42" s="32" t="s">
        <v>54</v>
      </c>
      <c r="R42" s="32" t="s">
        <v>55</v>
      </c>
      <c r="S42" s="32" t="s">
        <v>55</v>
      </c>
      <c r="T42" s="29" t="s">
        <v>218</v>
      </c>
      <c r="U42" s="25" t="s">
        <v>219</v>
      </c>
      <c r="V42" s="32" t="s">
        <v>54</v>
      </c>
      <c r="W42" s="32" t="s">
        <v>220</v>
      </c>
      <c r="X42" s="35" t="s">
        <v>54</v>
      </c>
      <c r="Y42" s="35" t="s">
        <v>70</v>
      </c>
      <c r="Z42" s="36" t="s">
        <v>221</v>
      </c>
      <c r="AA42" s="102" t="s">
        <v>222</v>
      </c>
      <c r="AB42" s="113" t="s">
        <v>50</v>
      </c>
      <c r="AC42" s="114">
        <v>750000</v>
      </c>
      <c r="AD42" s="122">
        <f>AC42*1.21</f>
        <v>907500</v>
      </c>
      <c r="AE42" s="154">
        <v>78.8</v>
      </c>
      <c r="AF42" s="143">
        <v>54.6</v>
      </c>
      <c r="AG42" s="144">
        <v>192813.5</v>
      </c>
      <c r="AH42" s="157" t="s">
        <v>55</v>
      </c>
      <c r="AI42" s="111" t="s">
        <v>55</v>
      </c>
      <c r="AJ42" s="154">
        <v>71.6</v>
      </c>
      <c r="AK42" s="150">
        <v>258327.74</v>
      </c>
    </row>
    <row r="43" spans="1:37" s="17" customFormat="1" ht="118.5" customHeight="1">
      <c r="A43" s="50" t="s">
        <v>338</v>
      </c>
      <c r="B43" s="19">
        <v>24</v>
      </c>
      <c r="C43" s="19" t="s">
        <v>48</v>
      </c>
      <c r="D43" s="20" t="s">
        <v>216</v>
      </c>
      <c r="E43" s="21" t="s">
        <v>50</v>
      </c>
      <c r="F43" s="21" t="s">
        <v>344</v>
      </c>
      <c r="G43" s="21">
        <v>1</v>
      </c>
      <c r="H43" s="22">
        <v>3722000</v>
      </c>
      <c r="I43" s="22">
        <v>3722000</v>
      </c>
      <c r="J43" s="23" t="s">
        <v>82</v>
      </c>
      <c r="K43" s="21" t="s">
        <v>54</v>
      </c>
      <c r="L43" s="33" t="s">
        <v>55</v>
      </c>
      <c r="M43" s="32" t="s">
        <v>55</v>
      </c>
      <c r="N43" s="21" t="s">
        <v>217</v>
      </c>
      <c r="O43" s="33" t="s">
        <v>54</v>
      </c>
      <c r="P43" s="32" t="s">
        <v>55</v>
      </c>
      <c r="Q43" s="32" t="s">
        <v>54</v>
      </c>
      <c r="R43" s="32" t="s">
        <v>55</v>
      </c>
      <c r="S43" s="32" t="s">
        <v>55</v>
      </c>
      <c r="T43" s="29" t="s">
        <v>218</v>
      </c>
      <c r="U43" s="25" t="s">
        <v>219</v>
      </c>
      <c r="V43" s="32" t="s">
        <v>54</v>
      </c>
      <c r="W43" s="32" t="s">
        <v>220</v>
      </c>
      <c r="X43" s="35" t="s">
        <v>54</v>
      </c>
      <c r="Y43" s="35" t="s">
        <v>70</v>
      </c>
      <c r="Z43" s="36" t="s">
        <v>221</v>
      </c>
      <c r="AA43" s="102" t="s">
        <v>222</v>
      </c>
      <c r="AB43" s="113" t="s">
        <v>50</v>
      </c>
      <c r="AC43" s="114">
        <v>2818150</v>
      </c>
      <c r="AD43" s="122">
        <f t="shared" si="0"/>
        <v>3409961.5</v>
      </c>
      <c r="AE43" s="154">
        <v>74.6</v>
      </c>
      <c r="AF43" s="143">
        <v>68.9</v>
      </c>
      <c r="AG43" s="144">
        <v>865894.15</v>
      </c>
      <c r="AH43" s="157" t="s">
        <v>55</v>
      </c>
      <c r="AI43" s="111" t="s">
        <v>55</v>
      </c>
      <c r="AJ43" s="154" t="s">
        <v>55</v>
      </c>
      <c r="AK43" s="144" t="s">
        <v>55</v>
      </c>
    </row>
    <row r="44" spans="1:37" s="17" customFormat="1" ht="63" customHeight="1">
      <c r="A44" s="50">
        <v>29</v>
      </c>
      <c r="B44" s="5">
        <v>25</v>
      </c>
      <c r="C44" s="5" t="s">
        <v>48</v>
      </c>
      <c r="D44" s="20" t="s">
        <v>223</v>
      </c>
      <c r="E44" s="21" t="s">
        <v>50</v>
      </c>
      <c r="F44" s="21">
        <v>1</v>
      </c>
      <c r="G44" s="21">
        <v>1</v>
      </c>
      <c r="H44" s="22">
        <v>25000000</v>
      </c>
      <c r="I44" s="22">
        <v>25000000</v>
      </c>
      <c r="J44" s="23" t="s">
        <v>51</v>
      </c>
      <c r="K44" s="21" t="s">
        <v>50</v>
      </c>
      <c r="L44" s="24" t="s">
        <v>224</v>
      </c>
      <c r="M44" s="18" t="s">
        <v>54</v>
      </c>
      <c r="N44" s="25" t="s">
        <v>225</v>
      </c>
      <c r="O44" s="33">
        <v>39783</v>
      </c>
      <c r="P44" s="18" t="s">
        <v>50</v>
      </c>
      <c r="Q44" s="32" t="s">
        <v>54</v>
      </c>
      <c r="R44" s="32" t="s">
        <v>55</v>
      </c>
      <c r="S44" s="32" t="s">
        <v>55</v>
      </c>
      <c r="T44" s="29" t="s">
        <v>226</v>
      </c>
      <c r="U44" s="32" t="s">
        <v>55</v>
      </c>
      <c r="V44" s="32" t="s">
        <v>54</v>
      </c>
      <c r="W44" s="32" t="s">
        <v>54</v>
      </c>
      <c r="X44" s="35" t="s">
        <v>54</v>
      </c>
      <c r="Y44" s="35" t="s">
        <v>70</v>
      </c>
      <c r="Z44" s="38" t="s">
        <v>227</v>
      </c>
      <c r="AA44" s="102" t="s">
        <v>60</v>
      </c>
      <c r="AB44" s="113" t="s">
        <v>50</v>
      </c>
      <c r="AC44" s="114">
        <v>18117221</v>
      </c>
      <c r="AD44" s="122">
        <f t="shared" si="0"/>
        <v>21921837.41</v>
      </c>
      <c r="AE44" s="154">
        <v>75.6</v>
      </c>
      <c r="AF44" s="143">
        <v>58.1</v>
      </c>
      <c r="AG44" s="144">
        <v>5354966.441</v>
      </c>
      <c r="AH44" s="157" t="s">
        <v>55</v>
      </c>
      <c r="AI44" s="111" t="s">
        <v>55</v>
      </c>
      <c r="AJ44" s="154">
        <v>73.8</v>
      </c>
      <c r="AK44" s="144">
        <v>5749559.51438</v>
      </c>
    </row>
    <row r="45" spans="1:37" s="17" customFormat="1" ht="96" customHeight="1">
      <c r="A45" s="50">
        <v>30</v>
      </c>
      <c r="B45" s="19">
        <v>26</v>
      </c>
      <c r="C45" s="19" t="s">
        <v>48</v>
      </c>
      <c r="D45" s="20" t="s">
        <v>228</v>
      </c>
      <c r="E45" s="21" t="s">
        <v>50</v>
      </c>
      <c r="F45" s="21">
        <v>1</v>
      </c>
      <c r="G45" s="21">
        <v>1</v>
      </c>
      <c r="H45" s="22">
        <v>5000000</v>
      </c>
      <c r="I45" s="22">
        <v>5000000</v>
      </c>
      <c r="J45" s="23" t="s">
        <v>82</v>
      </c>
      <c r="K45" s="21" t="s">
        <v>54</v>
      </c>
      <c r="L45" s="33" t="s">
        <v>55</v>
      </c>
      <c r="M45" s="32" t="s">
        <v>55</v>
      </c>
      <c r="N45" s="34"/>
      <c r="O45" s="52" t="s">
        <v>54</v>
      </c>
      <c r="P45" s="32" t="s">
        <v>55</v>
      </c>
      <c r="Q45" s="32" t="s">
        <v>54</v>
      </c>
      <c r="R45" s="32" t="s">
        <v>55</v>
      </c>
      <c r="S45" s="32" t="s">
        <v>55</v>
      </c>
      <c r="T45" s="29" t="s">
        <v>229</v>
      </c>
      <c r="U45" s="34" t="s">
        <v>230</v>
      </c>
      <c r="V45" s="32" t="s">
        <v>54</v>
      </c>
      <c r="W45" s="32" t="s">
        <v>54</v>
      </c>
      <c r="X45" s="35" t="s">
        <v>54</v>
      </c>
      <c r="Y45" s="35" t="s">
        <v>70</v>
      </c>
      <c r="Z45" s="29" t="s">
        <v>231</v>
      </c>
      <c r="AA45" s="102" t="s">
        <v>163</v>
      </c>
      <c r="AB45" s="113" t="s">
        <v>50</v>
      </c>
      <c r="AC45" s="114">
        <v>3602307.5</v>
      </c>
      <c r="AD45" s="122">
        <f t="shared" si="0"/>
        <v>4358792.075</v>
      </c>
      <c r="AE45" s="154">
        <v>63.5</v>
      </c>
      <c r="AF45" s="143">
        <v>68.8</v>
      </c>
      <c r="AG45" s="144">
        <v>1592941.7075</v>
      </c>
      <c r="AH45" s="157" t="s">
        <v>55</v>
      </c>
      <c r="AI45" s="111" t="s">
        <v>55</v>
      </c>
      <c r="AJ45" s="154" t="s">
        <v>55</v>
      </c>
      <c r="AK45" s="144" t="s">
        <v>55</v>
      </c>
    </row>
    <row r="46" spans="1:37" s="31" customFormat="1" ht="168" customHeight="1">
      <c r="A46" s="50">
        <v>31</v>
      </c>
      <c r="B46" s="5">
        <v>27</v>
      </c>
      <c r="C46" s="5" t="s">
        <v>48</v>
      </c>
      <c r="D46" s="20" t="s">
        <v>232</v>
      </c>
      <c r="E46" s="21" t="s">
        <v>50</v>
      </c>
      <c r="F46" s="21">
        <v>1</v>
      </c>
      <c r="G46" s="21">
        <v>1</v>
      </c>
      <c r="H46" s="22">
        <v>16530000</v>
      </c>
      <c r="I46" s="22">
        <v>16530000</v>
      </c>
      <c r="J46" s="23" t="s">
        <v>82</v>
      </c>
      <c r="K46" s="21" t="s">
        <v>50</v>
      </c>
      <c r="L46" s="50" t="s">
        <v>233</v>
      </c>
      <c r="M46" s="18" t="s">
        <v>54</v>
      </c>
      <c r="N46" s="25" t="s">
        <v>234</v>
      </c>
      <c r="O46" s="26" t="s">
        <v>54</v>
      </c>
      <c r="P46" s="18" t="s">
        <v>55</v>
      </c>
      <c r="Q46" s="32" t="s">
        <v>54</v>
      </c>
      <c r="R46" s="32" t="s">
        <v>55</v>
      </c>
      <c r="S46" s="32" t="s">
        <v>55</v>
      </c>
      <c r="T46" s="29" t="s">
        <v>235</v>
      </c>
      <c r="U46" s="25" t="s">
        <v>236</v>
      </c>
      <c r="V46" s="18" t="s">
        <v>54</v>
      </c>
      <c r="W46" s="18" t="s">
        <v>54</v>
      </c>
      <c r="X46" s="28" t="s">
        <v>54</v>
      </c>
      <c r="Y46" s="28" t="s">
        <v>70</v>
      </c>
      <c r="Z46" s="36" t="s">
        <v>237</v>
      </c>
      <c r="AA46" s="101" t="s">
        <v>72</v>
      </c>
      <c r="AB46" s="115" t="s">
        <v>50</v>
      </c>
      <c r="AC46" s="116">
        <v>22387000</v>
      </c>
      <c r="AD46" s="122">
        <f t="shared" si="0"/>
        <v>27088270</v>
      </c>
      <c r="AE46" s="153">
        <v>87.2</v>
      </c>
      <c r="AF46" s="145">
        <v>19.1</v>
      </c>
      <c r="AG46" s="146">
        <v>3476300</v>
      </c>
      <c r="AH46" s="158">
        <v>60.2</v>
      </c>
      <c r="AI46" s="112">
        <v>10790170.765</v>
      </c>
      <c r="AJ46" s="153">
        <v>51.2</v>
      </c>
      <c r="AK46" s="149">
        <v>13228115.065</v>
      </c>
    </row>
    <row r="47" spans="1:37" s="44" customFormat="1" ht="116.25" customHeight="1">
      <c r="A47" s="129">
        <v>32</v>
      </c>
      <c r="B47" s="41">
        <v>28</v>
      </c>
      <c r="C47" s="41" t="s">
        <v>48</v>
      </c>
      <c r="D47" s="42" t="s">
        <v>238</v>
      </c>
      <c r="E47" s="43" t="s">
        <v>50</v>
      </c>
      <c r="F47" s="43">
        <v>3</v>
      </c>
      <c r="G47" s="43"/>
      <c r="H47" s="22">
        <v>2900000</v>
      </c>
      <c r="I47" s="22">
        <v>2900000</v>
      </c>
      <c r="J47" s="23" t="s">
        <v>141</v>
      </c>
      <c r="K47" s="43" t="s">
        <v>50</v>
      </c>
      <c r="L47" s="74">
        <v>2004</v>
      </c>
      <c r="M47" s="40" t="s">
        <v>54</v>
      </c>
      <c r="N47" s="46" t="s">
        <v>239</v>
      </c>
      <c r="O47" s="45" t="s">
        <v>54</v>
      </c>
      <c r="P47" s="40" t="s">
        <v>55</v>
      </c>
      <c r="Q47" s="40" t="s">
        <v>240</v>
      </c>
      <c r="R47" s="40" t="s">
        <v>241</v>
      </c>
      <c r="S47" s="40">
        <v>100</v>
      </c>
      <c r="T47" s="59" t="s">
        <v>242</v>
      </c>
      <c r="U47" s="46" t="s">
        <v>243</v>
      </c>
      <c r="V47" s="40" t="s">
        <v>54</v>
      </c>
      <c r="W47" s="40" t="s">
        <v>54</v>
      </c>
      <c r="X47" s="48" t="s">
        <v>54</v>
      </c>
      <c r="Y47" s="48" t="s">
        <v>70</v>
      </c>
      <c r="Z47" s="49" t="s">
        <v>244</v>
      </c>
      <c r="AA47" s="103" t="s">
        <v>72</v>
      </c>
      <c r="AB47" s="132" t="s">
        <v>309</v>
      </c>
      <c r="AC47" s="118" t="s">
        <v>55</v>
      </c>
      <c r="AD47" s="118" t="s">
        <v>55</v>
      </c>
      <c r="AE47" s="159" t="s">
        <v>55</v>
      </c>
      <c r="AF47" s="118" t="s">
        <v>55</v>
      </c>
      <c r="AG47" s="118" t="s">
        <v>55</v>
      </c>
      <c r="AH47" s="159" t="s">
        <v>55</v>
      </c>
      <c r="AI47" s="118" t="s">
        <v>55</v>
      </c>
      <c r="AJ47" s="159" t="s">
        <v>55</v>
      </c>
      <c r="AK47" s="118" t="s">
        <v>55</v>
      </c>
    </row>
    <row r="48" spans="1:37" s="31" customFormat="1" ht="74.25" customHeight="1">
      <c r="A48" s="50">
        <v>33</v>
      </c>
      <c r="B48" s="5">
        <v>29</v>
      </c>
      <c r="C48" s="5" t="s">
        <v>61</v>
      </c>
      <c r="D48" s="20" t="s">
        <v>245</v>
      </c>
      <c r="E48" s="21" t="s">
        <v>50</v>
      </c>
      <c r="F48" s="21">
        <v>3</v>
      </c>
      <c r="G48" s="21">
        <v>3</v>
      </c>
      <c r="H48" s="22">
        <v>10000000</v>
      </c>
      <c r="I48" s="22">
        <v>10000000</v>
      </c>
      <c r="J48" s="23" t="s">
        <v>51</v>
      </c>
      <c r="K48" s="63" t="s">
        <v>50</v>
      </c>
      <c r="L48" s="63" t="s">
        <v>246</v>
      </c>
      <c r="M48" s="21" t="s">
        <v>54</v>
      </c>
      <c r="N48" s="34" t="s">
        <v>83</v>
      </c>
      <c r="O48" s="52">
        <v>39326</v>
      </c>
      <c r="P48" s="21" t="s">
        <v>54</v>
      </c>
      <c r="Q48" s="75"/>
      <c r="R48" s="75"/>
      <c r="S48" s="75"/>
      <c r="T48" s="51"/>
      <c r="U48" s="25" t="s">
        <v>247</v>
      </c>
      <c r="V48" s="75" t="s">
        <v>54</v>
      </c>
      <c r="W48" s="75" t="s">
        <v>54</v>
      </c>
      <c r="X48" s="76" t="s">
        <v>248</v>
      </c>
      <c r="Y48" s="77" t="s">
        <v>70</v>
      </c>
      <c r="Z48" s="72" t="s">
        <v>249</v>
      </c>
      <c r="AA48" s="106" t="s">
        <v>127</v>
      </c>
      <c r="AB48" s="134" t="s">
        <v>50</v>
      </c>
      <c r="AC48" s="116">
        <v>7695270</v>
      </c>
      <c r="AD48" s="122">
        <f t="shared" si="0"/>
        <v>9311276.7</v>
      </c>
      <c r="AE48" s="153">
        <v>84.2</v>
      </c>
      <c r="AF48" s="145">
        <v>53.6</v>
      </c>
      <c r="AG48" s="146">
        <v>1473449.67</v>
      </c>
      <c r="AH48" s="158" t="s">
        <v>55</v>
      </c>
      <c r="AI48" s="112" t="s">
        <v>55</v>
      </c>
      <c r="AJ48" s="153">
        <v>79.7</v>
      </c>
      <c r="AK48" s="149">
        <v>1892457.1215</v>
      </c>
    </row>
    <row r="49" spans="1:37" s="31" customFormat="1" ht="147" customHeight="1">
      <c r="A49" s="50" t="s">
        <v>363</v>
      </c>
      <c r="B49" s="19">
        <v>30</v>
      </c>
      <c r="C49" s="19" t="s">
        <v>61</v>
      </c>
      <c r="D49" s="20" t="s">
        <v>250</v>
      </c>
      <c r="E49" s="21" t="s">
        <v>50</v>
      </c>
      <c r="F49" s="21" t="s">
        <v>359</v>
      </c>
      <c r="G49" s="21">
        <v>1</v>
      </c>
      <c r="H49" s="22">
        <v>3500000</v>
      </c>
      <c r="I49" s="22">
        <v>3500000</v>
      </c>
      <c r="J49" s="23" t="s">
        <v>51</v>
      </c>
      <c r="K49" s="21" t="s">
        <v>50</v>
      </c>
      <c r="L49" s="52" t="s">
        <v>251</v>
      </c>
      <c r="M49" s="21" t="s">
        <v>54</v>
      </c>
      <c r="N49" s="27" t="s">
        <v>65</v>
      </c>
      <c r="O49" s="52" t="s">
        <v>54</v>
      </c>
      <c r="P49" s="21" t="s">
        <v>55</v>
      </c>
      <c r="Q49" s="75"/>
      <c r="R49" s="27" t="s">
        <v>252</v>
      </c>
      <c r="S49" s="21">
        <v>100</v>
      </c>
      <c r="T49" s="51" t="s">
        <v>253</v>
      </c>
      <c r="U49" s="25" t="s">
        <v>254</v>
      </c>
      <c r="V49" s="75" t="s">
        <v>54</v>
      </c>
      <c r="W49" s="75" t="s">
        <v>54</v>
      </c>
      <c r="X49" s="77" t="s">
        <v>255</v>
      </c>
      <c r="Y49" s="77" t="s">
        <v>70</v>
      </c>
      <c r="Z49" s="78" t="s">
        <v>256</v>
      </c>
      <c r="AA49" s="101"/>
      <c r="AB49" s="115" t="s">
        <v>50</v>
      </c>
      <c r="AC49" s="116">
        <v>2953813</v>
      </c>
      <c r="AD49" s="122">
        <f>AC49*1.21</f>
        <v>3574113.73</v>
      </c>
      <c r="AE49" s="153">
        <v>78.9</v>
      </c>
      <c r="AF49" s="145">
        <v>41.8</v>
      </c>
      <c r="AG49" s="146">
        <v>754188.523</v>
      </c>
      <c r="AH49" s="158">
        <v>72.6</v>
      </c>
      <c r="AI49" s="112">
        <v>979357.68799</v>
      </c>
      <c r="AJ49" s="153">
        <v>66.3</v>
      </c>
      <c r="AK49" s="149">
        <v>1204526.85298</v>
      </c>
    </row>
    <row r="50" spans="1:37" s="31" customFormat="1" ht="147" customHeight="1">
      <c r="A50" s="50" t="s">
        <v>364</v>
      </c>
      <c r="B50" s="19">
        <v>30</v>
      </c>
      <c r="C50" s="19" t="s">
        <v>61</v>
      </c>
      <c r="D50" s="20" t="s">
        <v>250</v>
      </c>
      <c r="E50" s="21" t="s">
        <v>50</v>
      </c>
      <c r="F50" s="21" t="s">
        <v>315</v>
      </c>
      <c r="G50" s="21">
        <v>1</v>
      </c>
      <c r="H50" s="22">
        <v>4500000</v>
      </c>
      <c r="I50" s="22">
        <v>4500000</v>
      </c>
      <c r="J50" s="23" t="s">
        <v>51</v>
      </c>
      <c r="K50" s="21" t="s">
        <v>50</v>
      </c>
      <c r="L50" s="52" t="s">
        <v>251</v>
      </c>
      <c r="M50" s="21" t="s">
        <v>54</v>
      </c>
      <c r="N50" s="27" t="s">
        <v>65</v>
      </c>
      <c r="O50" s="52" t="s">
        <v>54</v>
      </c>
      <c r="P50" s="21" t="s">
        <v>55</v>
      </c>
      <c r="Q50" s="75"/>
      <c r="R50" s="27" t="s">
        <v>252</v>
      </c>
      <c r="S50" s="21">
        <v>100</v>
      </c>
      <c r="T50" s="51" t="s">
        <v>253</v>
      </c>
      <c r="U50" s="25" t="s">
        <v>254</v>
      </c>
      <c r="V50" s="75" t="s">
        <v>54</v>
      </c>
      <c r="W50" s="75" t="s">
        <v>54</v>
      </c>
      <c r="X50" s="77" t="s">
        <v>255</v>
      </c>
      <c r="Y50" s="77" t="s">
        <v>70</v>
      </c>
      <c r="Z50" s="78" t="s">
        <v>256</v>
      </c>
      <c r="AA50" s="101"/>
      <c r="AB50" s="115" t="s">
        <v>50</v>
      </c>
      <c r="AC50" s="116">
        <v>3918530</v>
      </c>
      <c r="AD50" s="122">
        <f t="shared" si="0"/>
        <v>4741421.3</v>
      </c>
      <c r="AE50" s="153">
        <v>79.1</v>
      </c>
      <c r="AF50" s="145">
        <v>42.6</v>
      </c>
      <c r="AG50" s="146">
        <v>990273.68</v>
      </c>
      <c r="AH50" s="158">
        <v>72.8</v>
      </c>
      <c r="AI50" s="112">
        <v>1288983.2219</v>
      </c>
      <c r="AJ50" s="153">
        <v>66.5</v>
      </c>
      <c r="AK50" s="149">
        <v>1587692.7638</v>
      </c>
    </row>
    <row r="51" spans="1:37" s="31" customFormat="1" ht="147" customHeight="1">
      <c r="A51" s="50" t="s">
        <v>365</v>
      </c>
      <c r="B51" s="19">
        <v>30</v>
      </c>
      <c r="C51" s="19" t="s">
        <v>61</v>
      </c>
      <c r="D51" s="20" t="s">
        <v>250</v>
      </c>
      <c r="E51" s="21" t="s">
        <v>50</v>
      </c>
      <c r="F51" s="21" t="s">
        <v>369</v>
      </c>
      <c r="G51" s="21">
        <v>1</v>
      </c>
      <c r="H51" s="22">
        <v>5000000</v>
      </c>
      <c r="I51" s="22">
        <v>5000000</v>
      </c>
      <c r="J51" s="23" t="s">
        <v>51</v>
      </c>
      <c r="K51" s="21" t="s">
        <v>50</v>
      </c>
      <c r="L51" s="52" t="s">
        <v>251</v>
      </c>
      <c r="M51" s="21" t="s">
        <v>54</v>
      </c>
      <c r="N51" s="27" t="s">
        <v>65</v>
      </c>
      <c r="O51" s="52" t="s">
        <v>54</v>
      </c>
      <c r="P51" s="21" t="s">
        <v>55</v>
      </c>
      <c r="Q51" s="75"/>
      <c r="R51" s="27" t="s">
        <v>252</v>
      </c>
      <c r="S51" s="21">
        <v>100</v>
      </c>
      <c r="T51" s="51" t="s">
        <v>253</v>
      </c>
      <c r="U51" s="25" t="s">
        <v>254</v>
      </c>
      <c r="V51" s="75" t="s">
        <v>54</v>
      </c>
      <c r="W51" s="75" t="s">
        <v>54</v>
      </c>
      <c r="X51" s="77" t="s">
        <v>255</v>
      </c>
      <c r="Y51" s="77" t="s">
        <v>70</v>
      </c>
      <c r="Z51" s="78" t="s">
        <v>256</v>
      </c>
      <c r="AA51" s="101"/>
      <c r="AB51" s="115" t="s">
        <v>50</v>
      </c>
      <c r="AC51" s="116">
        <v>3876241</v>
      </c>
      <c r="AD51" s="122">
        <f>AC51*1.21</f>
        <v>4690251.609999999</v>
      </c>
      <c r="AE51" s="153">
        <v>77.9</v>
      </c>
      <c r="AF51" s="145">
        <v>51.6</v>
      </c>
      <c r="AG51" s="146">
        <v>1035141.811</v>
      </c>
      <c r="AH51" s="158" t="s">
        <v>55</v>
      </c>
      <c r="AI51" s="112" t="s">
        <v>55</v>
      </c>
      <c r="AJ51" s="153">
        <v>71.6</v>
      </c>
      <c r="AK51" s="149">
        <v>1330627.66243</v>
      </c>
    </row>
    <row r="52" spans="1:37" s="31" customFormat="1" ht="147" customHeight="1">
      <c r="A52" s="50" t="s">
        <v>366</v>
      </c>
      <c r="B52" s="19">
        <v>30</v>
      </c>
      <c r="C52" s="19" t="s">
        <v>61</v>
      </c>
      <c r="D52" s="20" t="s">
        <v>250</v>
      </c>
      <c r="E52" s="21" t="s">
        <v>50</v>
      </c>
      <c r="F52" s="21" t="s">
        <v>360</v>
      </c>
      <c r="G52" s="21">
        <v>1</v>
      </c>
      <c r="H52" s="22">
        <v>4000000</v>
      </c>
      <c r="I52" s="22">
        <v>4000000</v>
      </c>
      <c r="J52" s="23" t="s">
        <v>51</v>
      </c>
      <c r="K52" s="21" t="s">
        <v>50</v>
      </c>
      <c r="L52" s="52" t="s">
        <v>251</v>
      </c>
      <c r="M52" s="21" t="s">
        <v>54</v>
      </c>
      <c r="N52" s="27" t="s">
        <v>65</v>
      </c>
      <c r="O52" s="52" t="s">
        <v>54</v>
      </c>
      <c r="P52" s="21" t="s">
        <v>55</v>
      </c>
      <c r="Q52" s="75"/>
      <c r="R52" s="27" t="s">
        <v>252</v>
      </c>
      <c r="S52" s="21">
        <v>100</v>
      </c>
      <c r="T52" s="51" t="s">
        <v>253</v>
      </c>
      <c r="U52" s="25" t="s">
        <v>254</v>
      </c>
      <c r="V52" s="75" t="s">
        <v>54</v>
      </c>
      <c r="W52" s="75" t="s">
        <v>54</v>
      </c>
      <c r="X52" s="77" t="s">
        <v>255</v>
      </c>
      <c r="Y52" s="77" t="s">
        <v>70</v>
      </c>
      <c r="Z52" s="78" t="s">
        <v>256</v>
      </c>
      <c r="AA52" s="101"/>
      <c r="AB52" s="115" t="s">
        <v>50</v>
      </c>
      <c r="AC52" s="116">
        <v>3074154</v>
      </c>
      <c r="AD52" s="122">
        <f t="shared" si="0"/>
        <v>3719726.34</v>
      </c>
      <c r="AE52" s="153">
        <v>78</v>
      </c>
      <c r="AF52" s="145">
        <v>47.9</v>
      </c>
      <c r="AG52" s="146">
        <v>818135.933999999</v>
      </c>
      <c r="AH52" s="158">
        <v>76.2</v>
      </c>
      <c r="AI52" s="112">
        <v>885091.00812</v>
      </c>
      <c r="AJ52" s="153">
        <v>69.9</v>
      </c>
      <c r="AK52" s="149">
        <v>1119433.76754</v>
      </c>
    </row>
    <row r="53" spans="1:37" s="31" customFormat="1" ht="147" customHeight="1">
      <c r="A53" s="50" t="s">
        <v>367</v>
      </c>
      <c r="B53" s="19">
        <v>30</v>
      </c>
      <c r="C53" s="19" t="s">
        <v>61</v>
      </c>
      <c r="D53" s="20" t="s">
        <v>250</v>
      </c>
      <c r="E53" s="21" t="s">
        <v>50</v>
      </c>
      <c r="F53" s="21" t="s">
        <v>361</v>
      </c>
      <c r="G53" s="21">
        <v>1</v>
      </c>
      <c r="H53" s="22">
        <v>2000000</v>
      </c>
      <c r="I53" s="22">
        <v>2000000</v>
      </c>
      <c r="J53" s="23" t="s">
        <v>51</v>
      </c>
      <c r="K53" s="21" t="s">
        <v>50</v>
      </c>
      <c r="L53" s="52" t="s">
        <v>251</v>
      </c>
      <c r="M53" s="21" t="s">
        <v>54</v>
      </c>
      <c r="N53" s="27" t="s">
        <v>65</v>
      </c>
      <c r="O53" s="52" t="s">
        <v>54</v>
      </c>
      <c r="P53" s="21" t="s">
        <v>55</v>
      </c>
      <c r="Q53" s="75"/>
      <c r="R53" s="27" t="s">
        <v>252</v>
      </c>
      <c r="S53" s="21">
        <v>100</v>
      </c>
      <c r="T53" s="51" t="s">
        <v>253</v>
      </c>
      <c r="U53" s="25" t="s">
        <v>254</v>
      </c>
      <c r="V53" s="75" t="s">
        <v>54</v>
      </c>
      <c r="W53" s="75" t="s">
        <v>54</v>
      </c>
      <c r="X53" s="77" t="s">
        <v>255</v>
      </c>
      <c r="Y53" s="77" t="s">
        <v>70</v>
      </c>
      <c r="Z53" s="78" t="s">
        <v>256</v>
      </c>
      <c r="AA53" s="101"/>
      <c r="AB53" s="115" t="s">
        <v>50</v>
      </c>
      <c r="AC53" s="116">
        <v>1754874</v>
      </c>
      <c r="AD53" s="122">
        <f>AC53*1.21</f>
        <v>2123397.54</v>
      </c>
      <c r="AE53" s="153">
        <v>76.2</v>
      </c>
      <c r="AF53" s="145">
        <v>52.6</v>
      </c>
      <c r="AG53" s="146">
        <v>500216.904</v>
      </c>
      <c r="AH53" s="160" t="s">
        <v>55</v>
      </c>
      <c r="AI53" s="18" t="s">
        <v>55</v>
      </c>
      <c r="AJ53" s="153">
        <v>71</v>
      </c>
      <c r="AK53" s="146">
        <v>614880.37116</v>
      </c>
    </row>
    <row r="54" spans="1:37" s="31" customFormat="1" ht="147" customHeight="1">
      <c r="A54" s="50" t="s">
        <v>368</v>
      </c>
      <c r="B54" s="19">
        <v>30</v>
      </c>
      <c r="C54" s="19" t="s">
        <v>61</v>
      </c>
      <c r="D54" s="20" t="s">
        <v>250</v>
      </c>
      <c r="E54" s="21" t="s">
        <v>50</v>
      </c>
      <c r="F54" s="21" t="s">
        <v>370</v>
      </c>
      <c r="G54" s="21">
        <v>1</v>
      </c>
      <c r="H54" s="22">
        <v>2000000</v>
      </c>
      <c r="I54" s="22">
        <v>2000000</v>
      </c>
      <c r="J54" s="23" t="s">
        <v>51</v>
      </c>
      <c r="K54" s="21" t="s">
        <v>50</v>
      </c>
      <c r="L54" s="52" t="s">
        <v>251</v>
      </c>
      <c r="M54" s="21" t="s">
        <v>54</v>
      </c>
      <c r="N54" s="27" t="s">
        <v>65</v>
      </c>
      <c r="O54" s="52" t="s">
        <v>54</v>
      </c>
      <c r="P54" s="21" t="s">
        <v>55</v>
      </c>
      <c r="Q54" s="75"/>
      <c r="R54" s="27" t="s">
        <v>252</v>
      </c>
      <c r="S54" s="21">
        <v>100</v>
      </c>
      <c r="T54" s="51" t="s">
        <v>253</v>
      </c>
      <c r="U54" s="25" t="s">
        <v>254</v>
      </c>
      <c r="V54" s="75" t="s">
        <v>54</v>
      </c>
      <c r="W54" s="75" t="s">
        <v>54</v>
      </c>
      <c r="X54" s="77" t="s">
        <v>255</v>
      </c>
      <c r="Y54" s="77" t="s">
        <v>70</v>
      </c>
      <c r="Z54" s="78" t="s">
        <v>256</v>
      </c>
      <c r="AA54" s="101"/>
      <c r="AB54" s="115" t="s">
        <v>50</v>
      </c>
      <c r="AC54" s="116">
        <v>1102842</v>
      </c>
      <c r="AD54" s="122">
        <f t="shared" si="0"/>
        <v>1334438.82</v>
      </c>
      <c r="AE54" s="153">
        <v>74.1</v>
      </c>
      <c r="AF54" s="145">
        <v>64.2</v>
      </c>
      <c r="AG54" s="146">
        <v>345308.832</v>
      </c>
      <c r="AH54" s="157" t="s">
        <v>55</v>
      </c>
      <c r="AI54" s="111" t="s">
        <v>55</v>
      </c>
      <c r="AJ54" s="154" t="s">
        <v>55</v>
      </c>
      <c r="AK54" s="144" t="s">
        <v>55</v>
      </c>
    </row>
    <row r="55" spans="1:37" s="31" customFormat="1" ht="147" customHeight="1">
      <c r="A55" s="50" t="s">
        <v>352</v>
      </c>
      <c r="B55" s="5">
        <v>31</v>
      </c>
      <c r="C55" s="5" t="s">
        <v>48</v>
      </c>
      <c r="D55" s="20" t="s">
        <v>257</v>
      </c>
      <c r="E55" s="21" t="s">
        <v>50</v>
      </c>
      <c r="F55" s="21" t="s">
        <v>353</v>
      </c>
      <c r="G55" s="21">
        <v>1</v>
      </c>
      <c r="H55" s="22">
        <v>6000000</v>
      </c>
      <c r="I55" s="22">
        <v>6000000</v>
      </c>
      <c r="J55" s="23" t="s">
        <v>82</v>
      </c>
      <c r="K55" s="21" t="s">
        <v>50</v>
      </c>
      <c r="L55" s="94" t="s">
        <v>121</v>
      </c>
      <c r="M55" s="69" t="s">
        <v>54</v>
      </c>
      <c r="N55" s="70" t="s">
        <v>258</v>
      </c>
      <c r="O55" s="68" t="s">
        <v>54</v>
      </c>
      <c r="P55" s="26" t="s">
        <v>55</v>
      </c>
      <c r="Q55" s="32" t="s">
        <v>54</v>
      </c>
      <c r="R55" s="32" t="s">
        <v>55</v>
      </c>
      <c r="S55" s="32" t="s">
        <v>55</v>
      </c>
      <c r="T55" s="51" t="s">
        <v>259</v>
      </c>
      <c r="U55" s="25" t="s">
        <v>54</v>
      </c>
      <c r="V55" s="18" t="s">
        <v>54</v>
      </c>
      <c r="W55" s="18" t="s">
        <v>54</v>
      </c>
      <c r="X55" s="28" t="s">
        <v>54</v>
      </c>
      <c r="Y55" s="28" t="s">
        <v>54</v>
      </c>
      <c r="Z55" s="36" t="s">
        <v>260</v>
      </c>
      <c r="AA55" s="101" t="s">
        <v>261</v>
      </c>
      <c r="AB55" s="115" t="s">
        <v>50</v>
      </c>
      <c r="AC55" s="116">
        <v>6689034</v>
      </c>
      <c r="AD55" s="122">
        <f>AC55*1.21</f>
        <v>8093731.14</v>
      </c>
      <c r="AE55" s="153">
        <v>80.9</v>
      </c>
      <c r="AF55" s="145">
        <v>62.8</v>
      </c>
      <c r="AG55" s="146">
        <v>1542918.069</v>
      </c>
      <c r="AH55" s="157" t="s">
        <v>55</v>
      </c>
      <c r="AI55" s="111" t="s">
        <v>55</v>
      </c>
      <c r="AJ55" s="154" t="s">
        <v>55</v>
      </c>
      <c r="AK55" s="144" t="s">
        <v>55</v>
      </c>
    </row>
    <row r="56" spans="1:37" s="44" customFormat="1" ht="123" customHeight="1">
      <c r="A56" s="50" t="s">
        <v>352</v>
      </c>
      <c r="B56" s="5">
        <v>31</v>
      </c>
      <c r="C56" s="5" t="s">
        <v>48</v>
      </c>
      <c r="D56" s="20" t="s">
        <v>257</v>
      </c>
      <c r="E56" s="21" t="s">
        <v>50</v>
      </c>
      <c r="F56" s="21" t="s">
        <v>354</v>
      </c>
      <c r="G56" s="21">
        <v>1</v>
      </c>
      <c r="H56" s="22">
        <v>6000000</v>
      </c>
      <c r="I56" s="22">
        <v>6000000</v>
      </c>
      <c r="J56" s="23" t="s">
        <v>82</v>
      </c>
      <c r="K56" s="21" t="s">
        <v>50</v>
      </c>
      <c r="L56" s="94" t="s">
        <v>121</v>
      </c>
      <c r="M56" s="69" t="s">
        <v>54</v>
      </c>
      <c r="N56" s="70" t="s">
        <v>258</v>
      </c>
      <c r="O56" s="68" t="s">
        <v>54</v>
      </c>
      <c r="P56" s="26" t="s">
        <v>55</v>
      </c>
      <c r="Q56" s="32" t="s">
        <v>54</v>
      </c>
      <c r="R56" s="32" t="s">
        <v>55</v>
      </c>
      <c r="S56" s="32" t="s">
        <v>55</v>
      </c>
      <c r="T56" s="51" t="s">
        <v>259</v>
      </c>
      <c r="U56" s="25" t="s">
        <v>54</v>
      </c>
      <c r="V56" s="18" t="s">
        <v>54</v>
      </c>
      <c r="W56" s="18" t="s">
        <v>54</v>
      </c>
      <c r="X56" s="28" t="s">
        <v>54</v>
      </c>
      <c r="Y56" s="28" t="s">
        <v>54</v>
      </c>
      <c r="Z56" s="36" t="s">
        <v>260</v>
      </c>
      <c r="AA56" s="101" t="s">
        <v>261</v>
      </c>
      <c r="AB56" s="115" t="s">
        <v>50</v>
      </c>
      <c r="AC56" s="116">
        <v>4883920</v>
      </c>
      <c r="AD56" s="122">
        <f t="shared" si="0"/>
        <v>5909543.2</v>
      </c>
      <c r="AE56" s="153">
        <v>79.3</v>
      </c>
      <c r="AF56" s="145">
        <v>59.6</v>
      </c>
      <c r="AG56" s="146">
        <v>1222688.665</v>
      </c>
      <c r="AH56" s="157" t="s">
        <v>55</v>
      </c>
      <c r="AI56" s="111" t="s">
        <v>55</v>
      </c>
      <c r="AJ56" s="154" t="s">
        <v>55</v>
      </c>
      <c r="AK56" s="144" t="s">
        <v>55</v>
      </c>
    </row>
    <row r="57" spans="1:37" s="31" customFormat="1" ht="87" customHeight="1">
      <c r="A57" s="50">
        <v>36</v>
      </c>
      <c r="B57" s="19">
        <v>32</v>
      </c>
      <c r="C57" s="19" t="s">
        <v>73</v>
      </c>
      <c r="D57" s="20" t="s">
        <v>262</v>
      </c>
      <c r="E57" s="21" t="s">
        <v>50</v>
      </c>
      <c r="F57" s="21">
        <v>1</v>
      </c>
      <c r="G57" s="21">
        <v>1</v>
      </c>
      <c r="H57" s="22">
        <v>3333000</v>
      </c>
      <c r="I57" s="22">
        <v>3333000</v>
      </c>
      <c r="J57" s="23" t="s">
        <v>82</v>
      </c>
      <c r="K57" s="21" t="s">
        <v>54</v>
      </c>
      <c r="L57" s="26" t="s">
        <v>55</v>
      </c>
      <c r="M57" s="18" t="s">
        <v>55</v>
      </c>
      <c r="N57" s="25" t="s">
        <v>263</v>
      </c>
      <c r="O57" s="26" t="s">
        <v>54</v>
      </c>
      <c r="P57" s="18" t="s">
        <v>55</v>
      </c>
      <c r="Q57" s="18" t="s">
        <v>50</v>
      </c>
      <c r="R57" s="18" t="s">
        <v>264</v>
      </c>
      <c r="S57" s="50" t="s">
        <v>265</v>
      </c>
      <c r="T57" s="29" t="s">
        <v>266</v>
      </c>
      <c r="U57" s="25" t="s">
        <v>267</v>
      </c>
      <c r="V57" s="18" t="s">
        <v>54</v>
      </c>
      <c r="W57" s="18" t="s">
        <v>54</v>
      </c>
      <c r="X57" s="28" t="s">
        <v>54</v>
      </c>
      <c r="Y57" s="28" t="s">
        <v>70</v>
      </c>
      <c r="Z57" s="36" t="s">
        <v>268</v>
      </c>
      <c r="AA57" s="101" t="s">
        <v>261</v>
      </c>
      <c r="AB57" s="115" t="s">
        <v>50</v>
      </c>
      <c r="AC57" s="116">
        <v>2751600</v>
      </c>
      <c r="AD57" s="122">
        <f t="shared" si="0"/>
        <v>3329436</v>
      </c>
      <c r="AE57" s="153">
        <v>73</v>
      </c>
      <c r="AF57" s="145">
        <v>73.9</v>
      </c>
      <c r="AG57" s="146">
        <v>899659.2</v>
      </c>
      <c r="AH57" s="157" t="s">
        <v>55</v>
      </c>
      <c r="AI57" s="111" t="s">
        <v>55</v>
      </c>
      <c r="AJ57" s="154" t="s">
        <v>55</v>
      </c>
      <c r="AK57" s="144" t="s">
        <v>55</v>
      </c>
    </row>
    <row r="58" spans="1:37" s="31" customFormat="1" ht="137.25" customHeight="1">
      <c r="A58" s="50">
        <v>37</v>
      </c>
      <c r="B58" s="5">
        <v>33</v>
      </c>
      <c r="C58" s="5" t="s">
        <v>73</v>
      </c>
      <c r="D58" s="20" t="s">
        <v>269</v>
      </c>
      <c r="E58" s="21" t="s">
        <v>50</v>
      </c>
      <c r="F58" s="21">
        <v>1</v>
      </c>
      <c r="G58" s="21">
        <v>1</v>
      </c>
      <c r="H58" s="22">
        <f>(6800000-(21/121*6800000))+581000</f>
        <v>6200834.710743802</v>
      </c>
      <c r="I58" s="22">
        <f>(4000000-(21/121*4000000))+581000</f>
        <v>3886785.123966942</v>
      </c>
      <c r="J58" s="23" t="s">
        <v>51</v>
      </c>
      <c r="K58" s="21" t="s">
        <v>54</v>
      </c>
      <c r="L58" s="26" t="s">
        <v>55</v>
      </c>
      <c r="M58" s="18" t="s">
        <v>55</v>
      </c>
      <c r="N58" s="25" t="s">
        <v>293</v>
      </c>
      <c r="O58" s="26">
        <v>41183</v>
      </c>
      <c r="P58" s="18" t="s">
        <v>50</v>
      </c>
      <c r="Q58" s="18" t="s">
        <v>50</v>
      </c>
      <c r="R58" s="21" t="s">
        <v>270</v>
      </c>
      <c r="S58" s="18" t="s">
        <v>271</v>
      </c>
      <c r="T58" s="79" t="s">
        <v>272</v>
      </c>
      <c r="U58" s="25" t="s">
        <v>273</v>
      </c>
      <c r="V58" s="18" t="s">
        <v>54</v>
      </c>
      <c r="W58" s="18" t="s">
        <v>54</v>
      </c>
      <c r="X58" s="28" t="s">
        <v>54</v>
      </c>
      <c r="Y58" s="28" t="s">
        <v>70</v>
      </c>
      <c r="Z58" s="29" t="s">
        <v>274</v>
      </c>
      <c r="AA58" s="101" t="s">
        <v>261</v>
      </c>
      <c r="AB58" s="115" t="s">
        <v>50</v>
      </c>
      <c r="AC58" s="116">
        <v>4155318.25</v>
      </c>
      <c r="AD58" s="122">
        <f t="shared" si="0"/>
        <v>5027935.0825</v>
      </c>
      <c r="AE58" s="153">
        <v>66.7</v>
      </c>
      <c r="AF58" s="145">
        <v>81.9</v>
      </c>
      <c r="AG58" s="146">
        <v>1673032.90825</v>
      </c>
      <c r="AH58" s="157" t="s">
        <v>55</v>
      </c>
      <c r="AI58" s="111" t="s">
        <v>55</v>
      </c>
      <c r="AJ58" s="154" t="s">
        <v>55</v>
      </c>
      <c r="AK58" s="144" t="s">
        <v>55</v>
      </c>
    </row>
    <row r="59" spans="1:37" s="17" customFormat="1" ht="87" customHeight="1">
      <c r="A59" s="50">
        <v>38</v>
      </c>
      <c r="B59" s="19">
        <v>34</v>
      </c>
      <c r="C59" s="19" t="s">
        <v>48</v>
      </c>
      <c r="D59" s="20" t="s">
        <v>275</v>
      </c>
      <c r="E59" s="21" t="s">
        <v>50</v>
      </c>
      <c r="F59" s="21" t="s">
        <v>299</v>
      </c>
      <c r="G59" s="21">
        <v>1</v>
      </c>
      <c r="H59" s="22">
        <v>16000000</v>
      </c>
      <c r="I59" s="22">
        <v>16000000</v>
      </c>
      <c r="J59" s="23" t="s">
        <v>51</v>
      </c>
      <c r="K59" s="21" t="s">
        <v>50</v>
      </c>
      <c r="L59" s="33">
        <v>39783</v>
      </c>
      <c r="M59" s="32" t="s">
        <v>54</v>
      </c>
      <c r="N59" s="27" t="s">
        <v>55</v>
      </c>
      <c r="O59" s="33">
        <v>39845</v>
      </c>
      <c r="P59" s="32" t="s">
        <v>54</v>
      </c>
      <c r="Q59" s="32" t="s">
        <v>54</v>
      </c>
      <c r="R59" s="32" t="s">
        <v>55</v>
      </c>
      <c r="S59" s="32" t="s">
        <v>55</v>
      </c>
      <c r="T59" s="29" t="s">
        <v>300</v>
      </c>
      <c r="U59" s="34" t="s">
        <v>179</v>
      </c>
      <c r="V59" s="32" t="s">
        <v>54</v>
      </c>
      <c r="W59" s="18" t="s">
        <v>54</v>
      </c>
      <c r="X59" s="28" t="s">
        <v>54</v>
      </c>
      <c r="Y59" s="28" t="s">
        <v>70</v>
      </c>
      <c r="Z59" s="36" t="s">
        <v>277</v>
      </c>
      <c r="AA59" s="102" t="s">
        <v>60</v>
      </c>
      <c r="AB59" s="113" t="s">
        <v>50</v>
      </c>
      <c r="AC59" s="114">
        <v>6592933</v>
      </c>
      <c r="AD59" s="122">
        <f t="shared" si="0"/>
        <v>7977448.93</v>
      </c>
      <c r="AE59" s="154">
        <v>85.7</v>
      </c>
      <c r="AF59" s="143">
        <v>59.8</v>
      </c>
      <c r="AG59" s="144">
        <v>1137638.128</v>
      </c>
      <c r="AH59" s="157" t="s">
        <v>55</v>
      </c>
      <c r="AI59" s="111" t="s">
        <v>55</v>
      </c>
      <c r="AJ59" s="154">
        <v>84.8</v>
      </c>
      <c r="AK59" s="150">
        <v>1209435.16837</v>
      </c>
    </row>
    <row r="60" spans="1:37" s="17" customFormat="1" ht="87" customHeight="1">
      <c r="A60" s="50">
        <v>39</v>
      </c>
      <c r="B60" s="19">
        <v>34</v>
      </c>
      <c r="C60" s="19" t="s">
        <v>48</v>
      </c>
      <c r="D60" s="20" t="s">
        <v>275</v>
      </c>
      <c r="E60" s="21" t="s">
        <v>50</v>
      </c>
      <c r="F60" s="21" t="s">
        <v>301</v>
      </c>
      <c r="G60" s="21">
        <v>1</v>
      </c>
      <c r="H60" s="22">
        <v>3700000</v>
      </c>
      <c r="I60" s="22">
        <v>3700000</v>
      </c>
      <c r="J60" s="23" t="s">
        <v>51</v>
      </c>
      <c r="K60" s="21" t="s">
        <v>50</v>
      </c>
      <c r="L60" s="33">
        <v>38200</v>
      </c>
      <c r="M60" s="32" t="s">
        <v>54</v>
      </c>
      <c r="N60" s="27" t="s">
        <v>55</v>
      </c>
      <c r="O60" s="33" t="s">
        <v>54</v>
      </c>
      <c r="P60" s="32" t="s">
        <v>55</v>
      </c>
      <c r="Q60" s="32" t="s">
        <v>55</v>
      </c>
      <c r="R60" s="32" t="s">
        <v>55</v>
      </c>
      <c r="S60" s="32" t="s">
        <v>55</v>
      </c>
      <c r="T60" s="29" t="s">
        <v>302</v>
      </c>
      <c r="U60" s="34" t="s">
        <v>179</v>
      </c>
      <c r="V60" s="32" t="s">
        <v>54</v>
      </c>
      <c r="W60" s="18" t="s">
        <v>54</v>
      </c>
      <c r="X60" s="28" t="s">
        <v>54</v>
      </c>
      <c r="Y60" s="28" t="s">
        <v>70</v>
      </c>
      <c r="Z60" s="36" t="s">
        <v>277</v>
      </c>
      <c r="AA60" s="102" t="s">
        <v>60</v>
      </c>
      <c r="AB60" s="113" t="s">
        <v>50</v>
      </c>
      <c r="AC60" s="114">
        <v>3863297</v>
      </c>
      <c r="AD60" s="122">
        <f t="shared" si="0"/>
        <v>4674589.37</v>
      </c>
      <c r="AE60" s="154">
        <v>82.1</v>
      </c>
      <c r="AF60" s="143">
        <v>97.8</v>
      </c>
      <c r="AG60" s="144">
        <v>838807.937</v>
      </c>
      <c r="AH60" s="157" t="s">
        <v>55</v>
      </c>
      <c r="AI60" s="111" t="s">
        <v>55</v>
      </c>
      <c r="AJ60" s="154" t="s">
        <v>55</v>
      </c>
      <c r="AK60" s="144" t="s">
        <v>55</v>
      </c>
    </row>
    <row r="61" spans="1:37" s="17" customFormat="1" ht="87" customHeight="1">
      <c r="A61" s="50">
        <v>40</v>
      </c>
      <c r="B61" s="19">
        <v>34</v>
      </c>
      <c r="C61" s="19" t="s">
        <v>48</v>
      </c>
      <c r="D61" s="20" t="s">
        <v>275</v>
      </c>
      <c r="E61" s="21" t="s">
        <v>50</v>
      </c>
      <c r="F61" s="21" t="s">
        <v>303</v>
      </c>
      <c r="G61" s="21">
        <v>1</v>
      </c>
      <c r="H61" s="22">
        <v>800000</v>
      </c>
      <c r="I61" s="22">
        <v>800000</v>
      </c>
      <c r="J61" s="23" t="s">
        <v>51</v>
      </c>
      <c r="K61" s="21" t="s">
        <v>50</v>
      </c>
      <c r="L61" s="33">
        <v>38047</v>
      </c>
      <c r="M61" s="32" t="s">
        <v>54</v>
      </c>
      <c r="N61" s="27" t="s">
        <v>55</v>
      </c>
      <c r="O61" s="33" t="s">
        <v>54</v>
      </c>
      <c r="P61" s="32" t="s">
        <v>55</v>
      </c>
      <c r="Q61" s="32" t="s">
        <v>55</v>
      </c>
      <c r="R61" s="32" t="s">
        <v>276</v>
      </c>
      <c r="S61" s="32">
        <v>10</v>
      </c>
      <c r="T61" s="29" t="s">
        <v>304</v>
      </c>
      <c r="U61" s="34" t="s">
        <v>179</v>
      </c>
      <c r="V61" s="32" t="s">
        <v>54</v>
      </c>
      <c r="W61" s="18" t="s">
        <v>54</v>
      </c>
      <c r="X61" s="28" t="s">
        <v>54</v>
      </c>
      <c r="Y61" s="28" t="s">
        <v>70</v>
      </c>
      <c r="Z61" s="36" t="s">
        <v>277</v>
      </c>
      <c r="AA61" s="102" t="s">
        <v>60</v>
      </c>
      <c r="AB61" s="132" t="s">
        <v>336</v>
      </c>
      <c r="AC61" s="111" t="s">
        <v>55</v>
      </c>
      <c r="AD61" s="175" t="s">
        <v>55</v>
      </c>
      <c r="AE61" s="154" t="s">
        <v>55</v>
      </c>
      <c r="AF61" s="143" t="s">
        <v>55</v>
      </c>
      <c r="AG61" s="144" t="s">
        <v>55</v>
      </c>
      <c r="AH61" s="157" t="s">
        <v>55</v>
      </c>
      <c r="AI61" s="111" t="s">
        <v>55</v>
      </c>
      <c r="AJ61" s="154" t="s">
        <v>55</v>
      </c>
      <c r="AK61" s="144" t="s">
        <v>55</v>
      </c>
    </row>
    <row r="62" spans="1:37" s="17" customFormat="1" ht="93" customHeight="1">
      <c r="A62" s="50">
        <v>41</v>
      </c>
      <c r="B62" s="5">
        <v>35</v>
      </c>
      <c r="C62" s="5" t="s">
        <v>48</v>
      </c>
      <c r="D62" s="20" t="s">
        <v>278</v>
      </c>
      <c r="E62" s="21" t="s">
        <v>50</v>
      </c>
      <c r="F62" s="21">
        <v>1</v>
      </c>
      <c r="G62" s="21">
        <v>1</v>
      </c>
      <c r="H62" s="22">
        <v>7000000</v>
      </c>
      <c r="I62" s="22">
        <v>7000000</v>
      </c>
      <c r="J62" s="23" t="s">
        <v>82</v>
      </c>
      <c r="K62" s="21" t="s">
        <v>54</v>
      </c>
      <c r="L62" s="80" t="s">
        <v>279</v>
      </c>
      <c r="M62" s="80" t="s">
        <v>279</v>
      </c>
      <c r="N62" s="81" t="s">
        <v>280</v>
      </c>
      <c r="O62" s="82" t="s">
        <v>54</v>
      </c>
      <c r="P62" s="32" t="s">
        <v>55</v>
      </c>
      <c r="Q62" s="32" t="s">
        <v>55</v>
      </c>
      <c r="R62" s="32" t="s">
        <v>55</v>
      </c>
      <c r="S62" s="32" t="s">
        <v>55</v>
      </c>
      <c r="T62" s="29" t="s">
        <v>281</v>
      </c>
      <c r="U62" s="34" t="s">
        <v>179</v>
      </c>
      <c r="V62" s="83" t="s">
        <v>195</v>
      </c>
      <c r="W62" s="83" t="s">
        <v>195</v>
      </c>
      <c r="X62" s="84" t="s">
        <v>282</v>
      </c>
      <c r="Y62" s="84" t="s">
        <v>70</v>
      </c>
      <c r="Z62" s="36" t="s">
        <v>283</v>
      </c>
      <c r="AA62" s="107" t="s">
        <v>181</v>
      </c>
      <c r="AB62" s="113" t="s">
        <v>50</v>
      </c>
      <c r="AC62" s="114">
        <v>2778000</v>
      </c>
      <c r="AD62" s="122">
        <f t="shared" si="0"/>
        <v>3361380</v>
      </c>
      <c r="AE62" s="154">
        <v>66</v>
      </c>
      <c r="AF62" s="143">
        <v>93.7</v>
      </c>
      <c r="AG62" s="144">
        <v>1142800</v>
      </c>
      <c r="AH62" s="157" t="s">
        <v>55</v>
      </c>
      <c r="AI62" s="111" t="s">
        <v>55</v>
      </c>
      <c r="AJ62" s="154" t="s">
        <v>55</v>
      </c>
      <c r="AK62" s="144" t="s">
        <v>55</v>
      </c>
    </row>
    <row r="63" spans="1:37" s="31" customFormat="1" ht="84" customHeight="1">
      <c r="A63" s="50">
        <v>42</v>
      </c>
      <c r="B63" s="19">
        <v>36</v>
      </c>
      <c r="C63" s="19" t="s">
        <v>48</v>
      </c>
      <c r="D63" s="20" t="s">
        <v>284</v>
      </c>
      <c r="E63" s="18" t="s">
        <v>50</v>
      </c>
      <c r="F63" s="18">
        <v>1</v>
      </c>
      <c r="G63" s="18">
        <v>1</v>
      </c>
      <c r="H63" s="85">
        <v>25000000</v>
      </c>
      <c r="I63" s="85">
        <v>25000000</v>
      </c>
      <c r="J63" s="86" t="s">
        <v>82</v>
      </c>
      <c r="K63" s="18" t="s">
        <v>50</v>
      </c>
      <c r="L63" s="26">
        <v>39814</v>
      </c>
      <c r="M63" s="18" t="s">
        <v>54</v>
      </c>
      <c r="N63" s="70" t="s">
        <v>285</v>
      </c>
      <c r="O63" s="18" t="s">
        <v>54</v>
      </c>
      <c r="P63" s="69" t="s">
        <v>55</v>
      </c>
      <c r="Q63" s="69" t="s">
        <v>54</v>
      </c>
      <c r="R63" s="69" t="s">
        <v>286</v>
      </c>
      <c r="S63" s="69"/>
      <c r="T63" s="29" t="s">
        <v>287</v>
      </c>
      <c r="U63" s="70"/>
      <c r="V63" s="69" t="s">
        <v>54</v>
      </c>
      <c r="W63" s="69" t="s">
        <v>54</v>
      </c>
      <c r="X63" s="71" t="s">
        <v>54</v>
      </c>
      <c r="Y63" s="71" t="s">
        <v>288</v>
      </c>
      <c r="Z63" s="36" t="s">
        <v>289</v>
      </c>
      <c r="AA63" s="105" t="s">
        <v>181</v>
      </c>
      <c r="AB63" s="141" t="s">
        <v>50</v>
      </c>
      <c r="AC63" s="142">
        <v>12000000</v>
      </c>
      <c r="AD63" s="122">
        <f t="shared" si="0"/>
        <v>14520000</v>
      </c>
      <c r="AE63" s="153">
        <v>71.1</v>
      </c>
      <c r="AF63" s="145">
        <v>70.4</v>
      </c>
      <c r="AG63" s="146">
        <v>4196280</v>
      </c>
      <c r="AH63" s="157" t="s">
        <v>55</v>
      </c>
      <c r="AI63" s="111" t="s">
        <v>55</v>
      </c>
      <c r="AJ63" s="154" t="s">
        <v>55</v>
      </c>
      <c r="AK63" s="144" t="s">
        <v>55</v>
      </c>
    </row>
    <row r="64" spans="9:37" ht="16.5" customHeight="1">
      <c r="I64" s="137"/>
      <c r="AB64" s="151"/>
      <c r="AC64" s="163">
        <f>SUM(AC3:AC63)</f>
        <v>431103763.405</v>
      </c>
      <c r="AD64" s="163">
        <f>SUM(AD3:AD63)</f>
        <v>521635553.72005</v>
      </c>
      <c r="AE64" s="164">
        <f>AVERAGE(AE7:AE63)</f>
        <v>74.21020408163264</v>
      </c>
      <c r="AF64" s="165">
        <f>AVERAGE(AF7:AF63)</f>
        <v>62.71632653061225</v>
      </c>
      <c r="AG64" s="163">
        <f>SUM(AG3:AG63)</f>
        <v>128665038.07884106</v>
      </c>
      <c r="AH64" s="164">
        <f>AVERAGE(AH7:AH63)</f>
        <v>63.14</v>
      </c>
      <c r="AI64" s="163">
        <f>AG63+AG62+AG60+AG58+AG57++AG56+AG55+AG54+AG53+AI52+AG51+AI50+AI49+AG48+AI46+AG45+AG44+AG43+AG42+AG41+AI38++AI37+AI36+AI35+AI34+AG33+AG32+AG31+AG30+AI29+AG28+AI27+AI26+AG25+AI24+AG22+AG21+AG20+AG19+AG18+AG16+AI15+AG12+AG11+AG10+AG9+AI8+AG7+AG6+AG5+AG4+AG3</f>
        <v>179796150.41243708</v>
      </c>
      <c r="AJ64" s="164">
        <f>AVERAGE(AJ7:AJ63)</f>
        <v>62.22681583456544</v>
      </c>
      <c r="AK64" s="163">
        <f>AG63+AG62+AG60+AK59+AG58+AG57+AG56+AG54+AK53+AK52+AK51+AK50+AK49+AK48+AG45+AK46+AK44+AG43+AK42+AG41+AK38+AK37+AK36+AK35+AK34+AK33+AG32+AG31+AG30+AK29+AG28+AK27+AK26+AG25+AK24+AG22+AG21+AG20+AG19+AG18+AG16+AK15+AG12+AG11+AG10+AG9+AK8+AG7+AG6+AG5+AG4+AG3</f>
        <v>201130759.29138097</v>
      </c>
    </row>
    <row r="65" spans="4:10" ht="15">
      <c r="D65" s="169" t="s">
        <v>382</v>
      </c>
      <c r="E65" s="166"/>
      <c r="F65" s="166"/>
      <c r="G65" s="166"/>
      <c r="H65" s="167"/>
      <c r="I65" s="167"/>
      <c r="J65" s="168">
        <f>AI64/AD64</f>
        <v>0.34467771441233014</v>
      </c>
    </row>
    <row r="66" spans="4:10" ht="15">
      <c r="D66" s="169" t="s">
        <v>383</v>
      </c>
      <c r="E66" s="166"/>
      <c r="F66" s="166"/>
      <c r="G66" s="166"/>
      <c r="H66" s="167"/>
      <c r="I66" s="167"/>
      <c r="J66" s="168">
        <f>AK64/AD64</f>
        <v>0.38557716753970206</v>
      </c>
    </row>
    <row r="67" ht="15"/>
  </sheetData>
  <sheetProtection/>
  <protectedRanges>
    <protectedRange sqref="AC16 AE16:AF16" name="Oblast1_3"/>
    <protectedRange sqref="AE18:AG18" name="Oblast1_3_1"/>
    <protectedRange sqref="AC37" name="Oblast1_3_1_1"/>
  </protectedRanges>
  <autoFilter ref="A2:AJ63"/>
  <mergeCells count="21">
    <mergeCell ref="AC1:AC2"/>
    <mergeCell ref="AB1:AB2"/>
    <mergeCell ref="G1:G2"/>
    <mergeCell ref="H1:J1"/>
    <mergeCell ref="A1:A2"/>
    <mergeCell ref="B1:B2"/>
    <mergeCell ref="C1:C2"/>
    <mergeCell ref="K1:N1"/>
    <mergeCell ref="D1:D2"/>
    <mergeCell ref="E1:E2"/>
    <mergeCell ref="F1:F2"/>
    <mergeCell ref="AJ1:AK1"/>
    <mergeCell ref="O1:P1"/>
    <mergeCell ref="AE1:AG1"/>
    <mergeCell ref="AH1:AI1"/>
    <mergeCell ref="Z1:Z2"/>
    <mergeCell ref="AA1:AA2"/>
    <mergeCell ref="AD1:AD2"/>
    <mergeCell ref="T1:T2"/>
    <mergeCell ref="U1:Y1"/>
    <mergeCell ref="Q1:S1"/>
  </mergeCells>
  <printOptions/>
  <pageMargins left="0.7086614173228347" right="0.7086614173228347" top="0.7874015748031497" bottom="0.7874015748031497" header="0.31496062992125984" footer="0.31496062992125984"/>
  <pageSetup fitToWidth="2" horizontalDpi="600" verticalDpi="600" orientation="portrait" paperSize="8" scale="2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24.28125" style="0" customWidth="1"/>
    <col min="2" max="2" width="17.421875" style="0" customWidth="1"/>
    <col min="3" max="3" width="5.28125" style="0" customWidth="1"/>
    <col min="4" max="4" width="9.57421875" style="0" customWidth="1"/>
    <col min="5" max="5" width="14.421875" style="0" customWidth="1"/>
    <col min="6" max="8" width="8.00390625" style="0" customWidth="1"/>
    <col min="9" max="9" width="12.00390625" style="0" customWidth="1"/>
    <col min="10" max="10" width="8.00390625" style="0" customWidth="1"/>
    <col min="11" max="11" width="12.00390625" style="0" customWidth="1"/>
    <col min="12" max="15" width="8.00390625" style="0" customWidth="1"/>
    <col min="16" max="29" width="9.00390625" style="0" customWidth="1"/>
    <col min="30" max="30" width="12.00390625" style="0" customWidth="1"/>
    <col min="31" max="31" width="9.00390625" style="0" customWidth="1"/>
    <col min="32" max="32" width="14.421875" style="0" bestFit="1" customWidth="1"/>
  </cols>
  <sheetData>
    <row r="1" spans="1:2" ht="15">
      <c r="A1" s="95" t="s">
        <v>297</v>
      </c>
      <c r="B1" s="95" t="s">
        <v>294</v>
      </c>
    </row>
    <row r="2" spans="1:5" ht="15">
      <c r="A2" s="95" t="s">
        <v>296</v>
      </c>
      <c r="B2" t="s">
        <v>54</v>
      </c>
      <c r="C2" t="s">
        <v>50</v>
      </c>
      <c r="D2" t="s">
        <v>298</v>
      </c>
      <c r="E2" t="s">
        <v>295</v>
      </c>
    </row>
    <row r="3" spans="1:5" ht="15">
      <c r="A3" s="96" t="s">
        <v>51</v>
      </c>
      <c r="B3" s="97">
        <v>2</v>
      </c>
      <c r="C3" s="97">
        <v>24</v>
      </c>
      <c r="D3" s="97"/>
      <c r="E3" s="97">
        <v>26</v>
      </c>
    </row>
    <row r="4" spans="1:5" ht="15">
      <c r="A4" s="96" t="s">
        <v>82</v>
      </c>
      <c r="B4" s="97">
        <v>6</v>
      </c>
      <c r="C4" s="97">
        <v>6</v>
      </c>
      <c r="D4" s="97"/>
      <c r="E4" s="97">
        <v>12</v>
      </c>
    </row>
    <row r="5" spans="1:5" ht="15">
      <c r="A5" s="96" t="s">
        <v>141</v>
      </c>
      <c r="B5" s="97"/>
      <c r="C5" s="97">
        <v>3</v>
      </c>
      <c r="D5" s="97"/>
      <c r="E5" s="97">
        <v>3</v>
      </c>
    </row>
    <row r="6" spans="1:5" ht="15">
      <c r="A6" s="96" t="s">
        <v>116</v>
      </c>
      <c r="B6" s="97"/>
      <c r="C6" s="97"/>
      <c r="D6" s="97"/>
      <c r="E6" s="97"/>
    </row>
    <row r="7" spans="1:5" ht="15">
      <c r="A7" s="96" t="s">
        <v>295</v>
      </c>
      <c r="B7" s="97">
        <v>8</v>
      </c>
      <c r="C7" s="97">
        <v>33</v>
      </c>
      <c r="D7" s="97"/>
      <c r="E7" s="97">
        <v>41</v>
      </c>
    </row>
    <row r="8" spans="2:3" ht="15">
      <c r="B8" s="99"/>
      <c r="C8" s="99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Normal="75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45" customHeight="1"/>
  <cols>
    <col min="1" max="1" width="7.57421875" style="181" customWidth="1"/>
    <col min="2" max="2" width="74.28125" style="184" customWidth="1"/>
    <col min="3" max="5" width="20.7109375" style="185" customWidth="1"/>
    <col min="6" max="6" width="52.00390625" style="183" customWidth="1"/>
    <col min="7" max="15" width="9.140625" style="183" customWidth="1"/>
    <col min="16" max="16384" width="9.140625" style="178" customWidth="1"/>
  </cols>
  <sheetData>
    <row r="1" spans="1:5" ht="36" customHeight="1">
      <c r="A1" s="238" t="s">
        <v>403</v>
      </c>
      <c r="B1" s="238"/>
      <c r="C1" s="182"/>
      <c r="D1" s="182"/>
      <c r="E1" s="182"/>
    </row>
    <row r="2" spans="1:5" ht="9.75" customHeight="1" thickBot="1">
      <c r="A2" s="198"/>
      <c r="B2" s="199"/>
      <c r="C2" s="182"/>
      <c r="D2" s="182"/>
      <c r="E2" s="182"/>
    </row>
    <row r="3" spans="1:5" ht="60" customHeight="1">
      <c r="A3" s="190"/>
      <c r="B3" s="189" t="s">
        <v>395</v>
      </c>
      <c r="C3" s="188" t="s">
        <v>386</v>
      </c>
      <c r="D3" s="188" t="s">
        <v>401</v>
      </c>
      <c r="E3" s="191" t="s">
        <v>402</v>
      </c>
    </row>
    <row r="4" spans="1:6" ht="45" customHeight="1">
      <c r="A4" s="177">
        <v>1</v>
      </c>
      <c r="B4" s="176" t="s">
        <v>394</v>
      </c>
      <c r="C4" s="179">
        <v>18223645.44</v>
      </c>
      <c r="D4" s="186">
        <v>11281620</v>
      </c>
      <c r="E4" s="192">
        <v>6942025.440000001</v>
      </c>
      <c r="F4" s="182"/>
    </row>
    <row r="5" spans="1:6" ht="45" customHeight="1">
      <c r="A5" s="177">
        <v>2</v>
      </c>
      <c r="B5" s="176" t="s">
        <v>387</v>
      </c>
      <c r="C5" s="179">
        <v>47665540</v>
      </c>
      <c r="D5" s="186">
        <v>18851728.005</v>
      </c>
      <c r="E5" s="192">
        <v>28813811.995</v>
      </c>
      <c r="F5" s="182"/>
    </row>
    <row r="6" spans="1:6" ht="45" customHeight="1">
      <c r="A6" s="177">
        <v>3</v>
      </c>
      <c r="B6" s="176" t="s">
        <v>0</v>
      </c>
      <c r="C6" s="186">
        <v>25449060.0019656</v>
      </c>
      <c r="D6" s="186">
        <v>15522421.501619998</v>
      </c>
      <c r="E6" s="192">
        <v>9926638.500345603</v>
      </c>
      <c r="F6" s="182"/>
    </row>
    <row r="7" spans="1:6" ht="45" customHeight="1">
      <c r="A7" s="177">
        <v>4</v>
      </c>
      <c r="B7" s="176" t="s">
        <v>1</v>
      </c>
      <c r="C7" s="186">
        <v>54918620</v>
      </c>
      <c r="D7" s="186">
        <v>19497456</v>
      </c>
      <c r="E7" s="192">
        <v>35421164</v>
      </c>
      <c r="F7" s="182"/>
    </row>
    <row r="8" spans="1:6" ht="45" customHeight="1">
      <c r="A8" s="177">
        <v>5</v>
      </c>
      <c r="B8" s="176" t="s">
        <v>2</v>
      </c>
      <c r="C8" s="186">
        <v>91370250</v>
      </c>
      <c r="D8" s="186">
        <v>38375505</v>
      </c>
      <c r="E8" s="193">
        <v>52994745</v>
      </c>
      <c r="F8" s="182"/>
    </row>
    <row r="9" spans="1:6" ht="45" customHeight="1">
      <c r="A9" s="177">
        <v>6</v>
      </c>
      <c r="B9" s="176" t="s">
        <v>393</v>
      </c>
      <c r="C9" s="186">
        <v>6718206.615119999</v>
      </c>
      <c r="D9" s="186">
        <v>4772505.473999999</v>
      </c>
      <c r="E9" s="192">
        <v>1945701.1411199998</v>
      </c>
      <c r="F9" s="182"/>
    </row>
    <row r="10" spans="1:6" ht="45" customHeight="1">
      <c r="A10" s="177">
        <v>7</v>
      </c>
      <c r="B10" s="176" t="s">
        <v>3</v>
      </c>
      <c r="C10" s="186">
        <v>42017976</v>
      </c>
      <c r="D10" s="186">
        <v>26157780</v>
      </c>
      <c r="E10" s="192">
        <v>15860196</v>
      </c>
      <c r="F10" s="182"/>
    </row>
    <row r="11" spans="1:6" ht="45" customHeight="1">
      <c r="A11" s="177">
        <v>8</v>
      </c>
      <c r="B11" s="176" t="s">
        <v>392</v>
      </c>
      <c r="C11" s="186">
        <v>34328995.58088</v>
      </c>
      <c r="D11" s="186">
        <v>21585421.20859976</v>
      </c>
      <c r="E11" s="192">
        <v>12743574.37228024</v>
      </c>
      <c r="F11" s="182"/>
    </row>
    <row r="12" spans="1:6" ht="45" customHeight="1">
      <c r="A12" s="177">
        <v>9</v>
      </c>
      <c r="B12" s="176" t="s">
        <v>4</v>
      </c>
      <c r="C12" s="186">
        <v>5512178.391720001</v>
      </c>
      <c r="D12" s="186">
        <v>3609731.169</v>
      </c>
      <c r="E12" s="192">
        <v>1902447.2227200004</v>
      </c>
      <c r="F12" s="182"/>
    </row>
    <row r="13" spans="1:6" ht="43.5" customHeight="1">
      <c r="A13" s="177">
        <v>10</v>
      </c>
      <c r="B13" s="176" t="s">
        <v>5</v>
      </c>
      <c r="C13" s="186">
        <v>22123119.73872</v>
      </c>
      <c r="D13" s="186">
        <v>8511978.83976</v>
      </c>
      <c r="E13" s="192">
        <v>13611140.89896</v>
      </c>
      <c r="F13" s="187"/>
    </row>
    <row r="14" spans="1:6" ht="45" customHeight="1">
      <c r="A14" s="177">
        <v>11</v>
      </c>
      <c r="B14" s="176" t="s">
        <v>6</v>
      </c>
      <c r="C14" s="186">
        <v>17906792.904000003</v>
      </c>
      <c r="D14" s="186">
        <v>9915462</v>
      </c>
      <c r="E14" s="192">
        <v>7991330.904000003</v>
      </c>
      <c r="F14" s="182"/>
    </row>
    <row r="15" spans="1:6" ht="45" customHeight="1">
      <c r="A15" s="177">
        <v>12</v>
      </c>
      <c r="B15" s="176" t="s">
        <v>391</v>
      </c>
      <c r="C15" s="179">
        <v>40277590.11276</v>
      </c>
      <c r="D15" s="186">
        <v>26442781.528074227</v>
      </c>
      <c r="E15" s="192">
        <v>13834808.584685773</v>
      </c>
      <c r="F15" s="182"/>
    </row>
    <row r="16" spans="1:6" ht="45" customHeight="1">
      <c r="A16" s="177">
        <v>13</v>
      </c>
      <c r="B16" s="176" t="s">
        <v>390</v>
      </c>
      <c r="C16" s="179">
        <v>13142465.77644</v>
      </c>
      <c r="D16" s="186">
        <v>8180025.07</v>
      </c>
      <c r="E16" s="192">
        <v>4962440.70644</v>
      </c>
      <c r="F16" s="182"/>
    </row>
    <row r="17" spans="1:6" ht="45" customHeight="1">
      <c r="A17" s="177">
        <v>14</v>
      </c>
      <c r="B17" s="176" t="s">
        <v>396</v>
      </c>
      <c r="C17" s="179">
        <v>4882881</v>
      </c>
      <c r="D17" s="186">
        <v>1267323.75</v>
      </c>
      <c r="E17" s="192">
        <v>3615557.25</v>
      </c>
      <c r="F17" s="182"/>
    </row>
    <row r="18" spans="1:6" ht="45" customHeight="1">
      <c r="A18" s="177">
        <v>15</v>
      </c>
      <c r="B18" s="176" t="s">
        <v>7</v>
      </c>
      <c r="C18" s="179">
        <v>17528062.9524</v>
      </c>
      <c r="D18" s="186">
        <v>9278954.635499999</v>
      </c>
      <c r="E18" s="192">
        <v>8249108.3169</v>
      </c>
      <c r="F18" s="182"/>
    </row>
    <row r="19" spans="1:6" ht="45" customHeight="1">
      <c r="A19" s="177">
        <v>16</v>
      </c>
      <c r="B19" s="176" t="s">
        <v>8</v>
      </c>
      <c r="C19" s="179">
        <v>29877225.378000002</v>
      </c>
      <c r="D19" s="186">
        <v>10155189.16841</v>
      </c>
      <c r="E19" s="192">
        <v>19722036.209590003</v>
      </c>
      <c r="F19" s="182"/>
    </row>
    <row r="20" spans="1:6" ht="45" customHeight="1">
      <c r="A20" s="177">
        <v>17</v>
      </c>
      <c r="B20" s="176" t="s">
        <v>9</v>
      </c>
      <c r="C20" s="179">
        <v>32435936.056524</v>
      </c>
      <c r="D20" s="186">
        <v>9013985.277858</v>
      </c>
      <c r="E20" s="192">
        <v>23421950.778666</v>
      </c>
      <c r="F20" s="182"/>
    </row>
    <row r="21" spans="1:6" ht="45" customHeight="1">
      <c r="A21" s="177">
        <v>18</v>
      </c>
      <c r="B21" s="176" t="s">
        <v>10</v>
      </c>
      <c r="C21" s="179">
        <v>28596668.1</v>
      </c>
      <c r="D21" s="186">
        <v>8784935.774999999</v>
      </c>
      <c r="E21" s="192">
        <v>19811732.325000003</v>
      </c>
      <c r="F21" s="182"/>
    </row>
    <row r="22" spans="1:6" ht="45" customHeight="1">
      <c r="A22" s="177">
        <v>19</v>
      </c>
      <c r="B22" s="176" t="s">
        <v>11</v>
      </c>
      <c r="C22" s="179">
        <v>11606078.484</v>
      </c>
      <c r="D22" s="186">
        <v>5984777</v>
      </c>
      <c r="E22" s="192">
        <v>5621301.483999999</v>
      </c>
      <c r="F22" s="182"/>
    </row>
    <row r="23" spans="1:6" ht="45" customHeight="1">
      <c r="A23" s="177">
        <v>20</v>
      </c>
      <c r="B23" s="176" t="s">
        <v>12</v>
      </c>
      <c r="C23" s="179">
        <v>3723677.958</v>
      </c>
      <c r="D23" s="186">
        <v>2544067.35</v>
      </c>
      <c r="E23" s="192">
        <v>1179610.608</v>
      </c>
      <c r="F23" s="182"/>
    </row>
    <row r="24" spans="1:6" ht="45" customHeight="1">
      <c r="A24" s="177">
        <v>21</v>
      </c>
      <c r="B24" s="176" t="s">
        <v>13</v>
      </c>
      <c r="C24" s="179">
        <v>23938646.451720003</v>
      </c>
      <c r="D24" s="186">
        <v>16172277.89562</v>
      </c>
      <c r="E24" s="192">
        <v>7766368.556100003</v>
      </c>
      <c r="F24" s="182"/>
    </row>
    <row r="25" spans="1:6" ht="45" customHeight="1">
      <c r="A25" s="177">
        <v>22</v>
      </c>
      <c r="B25" s="176" t="s">
        <v>14</v>
      </c>
      <c r="C25" s="179">
        <v>4759800.9459</v>
      </c>
      <c r="D25" s="186">
        <v>2765850.3675</v>
      </c>
      <c r="E25" s="192">
        <v>1993950.5783999995</v>
      </c>
      <c r="F25" s="182"/>
    </row>
    <row r="26" spans="1:6" ht="45" customHeight="1">
      <c r="A26" s="177">
        <v>23</v>
      </c>
      <c r="B26" s="176" t="s">
        <v>389</v>
      </c>
      <c r="C26" s="179">
        <v>10167914.1564</v>
      </c>
      <c r="D26" s="186">
        <v>7335018.088199999</v>
      </c>
      <c r="E26" s="192">
        <v>2832896.0682000015</v>
      </c>
      <c r="F26" s="182"/>
    </row>
    <row r="27" spans="1:6" ht="45" customHeight="1">
      <c r="A27" s="177">
        <v>24</v>
      </c>
      <c r="B27" s="176" t="s">
        <v>388</v>
      </c>
      <c r="C27" s="179">
        <v>20583010.28784</v>
      </c>
      <c r="D27" s="186">
        <v>9538174.76139</v>
      </c>
      <c r="E27" s="192">
        <v>11044835.52645</v>
      </c>
      <c r="F27" s="182"/>
    </row>
    <row r="28" spans="1:6" ht="45" customHeight="1">
      <c r="A28" s="177">
        <v>25</v>
      </c>
      <c r="B28" s="176" t="s">
        <v>397</v>
      </c>
      <c r="C28" s="179">
        <v>8838354.40488</v>
      </c>
      <c r="D28" s="186">
        <v>6550813.0709999995</v>
      </c>
      <c r="E28" s="192">
        <v>2287541.3338800007</v>
      </c>
      <c r="F28" s="182"/>
    </row>
    <row r="29" spans="1:6" ht="45" customHeight="1">
      <c r="A29" s="177">
        <v>26</v>
      </c>
      <c r="B29" s="176" t="s">
        <v>398</v>
      </c>
      <c r="C29" s="179">
        <v>6453221.174400001</v>
      </c>
      <c r="D29" s="186">
        <v>4686854.535</v>
      </c>
      <c r="E29" s="192">
        <v>1766366.6394000007</v>
      </c>
      <c r="F29" s="182"/>
    </row>
    <row r="30" spans="1:6" ht="45" customHeight="1">
      <c r="A30" s="177">
        <v>27</v>
      </c>
      <c r="B30" s="176" t="s">
        <v>399</v>
      </c>
      <c r="C30" s="179">
        <v>3635744.1119999997</v>
      </c>
      <c r="D30" s="186">
        <v>2429776.8</v>
      </c>
      <c r="E30" s="192">
        <v>1205967.312</v>
      </c>
      <c r="F30" s="182"/>
    </row>
    <row r="31" spans="1:6" ht="45" customHeight="1">
      <c r="A31" s="177">
        <v>28</v>
      </c>
      <c r="B31" s="176" t="s">
        <v>17</v>
      </c>
      <c r="C31" s="179">
        <v>5490505.11009</v>
      </c>
      <c r="D31" s="186">
        <v>3354902.174249999</v>
      </c>
      <c r="E31" s="192">
        <v>2135602.9358400004</v>
      </c>
      <c r="F31" s="182"/>
    </row>
    <row r="32" spans="1:6" ht="45" customHeight="1">
      <c r="A32" s="177">
        <v>29</v>
      </c>
      <c r="B32" s="176" t="s">
        <v>16</v>
      </c>
      <c r="C32" s="179">
        <v>13816025.8236</v>
      </c>
      <c r="D32" s="186">
        <v>10603795.19463</v>
      </c>
      <c r="E32" s="192">
        <v>3212230.628969999</v>
      </c>
      <c r="F32" s="182"/>
    </row>
    <row r="33" spans="1:6" ht="45" customHeight="1">
      <c r="A33" s="177">
        <v>30</v>
      </c>
      <c r="B33" s="176" t="s">
        <v>400</v>
      </c>
      <c r="C33" s="179">
        <v>3670626.96</v>
      </c>
      <c r="D33" s="186">
        <v>2218580</v>
      </c>
      <c r="E33" s="192">
        <v>1452046.96</v>
      </c>
      <c r="F33" s="182"/>
    </row>
    <row r="34" spans="1:6" ht="45" customHeight="1">
      <c r="A34" s="177">
        <v>31</v>
      </c>
      <c r="B34" s="176" t="s">
        <v>15</v>
      </c>
      <c r="C34" s="179">
        <v>15855840</v>
      </c>
      <c r="D34" s="186">
        <v>10323720</v>
      </c>
      <c r="E34" s="192">
        <v>5532120</v>
      </c>
      <c r="F34" s="182"/>
    </row>
    <row r="35" spans="1:5" ht="45" customHeight="1" thickBot="1">
      <c r="A35" s="236" t="s">
        <v>385</v>
      </c>
      <c r="B35" s="237"/>
      <c r="C35" s="180">
        <f>SUM(C4:C34)</f>
        <v>665514659.9173596</v>
      </c>
      <c r="D35" s="180">
        <f>SUM(D4:D34)</f>
        <v>335713411.6404121</v>
      </c>
      <c r="E35" s="194">
        <f>SUM(E4:E34)</f>
        <v>329801248.2769477</v>
      </c>
    </row>
    <row r="36" spans="1:6" ht="45" customHeight="1">
      <c r="A36" s="196"/>
      <c r="B36" s="197"/>
      <c r="C36" s="195"/>
      <c r="D36" s="195"/>
      <c r="E36" s="195"/>
      <c r="F36" s="200"/>
    </row>
    <row r="37" spans="1:6" ht="45" customHeight="1">
      <c r="A37" s="196"/>
      <c r="B37" s="197"/>
      <c r="C37" s="195"/>
      <c r="D37" s="195"/>
      <c r="E37" s="195"/>
      <c r="F37" s="200"/>
    </row>
    <row r="38" spans="1:6" ht="45" customHeight="1">
      <c r="A38" s="196"/>
      <c r="B38" s="197"/>
      <c r="C38" s="195"/>
      <c r="D38" s="195"/>
      <c r="E38" s="195"/>
      <c r="F38" s="200"/>
    </row>
    <row r="39" spans="1:6" ht="45" customHeight="1">
      <c r="A39" s="196"/>
      <c r="B39" s="197"/>
      <c r="C39" s="195"/>
      <c r="D39" s="195"/>
      <c r="E39" s="195"/>
      <c r="F39" s="200"/>
    </row>
    <row r="40" spans="1:6" ht="45" customHeight="1">
      <c r="A40" s="196"/>
      <c r="B40" s="197"/>
      <c r="C40" s="195"/>
      <c r="D40" s="195"/>
      <c r="E40" s="195"/>
      <c r="F40" s="200"/>
    </row>
    <row r="41" spans="1:6" ht="45" customHeight="1">
      <c r="A41" s="196"/>
      <c r="B41" s="197"/>
      <c r="C41" s="195"/>
      <c r="D41" s="195"/>
      <c r="E41" s="195"/>
      <c r="F41" s="200"/>
    </row>
    <row r="42" spans="1:6" ht="45" customHeight="1">
      <c r="A42" s="196"/>
      <c r="B42" s="197"/>
      <c r="C42" s="195"/>
      <c r="D42" s="195"/>
      <c r="E42" s="195"/>
      <c r="F42" s="200"/>
    </row>
    <row r="43" spans="1:6" ht="45" customHeight="1">
      <c r="A43" s="196"/>
      <c r="B43" s="197"/>
      <c r="C43" s="195"/>
      <c r="D43" s="195"/>
      <c r="E43" s="195"/>
      <c r="F43" s="200"/>
    </row>
    <row r="44" spans="1:6" ht="45" customHeight="1">
      <c r="A44" s="196"/>
      <c r="B44" s="197"/>
      <c r="C44" s="195"/>
      <c r="D44" s="195"/>
      <c r="E44" s="195"/>
      <c r="F44" s="200"/>
    </row>
    <row r="45" spans="1:6" ht="45" customHeight="1">
      <c r="A45" s="196"/>
      <c r="B45" s="197"/>
      <c r="C45" s="195"/>
      <c r="D45" s="195"/>
      <c r="E45" s="195"/>
      <c r="F45" s="200"/>
    </row>
    <row r="46" spans="1:6" ht="45" customHeight="1">
      <c r="A46" s="196"/>
      <c r="B46" s="197"/>
      <c r="C46" s="195"/>
      <c r="D46" s="195"/>
      <c r="E46" s="195"/>
      <c r="F46" s="200"/>
    </row>
    <row r="47" spans="1:6" ht="45" customHeight="1">
      <c r="A47" s="196"/>
      <c r="B47" s="197"/>
      <c r="C47" s="195"/>
      <c r="D47" s="195"/>
      <c r="E47" s="195"/>
      <c r="F47" s="200"/>
    </row>
    <row r="48" spans="1:6" ht="45" customHeight="1">
      <c r="A48" s="196"/>
      <c r="B48" s="197"/>
      <c r="C48" s="195"/>
      <c r="D48" s="195"/>
      <c r="E48" s="195"/>
      <c r="F48" s="200"/>
    </row>
    <row r="49" spans="1:6" ht="45" customHeight="1">
      <c r="A49" s="196"/>
      <c r="B49" s="197"/>
      <c r="C49" s="195"/>
      <c r="D49" s="195"/>
      <c r="E49" s="195"/>
      <c r="F49" s="200"/>
    </row>
    <row r="50" spans="1:6" ht="45" customHeight="1">
      <c r="A50" s="196"/>
      <c r="B50" s="197"/>
      <c r="C50" s="195"/>
      <c r="D50" s="195"/>
      <c r="E50" s="195"/>
      <c r="F50" s="200"/>
    </row>
    <row r="51" spans="1:6" ht="45" customHeight="1">
      <c r="A51" s="196"/>
      <c r="B51" s="197"/>
      <c r="C51" s="195"/>
      <c r="D51" s="195"/>
      <c r="E51" s="195"/>
      <c r="F51" s="200"/>
    </row>
    <row r="52" spans="1:6" ht="45" customHeight="1">
      <c r="A52" s="196"/>
      <c r="B52" s="197"/>
      <c r="C52" s="195"/>
      <c r="D52" s="195"/>
      <c r="E52" s="195"/>
      <c r="F52" s="200"/>
    </row>
    <row r="53" spans="1:6" ht="45" customHeight="1">
      <c r="A53" s="196"/>
      <c r="B53" s="197"/>
      <c r="C53" s="195"/>
      <c r="D53" s="195"/>
      <c r="E53" s="195"/>
      <c r="F53" s="200"/>
    </row>
    <row r="54" spans="1:6" ht="45" customHeight="1">
      <c r="A54" s="196"/>
      <c r="B54" s="197"/>
      <c r="C54" s="195"/>
      <c r="D54" s="195"/>
      <c r="E54" s="195"/>
      <c r="F54" s="200"/>
    </row>
    <row r="55" spans="1:6" ht="45" customHeight="1">
      <c r="A55" s="196"/>
      <c r="B55" s="197"/>
      <c r="C55" s="195"/>
      <c r="D55" s="195"/>
      <c r="E55" s="195"/>
      <c r="F55" s="200"/>
    </row>
    <row r="56" spans="1:6" ht="45" customHeight="1">
      <c r="A56" s="196"/>
      <c r="B56" s="197"/>
      <c r="C56" s="195"/>
      <c r="D56" s="195"/>
      <c r="E56" s="195"/>
      <c r="F56" s="200"/>
    </row>
    <row r="57" spans="1:6" ht="45" customHeight="1">
      <c r="A57" s="196"/>
      <c r="B57" s="197"/>
      <c r="C57" s="195"/>
      <c r="D57" s="195"/>
      <c r="E57" s="195"/>
      <c r="F57" s="200"/>
    </row>
    <row r="58" spans="1:6" ht="45" customHeight="1">
      <c r="A58" s="196"/>
      <c r="B58" s="197"/>
      <c r="C58" s="195"/>
      <c r="D58" s="195"/>
      <c r="E58" s="195"/>
      <c r="F58" s="200"/>
    </row>
    <row r="59" spans="1:6" ht="45" customHeight="1">
      <c r="A59" s="196"/>
      <c r="B59" s="197"/>
      <c r="C59" s="195"/>
      <c r="D59" s="195"/>
      <c r="E59" s="195"/>
      <c r="F59" s="200"/>
    </row>
    <row r="60" spans="1:6" ht="45" customHeight="1">
      <c r="A60" s="196"/>
      <c r="B60" s="197"/>
      <c r="C60" s="195"/>
      <c r="D60" s="195"/>
      <c r="E60" s="195"/>
      <c r="F60" s="200"/>
    </row>
    <row r="61" spans="1:6" ht="45" customHeight="1">
      <c r="A61" s="196"/>
      <c r="B61" s="197"/>
      <c r="C61" s="195"/>
      <c r="D61" s="195"/>
      <c r="E61" s="195"/>
      <c r="F61" s="200"/>
    </row>
    <row r="62" spans="1:6" ht="45" customHeight="1">
      <c r="A62" s="196"/>
      <c r="B62" s="197"/>
      <c r="C62" s="195"/>
      <c r="D62" s="195"/>
      <c r="E62" s="195"/>
      <c r="F62" s="200"/>
    </row>
    <row r="63" spans="1:6" ht="45" customHeight="1">
      <c r="A63" s="196"/>
      <c r="B63" s="197"/>
      <c r="C63" s="195"/>
      <c r="D63" s="195"/>
      <c r="E63" s="195"/>
      <c r="F63" s="200"/>
    </row>
    <row r="64" spans="1:6" ht="45" customHeight="1">
      <c r="A64" s="196"/>
      <c r="B64" s="197"/>
      <c r="C64" s="195"/>
      <c r="D64" s="195"/>
      <c r="E64" s="195"/>
      <c r="F64" s="200"/>
    </row>
  </sheetData>
  <sheetProtection/>
  <mergeCells count="2">
    <mergeCell ref="A35:B35"/>
    <mergeCell ref="A1:B1"/>
  </mergeCells>
  <printOptions horizontalCentered="1"/>
  <pageMargins left="0.3937007874015748" right="0.3937007874015748" top="0.22" bottom="0.17" header="0.11811023622047245" footer="0.24"/>
  <pageSetup horizontalDpi="600" verticalDpi="600" orientation="portrait" paperSize="9" scale="53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D21" sqref="D21"/>
    </sheetView>
  </sheetViews>
  <sheetFormatPr defaultColWidth="9.140625" defaultRowHeight="15"/>
  <sheetData>
    <row r="1" spans="1:2" ht="15">
      <c r="A1" s="98" t="s">
        <v>19</v>
      </c>
      <c r="B1" s="98" t="s">
        <v>21</v>
      </c>
    </row>
    <row r="2" spans="1:2" ht="15">
      <c r="A2" s="98">
        <v>1</v>
      </c>
      <c r="B2" s="98" t="s">
        <v>49</v>
      </c>
    </row>
    <row r="3" spans="1:2" ht="15">
      <c r="A3" s="98">
        <v>2</v>
      </c>
      <c r="B3" s="98" t="s">
        <v>62</v>
      </c>
    </row>
    <row r="4" spans="1:2" ht="15">
      <c r="A4" s="98">
        <v>3</v>
      </c>
      <c r="B4" s="98" t="s">
        <v>74</v>
      </c>
    </row>
    <row r="5" spans="1:2" ht="15">
      <c r="A5" s="98">
        <v>4</v>
      </c>
      <c r="B5" s="98" t="s">
        <v>85</v>
      </c>
    </row>
    <row r="6" spans="1:2" ht="15">
      <c r="A6" s="98">
        <v>5</v>
      </c>
      <c r="B6" s="98" t="s">
        <v>98</v>
      </c>
    </row>
    <row r="7" spans="1:2" ht="15">
      <c r="A7" s="98">
        <v>6</v>
      </c>
      <c r="B7" s="98" t="s">
        <v>106</v>
      </c>
    </row>
    <row r="8" spans="1:2" ht="15">
      <c r="A8" s="98">
        <v>7</v>
      </c>
      <c r="B8" s="98" t="s">
        <v>111</v>
      </c>
    </row>
    <row r="9" spans="1:2" ht="15">
      <c r="A9" s="98">
        <v>8</v>
      </c>
      <c r="B9" s="98" t="s">
        <v>115</v>
      </c>
    </row>
    <row r="10" spans="1:2" ht="15">
      <c r="A10" s="98">
        <v>9</v>
      </c>
      <c r="B10" s="98" t="s">
        <v>120</v>
      </c>
    </row>
    <row r="11" spans="1:2" ht="15">
      <c r="A11" s="98">
        <v>10</v>
      </c>
      <c r="B11" s="98" t="s">
        <v>128</v>
      </c>
    </row>
    <row r="12" spans="1:2" ht="15">
      <c r="A12" s="98">
        <v>11</v>
      </c>
      <c r="B12" s="98" t="s">
        <v>134</v>
      </c>
    </row>
    <row r="13" spans="1:2" ht="15">
      <c r="A13" s="98">
        <v>12</v>
      </c>
      <c r="B13" s="98" t="s">
        <v>140</v>
      </c>
    </row>
    <row r="14" spans="1:2" ht="15">
      <c r="A14" s="98">
        <v>13</v>
      </c>
      <c r="B14" s="98" t="s">
        <v>148</v>
      </c>
    </row>
    <row r="15" spans="1:2" ht="15">
      <c r="A15" s="98">
        <v>14</v>
      </c>
      <c r="B15" s="98" t="s">
        <v>155</v>
      </c>
    </row>
    <row r="16" spans="1:2" ht="15">
      <c r="A16" s="98">
        <v>15</v>
      </c>
      <c r="B16" s="98" t="s">
        <v>164</v>
      </c>
    </row>
    <row r="17" spans="1:2" ht="15">
      <c r="A17" s="98">
        <v>16</v>
      </c>
      <c r="B17" s="98" t="s">
        <v>169</v>
      </c>
    </row>
    <row r="18" spans="1:2" ht="15">
      <c r="A18" s="98">
        <v>17</v>
      </c>
      <c r="B18" s="98" t="s">
        <v>175</v>
      </c>
    </row>
    <row r="19" spans="1:2" ht="15">
      <c r="A19" s="98">
        <v>18</v>
      </c>
      <c r="B19" s="98" t="s">
        <v>182</v>
      </c>
    </row>
    <row r="20" spans="1:2" ht="15">
      <c r="A20" s="98">
        <v>19</v>
      </c>
      <c r="B20" s="98" t="s">
        <v>186</v>
      </c>
    </row>
    <row r="21" spans="1:2" ht="15">
      <c r="A21" s="98">
        <v>20</v>
      </c>
      <c r="B21" s="98" t="s">
        <v>192</v>
      </c>
    </row>
    <row r="22" spans="1:2" ht="15">
      <c r="A22" s="98">
        <v>21</v>
      </c>
      <c r="B22" s="98" t="s">
        <v>198</v>
      </c>
    </row>
    <row r="23" spans="1:2" ht="15">
      <c r="A23" s="98">
        <v>22</v>
      </c>
      <c r="B23" s="98" t="s">
        <v>205</v>
      </c>
    </row>
    <row r="24" spans="1:2" ht="15">
      <c r="A24" s="98">
        <v>23</v>
      </c>
      <c r="B24" s="98" t="s">
        <v>209</v>
      </c>
    </row>
    <row r="25" spans="1:2" ht="15">
      <c r="A25" s="98">
        <v>24</v>
      </c>
      <c r="B25" s="98" t="s">
        <v>216</v>
      </c>
    </row>
    <row r="26" spans="1:2" ht="15">
      <c r="A26" s="98">
        <v>25</v>
      </c>
      <c r="B26" s="98" t="s">
        <v>223</v>
      </c>
    </row>
    <row r="27" spans="1:2" ht="15">
      <c r="A27" s="98">
        <v>26</v>
      </c>
      <c r="B27" s="98" t="s">
        <v>228</v>
      </c>
    </row>
    <row r="28" spans="1:2" ht="15">
      <c r="A28" s="98">
        <v>27</v>
      </c>
      <c r="B28" s="98" t="s">
        <v>232</v>
      </c>
    </row>
    <row r="29" spans="1:2" ht="15">
      <c r="A29" s="98">
        <v>28</v>
      </c>
      <c r="B29" s="98" t="s">
        <v>238</v>
      </c>
    </row>
    <row r="30" spans="1:2" ht="15">
      <c r="A30" s="98">
        <v>29</v>
      </c>
      <c r="B30" s="98" t="s">
        <v>245</v>
      </c>
    </row>
    <row r="31" spans="1:2" ht="15">
      <c r="A31" s="98">
        <v>30</v>
      </c>
      <c r="B31" s="98" t="s">
        <v>250</v>
      </c>
    </row>
    <row r="32" spans="1:2" ht="15">
      <c r="A32" s="98">
        <v>31</v>
      </c>
      <c r="B32" s="98" t="s">
        <v>257</v>
      </c>
    </row>
    <row r="33" spans="1:2" ht="15">
      <c r="A33" s="98">
        <v>32</v>
      </c>
      <c r="B33" s="98" t="s">
        <v>262</v>
      </c>
    </row>
    <row r="34" spans="1:2" ht="15">
      <c r="A34" s="98">
        <v>33</v>
      </c>
      <c r="B34" s="98" t="s">
        <v>269</v>
      </c>
    </row>
    <row r="35" spans="1:2" ht="15">
      <c r="A35" s="98">
        <v>34</v>
      </c>
      <c r="B35" s="98" t="s">
        <v>275</v>
      </c>
    </row>
    <row r="36" spans="1:2" ht="15">
      <c r="A36" s="98">
        <v>35</v>
      </c>
      <c r="B36" s="98" t="s">
        <v>278</v>
      </c>
    </row>
    <row r="37" spans="1:2" ht="15">
      <c r="A37" s="98">
        <v>36</v>
      </c>
      <c r="B37" s="98" t="s">
        <v>284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Eva Šolcová</cp:lastModifiedBy>
  <cp:lastPrinted>2013-09-04T08:07:04Z</cp:lastPrinted>
  <dcterms:created xsi:type="dcterms:W3CDTF">2013-06-24T14:15:24Z</dcterms:created>
  <dcterms:modified xsi:type="dcterms:W3CDTF">2013-09-04T11:34:54Z</dcterms:modified>
  <cp:category/>
  <cp:version/>
  <cp:contentType/>
  <cp:contentStatus/>
</cp:coreProperties>
</file>