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170" windowHeight="5970" activeTab="0"/>
  </bookViews>
  <sheets>
    <sheet name="EIB" sheetId="1" r:id="rId1"/>
  </sheets>
  <definedNames>
    <definedName name="_xlnm.Print_Area" localSheetId="0">'EIB'!$A$1:$N$39</definedName>
  </definedNames>
  <calcPr fullCalcOnLoad="1"/>
</workbook>
</file>

<file path=xl/sharedStrings.xml><?xml version="1.0" encoding="utf-8"?>
<sst xmlns="http://schemas.openxmlformats.org/spreadsheetml/2006/main" count="69" uniqueCount="63">
  <si>
    <t>daňové příjmy</t>
  </si>
  <si>
    <t>nedaňové příjmy</t>
  </si>
  <si>
    <t>PROVOZNÍ PŘÍJMY</t>
  </si>
  <si>
    <t>rozp.skladba</t>
  </si>
  <si>
    <t>finanční závazky</t>
  </si>
  <si>
    <t>poskytnuté záruky</t>
  </si>
  <si>
    <t>CELKOVÉ ZADLUŽENÍ</t>
  </si>
  <si>
    <t>třída 1</t>
  </si>
  <si>
    <t>třída 2</t>
  </si>
  <si>
    <t>běžné výdaje</t>
  </si>
  <si>
    <t>třída 5</t>
  </si>
  <si>
    <t>PROVOZNÍ VÝDAJE</t>
  </si>
  <si>
    <t>v mil. Kč</t>
  </si>
  <si>
    <t>výkaz</t>
  </si>
  <si>
    <t>sesk.pol. 41</t>
  </si>
  <si>
    <t>x</t>
  </si>
  <si>
    <t>provozní dotace (po konsolidaci)</t>
  </si>
  <si>
    <t>běžné výdaje (po konsolidaci)</t>
  </si>
  <si>
    <t>konsolidace příjmů</t>
  </si>
  <si>
    <t>konsolidace výdajů</t>
  </si>
  <si>
    <t>ř. 3 - ř. 5</t>
  </si>
  <si>
    <t>převod z vlastních fondů</t>
  </si>
  <si>
    <t>řádek</t>
  </si>
  <si>
    <t>fin. leasing</t>
  </si>
  <si>
    <t>uhrazené splátky jistin úvěrů, dluhopisů a splátky fin. leasingu</t>
  </si>
  <si>
    <t xml:space="preserve">platby úroků </t>
  </si>
  <si>
    <t>ř. 8 + ř. 9 + ř. 10</t>
  </si>
  <si>
    <t>( ř. 11 / ř. 7) * 100</t>
  </si>
  <si>
    <t xml:space="preserve">ř. 12 + ř. 13 + ř. 14 </t>
  </si>
  <si>
    <t>ř. 16 - ř. 17</t>
  </si>
  <si>
    <t>event. platby úroků pod 61xx</t>
  </si>
  <si>
    <t>( ř.15 / ř.7  ) * 100</t>
  </si>
  <si>
    <t>ř. 20 / (13+14)</t>
  </si>
  <si>
    <t>VÝDAJE NA DLUHOVOU SLUŽBU</t>
  </si>
  <si>
    <t>FIN 2-12 ( část III. )</t>
  </si>
  <si>
    <t>Příloha č.1</t>
  </si>
  <si>
    <t>Příloha č. 5</t>
  </si>
  <si>
    <t>Příloha č. 6</t>
  </si>
  <si>
    <t>FIN 2-12   ( část IV. - ř. 4010 )</t>
  </si>
  <si>
    <t>FIN 2-12   ( část IV. - ř. 4020 )</t>
  </si>
  <si>
    <t>FIN 2-12  ( část IV.- ř. 4060)</t>
  </si>
  <si>
    <t>FIN 2-12  ( část IV. - ř. 4210 )</t>
  </si>
  <si>
    <t>FIN 2-12  ( část IV. - ř. 4250 )</t>
  </si>
  <si>
    <t>ř. 7 - (ř. 19 - ř. 13 - ř.14)</t>
  </si>
  <si>
    <t xml:space="preserve">ř. 1 + ř. 2 + ř. 3 - ř. 5 </t>
  </si>
  <si>
    <t>UR = upravený rozpočet</t>
  </si>
  <si>
    <r>
      <t xml:space="preserve">z toho: </t>
    </r>
    <r>
      <rPr>
        <sz val="9"/>
        <rFont val="Tahoma"/>
        <family val="2"/>
      </rPr>
      <t xml:space="preserve"> pol. 4133, 4134, 4139</t>
    </r>
  </si>
  <si>
    <r>
      <t xml:space="preserve">                </t>
    </r>
    <r>
      <rPr>
        <b/>
        <sz val="9"/>
        <rFont val="Tahoma"/>
        <family val="2"/>
      </rPr>
      <t>Příloha č. 2</t>
    </r>
    <r>
      <rPr>
        <sz val="9"/>
        <rFont val="Tahoma"/>
        <family val="2"/>
      </rPr>
      <t xml:space="preserve">  (  rozvaha )</t>
    </r>
  </si>
  <si>
    <r>
      <t xml:space="preserve">                   Příloha č. 3 </t>
    </r>
    <r>
      <rPr>
        <sz val="9"/>
        <rFont val="Tahoma"/>
        <family val="2"/>
      </rPr>
      <t xml:space="preserve"> ( rozvaha + podroz. evidence )</t>
    </r>
  </si>
  <si>
    <r>
      <t xml:space="preserve">  Příloha č. 4</t>
    </r>
    <r>
      <rPr>
        <sz val="9"/>
        <rFont val="Tahoma"/>
        <family val="2"/>
      </rPr>
      <t xml:space="preserve">  ( podroz. evidence )</t>
    </r>
  </si>
  <si>
    <r>
      <t>pol. 8xx4,8xx2 (</t>
    </r>
    <r>
      <rPr>
        <sz val="8"/>
        <rFont val="Tahoma"/>
        <family val="2"/>
      </rPr>
      <t>vyjma pol. 8902</t>
    </r>
    <r>
      <rPr>
        <sz val="9"/>
        <rFont val="Tahoma"/>
        <family val="2"/>
      </rPr>
      <t>)</t>
    </r>
  </si>
  <si>
    <t>pol. 5141, 5143, 5144, 5149</t>
  </si>
  <si>
    <t>počet stran přílohy: 1</t>
  </si>
  <si>
    <t>celkové zadlužení k provozním příjmům 
(&lt; 50%)</t>
  </si>
  <si>
    <t>výdaje na dluhovou službu k provozním příjmům
(&lt; 15% )</t>
  </si>
  <si>
    <t>hrubý provozní přebytek ke splátkám ůroků
( &gt; 150% )</t>
  </si>
  <si>
    <t>Vývoj finančních ukazateů kraje od roku 2005 dle metodiky EIB</t>
  </si>
  <si>
    <t>provozní dotace, vč. provozního přebytku z minulých let</t>
  </si>
  <si>
    <t>HRUBÝ PROVOZNÍ PŘEBYTEK</t>
  </si>
  <si>
    <t>FINANČNÍ UKAZATELE dle čl. 6.07 smlouvy uzavřené s EIB v roce 2005</t>
  </si>
  <si>
    <r>
      <t xml:space="preserve">Pozn. */
</t>
    </r>
    <r>
      <rPr>
        <sz val="10"/>
        <rFont val="Tahoma"/>
        <family val="2"/>
      </rPr>
      <t>V případě řádků č. 8 a 9 (údaje z rozvahy) se jedná o předpoklad k 31.12.2013. V případě řádku č. 13 se jedná o odhad platby úroků do konce roku 2013.</t>
    </r>
  </si>
  <si>
    <t>Příloha č. 1 k materiálu č. 8</t>
  </si>
  <si>
    <r>
      <t xml:space="preserve">2013
</t>
    </r>
    <r>
      <rPr>
        <b/>
        <sz val="8"/>
        <rFont val="Tahoma"/>
        <family val="2"/>
      </rPr>
      <t>(UR k 20.8.2013) */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</si>
</sst>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EUR&quot;#,##0;\-&quot;EUR&quot;#,##0"/>
    <numFmt numFmtId="165" formatCode="&quot;EUR&quot;#,##0;[Red]\-&quot;EUR&quot;#,##0"/>
    <numFmt numFmtId="166" formatCode="&quot;EUR&quot;#,##0.00;\-&quot;EUR&quot;#,##0.00"/>
    <numFmt numFmtId="167" formatCode="&quot;EUR&quot;#,##0.00;[Red]\-&quot;EUR&quot;#,##0.00"/>
    <numFmt numFmtId="168" formatCode="_-&quot;EUR&quot;* #,##0_-;\-&quot;EUR&quot;* #,##0_-;_-&quot;EUR&quot;* &quot;-&quot;_-;_-@_-"/>
    <numFmt numFmtId="169" formatCode="_-* #,##0_-;\-* #,##0_-;_-* &quot;-&quot;_-;_-@_-"/>
    <numFmt numFmtId="170" formatCode="_-&quot;EUR&quot;* #,##0.00_-;\-&quot;EUR&quot;* #,##0.00_-;_-&quot;EUR&quot;* &quot;-&quot;??_-;_-@_-"/>
    <numFmt numFmtId="171" formatCode="_-* #,##0.00_-;\-* #,##0.00_-;_-* &quot;-&quot;??_-;_-@_-"/>
  </numFmts>
  <fonts count="3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26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/>
    </xf>
    <xf numFmtId="0" fontId="25" fillId="0" borderId="15" xfId="0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19" fillId="0" borderId="28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4" fontId="20" fillId="0" borderId="21" xfId="0" applyNumberFormat="1" applyFont="1" applyFill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4" fontId="20" fillId="0" borderId="2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6" fillId="0" borderId="3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4" fontId="19" fillId="0" borderId="24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4" fontId="20" fillId="0" borderId="31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4" fontId="20" fillId="0" borderId="36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0" fillId="0" borderId="19" xfId="0" applyFont="1" applyBorder="1" applyAlignment="1">
      <alignment/>
    </xf>
    <xf numFmtId="10" fontId="19" fillId="0" borderId="24" xfId="0" applyNumberFormat="1" applyFont="1" applyBorder="1" applyAlignment="1">
      <alignment horizontal="center" vertical="center"/>
    </xf>
    <xf numFmtId="10" fontId="19" fillId="0" borderId="25" xfId="0" applyNumberFormat="1" applyFont="1" applyBorder="1" applyAlignment="1">
      <alignment horizontal="center" vertical="center"/>
    </xf>
    <xf numFmtId="10" fontId="19" fillId="0" borderId="13" xfId="0" applyNumberFormat="1" applyFont="1" applyBorder="1" applyAlignment="1">
      <alignment horizontal="center" vertical="center"/>
    </xf>
    <xf numFmtId="10" fontId="19" fillId="0" borderId="17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/>
    </xf>
    <xf numFmtId="10" fontId="19" fillId="0" borderId="27" xfId="0" applyNumberFormat="1" applyFont="1" applyBorder="1" applyAlignment="1">
      <alignment horizontal="center" vertical="center"/>
    </xf>
    <xf numFmtId="10" fontId="20" fillId="0" borderId="0" xfId="0" applyNumberFormat="1" applyFont="1" applyAlignment="1">
      <alignment/>
    </xf>
    <xf numFmtId="4" fontId="20" fillId="0" borderId="25" xfId="0" applyNumberFormat="1" applyFont="1" applyFill="1" applyBorder="1" applyAlignment="1">
      <alignment horizontal="center" vertical="center"/>
    </xf>
    <xf numFmtId="4" fontId="19" fillId="0" borderId="25" xfId="0" applyNumberFormat="1" applyFont="1" applyBorder="1" applyAlignment="1">
      <alignment horizontal="center" vertical="center"/>
    </xf>
    <xf numFmtId="10" fontId="19" fillId="0" borderId="28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/>
    </xf>
    <xf numFmtId="0" fontId="19" fillId="0" borderId="43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/>
    </xf>
    <xf numFmtId="0" fontId="25" fillId="0" borderId="15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25" fillId="0" borderId="4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15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50" xfId="0" applyFont="1" applyBorder="1" applyAlignment="1">
      <alignment vertical="center" wrapText="1"/>
    </xf>
    <xf numFmtId="0" fontId="26" fillId="0" borderId="51" xfId="0" applyFont="1" applyBorder="1" applyAlignment="1">
      <alignment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5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wrapText="1"/>
    </xf>
    <xf numFmtId="0" fontId="26" fillId="0" borderId="49" xfId="0" applyFont="1" applyBorder="1" applyAlignment="1">
      <alignment wrapText="1"/>
    </xf>
    <xf numFmtId="0" fontId="26" fillId="0" borderId="48" xfId="0" applyFont="1" applyBorder="1" applyAlignment="1">
      <alignment wrapText="1"/>
    </xf>
    <xf numFmtId="0" fontId="26" fillId="0" borderId="47" xfId="0" applyFont="1" applyBorder="1" applyAlignment="1">
      <alignment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26" fillId="0" borderId="52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27" fillId="0" borderId="39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39"/>
  <sheetViews>
    <sheetView tabSelected="1" view="pageBreakPreview" zoomScale="75" zoomScaleNormal="75" zoomScaleSheetLayoutView="75" zoomScalePageLayoutView="0" workbookViewId="0" topLeftCell="A4">
      <selection activeCell="N8" sqref="N8:N10"/>
    </sheetView>
  </sheetViews>
  <sheetFormatPr defaultColWidth="9.140625" defaultRowHeight="12.75"/>
  <cols>
    <col min="1" max="1" width="5.7109375" style="2" customWidth="1"/>
    <col min="2" max="2" width="28.421875" style="2" customWidth="1"/>
    <col min="3" max="3" width="24.57421875" style="2" customWidth="1"/>
    <col min="4" max="4" width="8.7109375" style="2" customWidth="1"/>
    <col min="5" max="5" width="14.140625" style="2" customWidth="1"/>
    <col min="6" max="13" width="15.7109375" style="2" customWidth="1"/>
    <col min="14" max="14" width="18.57421875" style="2" customWidth="1"/>
    <col min="15" max="15" width="9.140625" style="2" customWidth="1"/>
    <col min="16" max="16" width="16.421875" style="2" bestFit="1" customWidth="1"/>
    <col min="17" max="16384" width="9.140625" style="2" customWidth="1"/>
  </cols>
  <sheetData>
    <row r="1" spans="1:3" ht="15">
      <c r="A1" s="87" t="s">
        <v>61</v>
      </c>
      <c r="B1" s="3"/>
      <c r="C1" s="1"/>
    </row>
    <row r="2" spans="1:14" ht="15">
      <c r="A2" s="88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9.5">
      <c r="A4" s="119" t="s">
        <v>56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3.5" thickBot="1">
      <c r="A5" s="3"/>
      <c r="B5" s="3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 t="s">
        <v>12</v>
      </c>
    </row>
    <row r="6" spans="1:14" ht="27" customHeight="1">
      <c r="A6" s="82" t="s">
        <v>22</v>
      </c>
      <c r="B6" s="83" t="s">
        <v>13</v>
      </c>
      <c r="C6" s="83" t="s">
        <v>3</v>
      </c>
      <c r="D6" s="47"/>
      <c r="E6" s="84"/>
      <c r="F6" s="85">
        <v>2005</v>
      </c>
      <c r="G6" s="85">
        <v>2006</v>
      </c>
      <c r="H6" s="85">
        <v>2007</v>
      </c>
      <c r="I6" s="85">
        <v>2008</v>
      </c>
      <c r="J6" s="85">
        <v>2009</v>
      </c>
      <c r="K6" s="85">
        <v>2010</v>
      </c>
      <c r="L6" s="85">
        <v>2011</v>
      </c>
      <c r="M6" s="85">
        <v>2012</v>
      </c>
      <c r="N6" s="86" t="s">
        <v>62</v>
      </c>
    </row>
    <row r="7" spans="1:14" ht="15" customHeight="1">
      <c r="A7" s="7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2"/>
      <c r="N7" s="13"/>
    </row>
    <row r="8" spans="1:14" ht="18" customHeight="1">
      <c r="A8" s="14">
        <v>1</v>
      </c>
      <c r="B8" s="15" t="s">
        <v>38</v>
      </c>
      <c r="C8" s="16" t="s">
        <v>7</v>
      </c>
      <c r="D8" s="105" t="s">
        <v>0</v>
      </c>
      <c r="E8" s="106"/>
      <c r="F8" s="17">
        <v>3921.8</v>
      </c>
      <c r="G8" s="17">
        <v>4193.71963</v>
      </c>
      <c r="H8" s="17">
        <v>4573.58</v>
      </c>
      <c r="I8" s="17">
        <v>4972.51</v>
      </c>
      <c r="J8" s="17">
        <v>4353.82</v>
      </c>
      <c r="K8" s="17">
        <v>4475.6</v>
      </c>
      <c r="L8" s="17">
        <v>4495.227</v>
      </c>
      <c r="M8" s="17">
        <v>4513.58052889</v>
      </c>
      <c r="N8" s="18">
        <v>4303.714</v>
      </c>
    </row>
    <row r="9" spans="1:16" ht="17.25" customHeight="1">
      <c r="A9" s="14">
        <v>2</v>
      </c>
      <c r="B9" s="15" t="s">
        <v>39</v>
      </c>
      <c r="C9" s="16" t="s">
        <v>8</v>
      </c>
      <c r="D9" s="105" t="s">
        <v>1</v>
      </c>
      <c r="E9" s="106"/>
      <c r="F9" s="17">
        <v>260.5</v>
      </c>
      <c r="G9" s="17">
        <v>249.90102</v>
      </c>
      <c r="H9" s="17">
        <v>228.89</v>
      </c>
      <c r="I9" s="17">
        <v>317.15</v>
      </c>
      <c r="J9" s="17">
        <v>445.94</v>
      </c>
      <c r="K9" s="17">
        <v>314.81</v>
      </c>
      <c r="L9" s="17">
        <v>469.64</v>
      </c>
      <c r="M9" s="17">
        <v>247.43898496</v>
      </c>
      <c r="N9" s="18">
        <v>250.249</v>
      </c>
      <c r="P9" s="19"/>
    </row>
    <row r="10" spans="1:16" ht="36.75" customHeight="1">
      <c r="A10" s="14">
        <v>3</v>
      </c>
      <c r="B10" s="20" t="s">
        <v>35</v>
      </c>
      <c r="C10" s="21" t="s">
        <v>14</v>
      </c>
      <c r="D10" s="105" t="s">
        <v>57</v>
      </c>
      <c r="E10" s="106"/>
      <c r="F10" s="17">
        <v>15540.3</v>
      </c>
      <c r="G10" s="17">
        <v>18450.10938409</v>
      </c>
      <c r="H10" s="17">
        <v>18680.97</v>
      </c>
      <c r="I10" s="17">
        <v>21887.35</v>
      </c>
      <c r="J10" s="17">
        <v>23321.55</v>
      </c>
      <c r="K10" s="17">
        <v>21212.09</v>
      </c>
      <c r="L10" s="17">
        <v>22810.542</v>
      </c>
      <c r="M10" s="17">
        <v>20674.598</v>
      </c>
      <c r="N10" s="18">
        <f>10282.584+686</f>
        <v>10968.584</v>
      </c>
      <c r="P10" s="19"/>
    </row>
    <row r="11" spans="1:16" ht="16.5" customHeight="1">
      <c r="A11" s="22">
        <v>4</v>
      </c>
      <c r="B11" s="15" t="s">
        <v>15</v>
      </c>
      <c r="C11" s="20" t="s">
        <v>46</v>
      </c>
      <c r="D11" s="105" t="s">
        <v>21</v>
      </c>
      <c r="E11" s="106"/>
      <c r="F11" s="17">
        <v>6101.3</v>
      </c>
      <c r="G11" s="17">
        <v>8468.49297</v>
      </c>
      <c r="H11" s="17">
        <v>8934.24</v>
      </c>
      <c r="I11" s="17">
        <v>11653.03</v>
      </c>
      <c r="J11" s="17">
        <v>12267.26</v>
      </c>
      <c r="K11" s="17">
        <v>10796.94</v>
      </c>
      <c r="L11" s="17">
        <v>11941</v>
      </c>
      <c r="M11" s="17">
        <v>10013.46109623</v>
      </c>
      <c r="N11" s="23">
        <v>0</v>
      </c>
      <c r="P11" s="24"/>
    </row>
    <row r="12" spans="1:16" ht="23.25" customHeight="1">
      <c r="A12" s="14">
        <v>5</v>
      </c>
      <c r="B12" s="25" t="s">
        <v>40</v>
      </c>
      <c r="C12" s="15" t="s">
        <v>15</v>
      </c>
      <c r="D12" s="105" t="s">
        <v>18</v>
      </c>
      <c r="E12" s="106"/>
      <c r="F12" s="17">
        <v>6101.3</v>
      </c>
      <c r="G12" s="17">
        <v>8468.49297</v>
      </c>
      <c r="H12" s="17">
        <v>8934.24</v>
      </c>
      <c r="I12" s="17">
        <v>11653.03</v>
      </c>
      <c r="J12" s="17">
        <v>12267.26</v>
      </c>
      <c r="K12" s="17">
        <v>10796.94</v>
      </c>
      <c r="L12" s="17">
        <v>11941</v>
      </c>
      <c r="M12" s="26">
        <v>10013.46109623</v>
      </c>
      <c r="N12" s="18">
        <v>0</v>
      </c>
      <c r="P12" s="24"/>
    </row>
    <row r="13" spans="1:16" ht="26.25" customHeight="1">
      <c r="A13" s="27">
        <v>6</v>
      </c>
      <c r="B13" s="28" t="s">
        <v>20</v>
      </c>
      <c r="C13" s="15" t="s">
        <v>14</v>
      </c>
      <c r="D13" s="109" t="s">
        <v>16</v>
      </c>
      <c r="E13" s="110"/>
      <c r="F13" s="17">
        <f aca="true" t="shared" si="0" ref="F13:L13">F10-F12</f>
        <v>9439</v>
      </c>
      <c r="G13" s="17">
        <f t="shared" si="0"/>
        <v>9981.61641409</v>
      </c>
      <c r="H13" s="17">
        <f t="shared" si="0"/>
        <v>9746.730000000001</v>
      </c>
      <c r="I13" s="17">
        <f t="shared" si="0"/>
        <v>10234.319999999998</v>
      </c>
      <c r="J13" s="17">
        <f t="shared" si="0"/>
        <v>11054.289999999999</v>
      </c>
      <c r="K13" s="17">
        <f t="shared" si="0"/>
        <v>10415.15</v>
      </c>
      <c r="L13" s="17">
        <f t="shared" si="0"/>
        <v>10869.542000000001</v>
      </c>
      <c r="M13" s="29">
        <f>SUM(M10-M12)</f>
        <v>10661.136903770002</v>
      </c>
      <c r="N13" s="30">
        <f>SUM(N10-N12)</f>
        <v>10968.584</v>
      </c>
      <c r="P13" s="24"/>
    </row>
    <row r="14" spans="1:16" ht="14.25" thickBot="1">
      <c r="A14" s="31">
        <v>7</v>
      </c>
      <c r="B14" s="95" t="s">
        <v>44</v>
      </c>
      <c r="C14" s="96"/>
      <c r="D14" s="115" t="s">
        <v>2</v>
      </c>
      <c r="E14" s="116"/>
      <c r="F14" s="32">
        <f>F8+F9+F10-F12</f>
        <v>13621.3</v>
      </c>
      <c r="G14" s="32">
        <f aca="true" t="shared" si="1" ref="G14:L14">G8+G9+G10-G12</f>
        <v>14425.23706409</v>
      </c>
      <c r="H14" s="32">
        <f t="shared" si="1"/>
        <v>14549.200000000003</v>
      </c>
      <c r="I14" s="32">
        <f t="shared" si="1"/>
        <v>15523.979999999998</v>
      </c>
      <c r="J14" s="32">
        <f t="shared" si="1"/>
        <v>15854.049999999997</v>
      </c>
      <c r="K14" s="32">
        <f t="shared" si="1"/>
        <v>15205.56</v>
      </c>
      <c r="L14" s="32">
        <f t="shared" si="1"/>
        <v>15834.409</v>
      </c>
      <c r="M14" s="32">
        <f>M8+M9+M10-M12</f>
        <v>15422.156417620005</v>
      </c>
      <c r="N14" s="33">
        <f>N8+N9+N10-N12</f>
        <v>15522.547</v>
      </c>
      <c r="P14" s="19"/>
    </row>
    <row r="15" spans="1:16" ht="4.5" customHeight="1">
      <c r="A15" s="34"/>
      <c r="B15" s="35"/>
      <c r="C15" s="36"/>
      <c r="D15" s="3"/>
      <c r="E15" s="6"/>
      <c r="F15" s="6"/>
      <c r="G15" s="6"/>
      <c r="H15" s="6"/>
      <c r="I15" s="6"/>
      <c r="J15" s="6"/>
      <c r="K15" s="6"/>
      <c r="L15" s="6"/>
      <c r="M15" s="37"/>
      <c r="N15" s="38"/>
      <c r="P15" s="19"/>
    </row>
    <row r="16" spans="1:16" ht="21" customHeight="1">
      <c r="A16" s="14">
        <v>8</v>
      </c>
      <c r="B16" s="39" t="s">
        <v>47</v>
      </c>
      <c r="C16" s="15"/>
      <c r="D16" s="117" t="s">
        <v>4</v>
      </c>
      <c r="E16" s="118"/>
      <c r="F16" s="40">
        <v>100</v>
      </c>
      <c r="G16" s="40">
        <v>600</v>
      </c>
      <c r="H16" s="40">
        <v>700</v>
      </c>
      <c r="I16" s="40">
        <v>1181.88</v>
      </c>
      <c r="J16" s="40">
        <v>997.71</v>
      </c>
      <c r="K16" s="40">
        <v>1253.98912</v>
      </c>
      <c r="L16" s="40">
        <v>1539.625</v>
      </c>
      <c r="M16" s="40">
        <v>2338.9024459</v>
      </c>
      <c r="N16" s="41">
        <v>2942.36814913</v>
      </c>
      <c r="P16" s="19"/>
    </row>
    <row r="17" spans="1:16" ht="24" customHeight="1">
      <c r="A17" s="14">
        <v>9</v>
      </c>
      <c r="B17" s="42" t="s">
        <v>48</v>
      </c>
      <c r="C17" s="43"/>
      <c r="D17" s="105" t="s">
        <v>5</v>
      </c>
      <c r="E17" s="106"/>
      <c r="F17" s="44">
        <v>194.6</v>
      </c>
      <c r="G17" s="44">
        <v>151.89852801</v>
      </c>
      <c r="H17" s="44">
        <v>181.8</v>
      </c>
      <c r="I17" s="44">
        <v>0</v>
      </c>
      <c r="J17" s="44">
        <v>74.82</v>
      </c>
      <c r="K17" s="44">
        <v>74.75153</v>
      </c>
      <c r="L17" s="44">
        <v>75.917</v>
      </c>
      <c r="M17" s="44">
        <v>78.320093</v>
      </c>
      <c r="N17" s="77">
        <v>107.37366394</v>
      </c>
      <c r="P17" s="24"/>
    </row>
    <row r="18" spans="1:16" ht="24" customHeight="1">
      <c r="A18" s="22">
        <v>10</v>
      </c>
      <c r="B18" s="45" t="s">
        <v>49</v>
      </c>
      <c r="C18" s="43"/>
      <c r="D18" s="111" t="s">
        <v>23</v>
      </c>
      <c r="E18" s="112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18">
        <v>0</v>
      </c>
      <c r="P18" s="24"/>
    </row>
    <row r="19" spans="1:16" ht="19.5" customHeight="1" thickBot="1">
      <c r="A19" s="31">
        <v>11</v>
      </c>
      <c r="B19" s="95" t="s">
        <v>26</v>
      </c>
      <c r="C19" s="96"/>
      <c r="D19" s="123" t="s">
        <v>6</v>
      </c>
      <c r="E19" s="124"/>
      <c r="F19" s="32">
        <f aca="true" t="shared" si="2" ref="F19:L19">SUM(F16:F18)</f>
        <v>294.6</v>
      </c>
      <c r="G19" s="32">
        <f t="shared" si="2"/>
        <v>751.8985280100001</v>
      </c>
      <c r="H19" s="32">
        <f t="shared" si="2"/>
        <v>881.8</v>
      </c>
      <c r="I19" s="32">
        <f t="shared" si="2"/>
        <v>1181.88</v>
      </c>
      <c r="J19" s="32">
        <f t="shared" si="2"/>
        <v>1072.53</v>
      </c>
      <c r="K19" s="32">
        <f t="shared" si="2"/>
        <v>1328.74065</v>
      </c>
      <c r="L19" s="32">
        <f t="shared" si="2"/>
        <v>1615.542</v>
      </c>
      <c r="M19" s="32">
        <f>SUM(M16:M18)</f>
        <v>2417.2225389</v>
      </c>
      <c r="N19" s="33">
        <f>SUM(N16:N18)</f>
        <v>3049.74181307</v>
      </c>
      <c r="P19" s="19"/>
    </row>
    <row r="20" spans="1:16" ht="15" customHeight="1">
      <c r="A20" s="34"/>
      <c r="B20" s="36"/>
      <c r="C20" s="35"/>
      <c r="D20" s="47"/>
      <c r="E20" s="47"/>
      <c r="F20" s="6"/>
      <c r="G20" s="6"/>
      <c r="H20" s="6"/>
      <c r="I20" s="6"/>
      <c r="J20" s="6"/>
      <c r="K20" s="6"/>
      <c r="L20" s="6"/>
      <c r="M20" s="37"/>
      <c r="N20" s="38"/>
      <c r="P20" s="19"/>
    </row>
    <row r="21" spans="1:16" ht="38.25" customHeight="1">
      <c r="A21" s="22">
        <v>12</v>
      </c>
      <c r="B21" s="25" t="s">
        <v>34</v>
      </c>
      <c r="C21" s="48" t="s">
        <v>50</v>
      </c>
      <c r="D21" s="91" t="s">
        <v>24</v>
      </c>
      <c r="E21" s="92"/>
      <c r="F21" s="17">
        <v>0</v>
      </c>
      <c r="G21" s="17">
        <v>0</v>
      </c>
      <c r="H21" s="17">
        <v>0</v>
      </c>
      <c r="I21" s="17">
        <v>71.17</v>
      </c>
      <c r="J21" s="17">
        <v>209.13</v>
      </c>
      <c r="K21" s="17">
        <v>343.16</v>
      </c>
      <c r="L21" s="17">
        <v>449.468</v>
      </c>
      <c r="M21" s="17">
        <v>542.915654</v>
      </c>
      <c r="N21" s="30">
        <f>511.83578+110</f>
        <v>621.83578</v>
      </c>
      <c r="P21" s="19"/>
    </row>
    <row r="22" spans="1:16" ht="25.5" customHeight="1">
      <c r="A22" s="27">
        <v>13</v>
      </c>
      <c r="B22" s="20" t="s">
        <v>36</v>
      </c>
      <c r="C22" s="49" t="s">
        <v>51</v>
      </c>
      <c r="D22" s="99" t="s">
        <v>25</v>
      </c>
      <c r="E22" s="100"/>
      <c r="F22" s="17">
        <v>0</v>
      </c>
      <c r="G22" s="17">
        <v>3.39136111</v>
      </c>
      <c r="H22" s="17">
        <v>16.8</v>
      </c>
      <c r="I22" s="17">
        <v>28.3</v>
      </c>
      <c r="J22" s="17">
        <v>31.56</v>
      </c>
      <c r="K22" s="17">
        <v>19.32</v>
      </c>
      <c r="L22" s="17">
        <v>17.113</v>
      </c>
      <c r="M22" s="17">
        <v>25.70697025</v>
      </c>
      <c r="N22" s="30">
        <v>35.3</v>
      </c>
      <c r="P22" s="19"/>
    </row>
    <row r="23" spans="1:16" ht="25.5" customHeight="1">
      <c r="A23" s="27">
        <v>14</v>
      </c>
      <c r="B23" s="20" t="s">
        <v>37</v>
      </c>
      <c r="C23" s="49" t="s">
        <v>30</v>
      </c>
      <c r="D23" s="99" t="s">
        <v>25</v>
      </c>
      <c r="E23" s="100"/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30">
        <v>0</v>
      </c>
      <c r="P23" s="19"/>
    </row>
    <row r="24" spans="1:16" ht="25.5" customHeight="1" thickBot="1">
      <c r="A24" s="31">
        <v>15</v>
      </c>
      <c r="B24" s="95" t="s">
        <v>28</v>
      </c>
      <c r="C24" s="96"/>
      <c r="D24" s="113" t="s">
        <v>33</v>
      </c>
      <c r="E24" s="114"/>
      <c r="F24" s="32">
        <f aca="true" t="shared" si="3" ref="F24:L24">SUM(F21:F23)</f>
        <v>0</v>
      </c>
      <c r="G24" s="32">
        <f t="shared" si="3"/>
        <v>3.39136111</v>
      </c>
      <c r="H24" s="32">
        <f t="shared" si="3"/>
        <v>16.8</v>
      </c>
      <c r="I24" s="32">
        <f t="shared" si="3"/>
        <v>99.47</v>
      </c>
      <c r="J24" s="32">
        <f t="shared" si="3"/>
        <v>240.69</v>
      </c>
      <c r="K24" s="32">
        <f t="shared" si="3"/>
        <v>362.48</v>
      </c>
      <c r="L24" s="32">
        <f t="shared" si="3"/>
        <v>466.581</v>
      </c>
      <c r="M24" s="32">
        <f>SUM(M21:M23)</f>
        <v>568.6226242500001</v>
      </c>
      <c r="N24" s="33">
        <f>SUM(N21:N23)</f>
        <v>657.13578</v>
      </c>
      <c r="P24" s="19"/>
    </row>
    <row r="25" spans="1:16" ht="6" customHeight="1">
      <c r="A25" s="34"/>
      <c r="B25" s="35"/>
      <c r="C25" s="50"/>
      <c r="D25" s="51"/>
      <c r="E25" s="51"/>
      <c r="F25" s="52"/>
      <c r="G25" s="52"/>
      <c r="H25" s="52"/>
      <c r="I25" s="52"/>
      <c r="J25" s="52"/>
      <c r="K25" s="52"/>
      <c r="L25" s="52"/>
      <c r="M25" s="37"/>
      <c r="N25" s="38"/>
      <c r="P25" s="19"/>
    </row>
    <row r="26" spans="1:16" ht="18.75" customHeight="1">
      <c r="A26" s="14">
        <v>16</v>
      </c>
      <c r="B26" s="28" t="s">
        <v>41</v>
      </c>
      <c r="C26" s="15" t="s">
        <v>10</v>
      </c>
      <c r="D26" s="99" t="s">
        <v>9</v>
      </c>
      <c r="E26" s="100"/>
      <c r="F26" s="29">
        <v>18590.6</v>
      </c>
      <c r="G26" s="29">
        <v>21776.76237</v>
      </c>
      <c r="H26" s="29">
        <v>22069.28</v>
      </c>
      <c r="I26" s="29">
        <v>25386.91</v>
      </c>
      <c r="J26" s="29">
        <v>27194.87</v>
      </c>
      <c r="K26" s="29">
        <v>25416.62671</v>
      </c>
      <c r="L26" s="29">
        <v>26710</v>
      </c>
      <c r="M26" s="29">
        <v>24922.72215921</v>
      </c>
      <c r="N26" s="30">
        <v>15477.895</v>
      </c>
      <c r="P26" s="19"/>
    </row>
    <row r="27" spans="1:16" ht="19.5" customHeight="1">
      <c r="A27" s="14">
        <v>17</v>
      </c>
      <c r="B27" s="28" t="s">
        <v>42</v>
      </c>
      <c r="C27" s="15" t="s">
        <v>15</v>
      </c>
      <c r="D27" s="99" t="s">
        <v>19</v>
      </c>
      <c r="E27" s="100"/>
      <c r="F27" s="29">
        <v>6101.3</v>
      </c>
      <c r="G27" s="29">
        <v>8468.49297</v>
      </c>
      <c r="H27" s="29">
        <v>8934.24</v>
      </c>
      <c r="I27" s="29">
        <v>11653.03</v>
      </c>
      <c r="J27" s="29">
        <v>12267.26</v>
      </c>
      <c r="K27" s="29">
        <v>10796.93831</v>
      </c>
      <c r="L27" s="29">
        <v>11941</v>
      </c>
      <c r="M27" s="29">
        <v>10013.46109623</v>
      </c>
      <c r="N27" s="30">
        <v>0</v>
      </c>
      <c r="P27" s="19"/>
    </row>
    <row r="28" spans="1:16" ht="23.25" customHeight="1">
      <c r="A28" s="22">
        <v>18</v>
      </c>
      <c r="B28" s="28" t="s">
        <v>29</v>
      </c>
      <c r="C28" s="15" t="s">
        <v>10</v>
      </c>
      <c r="D28" s="109" t="s">
        <v>17</v>
      </c>
      <c r="E28" s="110"/>
      <c r="F28" s="29">
        <v>12489.3</v>
      </c>
      <c r="G28" s="29">
        <v>13308.269400000001</v>
      </c>
      <c r="H28" s="29">
        <v>13135.04</v>
      </c>
      <c r="I28" s="29">
        <v>13733.88</v>
      </c>
      <c r="J28" s="29">
        <v>14927.61</v>
      </c>
      <c r="K28" s="29">
        <v>14619.688400000001</v>
      </c>
      <c r="L28" s="29">
        <v>14769</v>
      </c>
      <c r="M28" s="29">
        <v>14909.26</v>
      </c>
      <c r="N28" s="30">
        <f>SUM(N26-N27)</f>
        <v>15477.895</v>
      </c>
      <c r="P28" s="19"/>
    </row>
    <row r="29" spans="1:16" ht="18" customHeight="1" thickBot="1">
      <c r="A29" s="31">
        <v>19</v>
      </c>
      <c r="B29" s="97" t="s">
        <v>29</v>
      </c>
      <c r="C29" s="98"/>
      <c r="D29" s="115" t="s">
        <v>11</v>
      </c>
      <c r="E29" s="116"/>
      <c r="F29" s="53">
        <f aca="true" t="shared" si="4" ref="F29:L29">F26-F27</f>
        <v>12489.3</v>
      </c>
      <c r="G29" s="53">
        <f t="shared" si="4"/>
        <v>13308.269400000001</v>
      </c>
      <c r="H29" s="53">
        <f t="shared" si="4"/>
        <v>13135.039999999999</v>
      </c>
      <c r="I29" s="53">
        <f t="shared" si="4"/>
        <v>13733.88</v>
      </c>
      <c r="J29" s="53">
        <f t="shared" si="4"/>
        <v>14927.609999999999</v>
      </c>
      <c r="K29" s="53">
        <f t="shared" si="4"/>
        <v>14619.688400000001</v>
      </c>
      <c r="L29" s="53">
        <f t="shared" si="4"/>
        <v>14769</v>
      </c>
      <c r="M29" s="53">
        <f>M26-M27</f>
        <v>14909.26106298</v>
      </c>
      <c r="N29" s="33">
        <f>N26-N27</f>
        <v>15477.895</v>
      </c>
      <c r="P29" s="19"/>
    </row>
    <row r="30" spans="1:16" ht="15" customHeight="1">
      <c r="A30" s="54"/>
      <c r="B30" s="55"/>
      <c r="C30" s="56"/>
      <c r="D30" s="57"/>
      <c r="E30" s="58"/>
      <c r="F30" s="59"/>
      <c r="G30" s="59"/>
      <c r="H30" s="59"/>
      <c r="I30" s="59"/>
      <c r="J30" s="59"/>
      <c r="K30" s="59"/>
      <c r="L30" s="59"/>
      <c r="M30" s="59"/>
      <c r="N30" s="38"/>
      <c r="P30" s="19"/>
    </row>
    <row r="31" spans="1:16" ht="28.5" customHeight="1" thickBot="1">
      <c r="A31" s="31">
        <v>20</v>
      </c>
      <c r="B31" s="95" t="s">
        <v>43</v>
      </c>
      <c r="C31" s="96"/>
      <c r="D31" s="115" t="s">
        <v>58</v>
      </c>
      <c r="E31" s="116"/>
      <c r="F31" s="53">
        <f aca="true" t="shared" si="5" ref="F31:L31">F14-(F29-F22-F23)</f>
        <v>1132</v>
      </c>
      <c r="G31" s="53">
        <f t="shared" si="5"/>
        <v>1120.3590251999995</v>
      </c>
      <c r="H31" s="53">
        <f t="shared" si="5"/>
        <v>1430.9600000000028</v>
      </c>
      <c r="I31" s="53">
        <f t="shared" si="5"/>
        <v>1818.3999999999978</v>
      </c>
      <c r="J31" s="53">
        <f t="shared" si="5"/>
        <v>957.9999999999982</v>
      </c>
      <c r="K31" s="53">
        <f t="shared" si="5"/>
        <v>605.1915999999983</v>
      </c>
      <c r="L31" s="53">
        <f t="shared" si="5"/>
        <v>1082.521999999999</v>
      </c>
      <c r="M31" s="53">
        <f>M14-(M29-M22-M23)</f>
        <v>538.6023248900037</v>
      </c>
      <c r="N31" s="78">
        <f>N14-(N29-N22-N23)</f>
        <v>79.95199999999932</v>
      </c>
      <c r="P31" s="24"/>
    </row>
    <row r="32" spans="1:16" ht="15" customHeight="1" thickBot="1">
      <c r="A32" s="5"/>
      <c r="B32" s="60"/>
      <c r="C32" s="61"/>
      <c r="D32" s="61"/>
      <c r="E32" s="62"/>
      <c r="F32" s="62"/>
      <c r="G32" s="62"/>
      <c r="H32" s="62"/>
      <c r="I32" s="62"/>
      <c r="J32" s="62"/>
      <c r="K32" s="62"/>
      <c r="L32" s="62"/>
      <c r="M32" s="63"/>
      <c r="N32" s="64"/>
      <c r="P32" s="19"/>
    </row>
    <row r="33" spans="1:14" ht="18" customHeight="1" thickTop="1">
      <c r="A33" s="65"/>
      <c r="B33" s="125" t="s">
        <v>59</v>
      </c>
      <c r="C33" s="125"/>
      <c r="D33" s="125"/>
      <c r="E33" s="125"/>
      <c r="F33" s="66"/>
      <c r="G33" s="66"/>
      <c r="H33" s="66"/>
      <c r="I33" s="66"/>
      <c r="J33" s="66"/>
      <c r="K33" s="66"/>
      <c r="L33" s="66"/>
      <c r="M33" s="67"/>
      <c r="N33" s="68"/>
    </row>
    <row r="34" spans="1:14" ht="38.25" customHeight="1">
      <c r="A34" s="69"/>
      <c r="B34" s="107" t="s">
        <v>27</v>
      </c>
      <c r="C34" s="108"/>
      <c r="D34" s="126" t="s">
        <v>53</v>
      </c>
      <c r="E34" s="127"/>
      <c r="F34" s="70">
        <f aca="true" t="shared" si="6" ref="F34:L34">F19/F14</f>
        <v>0.02162789161093288</v>
      </c>
      <c r="G34" s="70">
        <f t="shared" si="6"/>
        <v>0.0521238247017629</v>
      </c>
      <c r="H34" s="70">
        <f t="shared" si="6"/>
        <v>0.060608143403073696</v>
      </c>
      <c r="I34" s="70">
        <f t="shared" si="6"/>
        <v>0.07613253817642127</v>
      </c>
      <c r="J34" s="70">
        <f t="shared" si="6"/>
        <v>0.0676502218675985</v>
      </c>
      <c r="K34" s="70">
        <f t="shared" si="6"/>
        <v>0.08738518344605525</v>
      </c>
      <c r="L34" s="70">
        <f t="shared" si="6"/>
        <v>0.10202730016636553</v>
      </c>
      <c r="M34" s="70">
        <f>M19/M14</f>
        <v>0.15673700054930667</v>
      </c>
      <c r="N34" s="71">
        <f>N19/N14</f>
        <v>0.19647173966166762</v>
      </c>
    </row>
    <row r="35" spans="1:14" ht="48" customHeight="1">
      <c r="A35" s="69"/>
      <c r="B35" s="107" t="s">
        <v>31</v>
      </c>
      <c r="C35" s="108"/>
      <c r="D35" s="101" t="s">
        <v>54</v>
      </c>
      <c r="E35" s="102"/>
      <c r="F35" s="72">
        <f aca="true" t="shared" si="7" ref="F35:L35">F24/F14</f>
        <v>0</v>
      </c>
      <c r="G35" s="72">
        <f t="shared" si="7"/>
        <v>0.00023509915954465739</v>
      </c>
      <c r="H35" s="72">
        <f t="shared" si="7"/>
        <v>0.0011547026640640033</v>
      </c>
      <c r="I35" s="72">
        <f t="shared" si="7"/>
        <v>0.006407506322476582</v>
      </c>
      <c r="J35" s="72">
        <f t="shared" si="7"/>
        <v>0.015181609746405495</v>
      </c>
      <c r="K35" s="72">
        <f t="shared" si="7"/>
        <v>0.023838648494366538</v>
      </c>
      <c r="L35" s="72">
        <f t="shared" si="7"/>
        <v>0.029466271838753187</v>
      </c>
      <c r="M35" s="72">
        <f>M24/M14</f>
        <v>0.036870500392561296</v>
      </c>
      <c r="N35" s="73">
        <f>N24/N14</f>
        <v>0.04233427542528941</v>
      </c>
    </row>
    <row r="36" spans="1:16" ht="49.5" customHeight="1" thickBot="1">
      <c r="A36" s="74"/>
      <c r="B36" s="89" t="s">
        <v>32</v>
      </c>
      <c r="C36" s="90"/>
      <c r="D36" s="103" t="s">
        <v>55</v>
      </c>
      <c r="E36" s="104"/>
      <c r="F36" s="75">
        <v>0</v>
      </c>
      <c r="G36" s="75">
        <v>330.4896755</v>
      </c>
      <c r="H36" s="75">
        <f aca="true" t="shared" si="8" ref="H36:N36">H31/(H22+H23)</f>
        <v>85.17619047619064</v>
      </c>
      <c r="I36" s="75">
        <f t="shared" si="8"/>
        <v>64.25441696113066</v>
      </c>
      <c r="J36" s="75">
        <f t="shared" si="8"/>
        <v>30.354879594423263</v>
      </c>
      <c r="K36" s="75">
        <f t="shared" si="8"/>
        <v>31.324616977225585</v>
      </c>
      <c r="L36" s="75">
        <f t="shared" si="8"/>
        <v>63.25728977969959</v>
      </c>
      <c r="M36" s="75">
        <f t="shared" si="8"/>
        <v>20.95160649629661</v>
      </c>
      <c r="N36" s="79">
        <f t="shared" si="8"/>
        <v>2.264929178470236</v>
      </c>
      <c r="P36" s="76"/>
    </row>
    <row r="38" spans="1:14" ht="27" customHeight="1">
      <c r="A38" s="93" t="s">
        <v>60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</row>
    <row r="39" spans="1:14" ht="12.75" customHeight="1">
      <c r="A39" s="121" t="s">
        <v>45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</row>
  </sheetData>
  <sheetProtection/>
  <mergeCells count="35">
    <mergeCell ref="A4:N4"/>
    <mergeCell ref="A39:N39"/>
    <mergeCell ref="D11:E11"/>
    <mergeCell ref="D19:E19"/>
    <mergeCell ref="D23:E23"/>
    <mergeCell ref="D26:E26"/>
    <mergeCell ref="D29:E29"/>
    <mergeCell ref="D31:E31"/>
    <mergeCell ref="B33:E33"/>
    <mergeCell ref="D34:E34"/>
    <mergeCell ref="D28:E28"/>
    <mergeCell ref="D17:E17"/>
    <mergeCell ref="D9:E9"/>
    <mergeCell ref="D10:E10"/>
    <mergeCell ref="D16:E16"/>
    <mergeCell ref="D8:E8"/>
    <mergeCell ref="B35:C35"/>
    <mergeCell ref="B34:C34"/>
    <mergeCell ref="B31:C31"/>
    <mergeCell ref="D12:E12"/>
    <mergeCell ref="D13:E13"/>
    <mergeCell ref="D18:E18"/>
    <mergeCell ref="D22:E22"/>
    <mergeCell ref="D24:E24"/>
    <mergeCell ref="D14:E14"/>
    <mergeCell ref="B36:C36"/>
    <mergeCell ref="D21:E21"/>
    <mergeCell ref="A38:N38"/>
    <mergeCell ref="B14:C14"/>
    <mergeCell ref="B19:C19"/>
    <mergeCell ref="B24:C24"/>
    <mergeCell ref="B29:C29"/>
    <mergeCell ref="D27:E27"/>
    <mergeCell ref="D35:E35"/>
    <mergeCell ref="D36:E36"/>
  </mergeCells>
  <printOptions/>
  <pageMargins left="0.75" right="0.42" top="1" bottom="1" header="0.4921259845" footer="0.49212598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bia.rodan</dc:creator>
  <cp:keywords/>
  <dc:description/>
  <cp:lastModifiedBy>nedela</cp:lastModifiedBy>
  <cp:lastPrinted>2013-08-26T13:58:47Z</cp:lastPrinted>
  <dcterms:created xsi:type="dcterms:W3CDTF">2006-03-01T14:42:55Z</dcterms:created>
  <dcterms:modified xsi:type="dcterms:W3CDTF">2013-09-03T10:04:28Z</dcterms:modified>
  <cp:category/>
  <cp:version/>
  <cp:contentType/>
  <cp:contentStatus/>
</cp:coreProperties>
</file>