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65521" windowWidth="9315" windowHeight="11370" tabRatio="471" activeTab="0"/>
  </bookViews>
  <sheets>
    <sheet name="str. 1" sheetId="1" r:id="rId1"/>
    <sheet name="str. 2 až 7" sheetId="2" r:id="rId2"/>
    <sheet name="str. 8" sheetId="3" r:id="rId3"/>
    <sheet name="str. 9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'[3]počet zaměst. a prům.plat'!$A$5:$F$34</definedName>
    <definedName name="AAA">#REF!</definedName>
    <definedName name="AV">'[1]301-KPR'!#REF!</definedName>
    <definedName name="CBU">'[1]301-KPR'!#REF!</definedName>
    <definedName name="CSU">'[1]301-KPR'!#REF!</definedName>
    <definedName name="CUZK">'[1]301-KPR'!#REF!</definedName>
    <definedName name="dat">'[2]počet zaměst. a prům.plat'!$A$5:$F$34</definedName>
    <definedName name="dd">'[5]počet zaměst. a prům.plat'!$A$5:$F$34</definedName>
    <definedName name="GA">'[1]301-KPR'!#REF!</definedName>
    <definedName name="chybka">#REF!</definedName>
    <definedName name="Kontrola">#REF!</definedName>
    <definedName name="luzka">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_xlnm.Print_Titles" localSheetId="1">'str. 2 až 7'!$A:$I</definedName>
    <definedName name="NKU">'[1]301-KPR'!#REF!</definedName>
    <definedName name="_xlnm.Print_Area" localSheetId="0">'str. 1'!$A$1:$E$71</definedName>
    <definedName name="_xlnm.Print_Area" localSheetId="1">'str. 2 až 7'!$A$1:$AY$94</definedName>
    <definedName name="_xlnm.Print_Area" localSheetId="2">'str. 8'!$A$1:$U$27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  <definedName name="Z_517471B8_E5D8_4305_BD55_48FAB82DDA7A_.wvu.Cols" localSheetId="1" hidden="1">'str. 2 až 7'!$M:$M,'str. 2 až 7'!$T:$T,'str. 2 až 7'!$AA:$AA,'str. 2 až 7'!$AH:$AH,'str. 2 až 7'!$AO:$AO,'str. 2 až 7'!$AV:$AV</definedName>
    <definedName name="Z_517471B8_E5D8_4305_BD55_48FAB82DDA7A_.wvu.PrintArea" localSheetId="0" hidden="1">'str. 1'!$A$1:$E$71</definedName>
    <definedName name="Z_517471B8_E5D8_4305_BD55_48FAB82DDA7A_.wvu.PrintArea" localSheetId="1" hidden="1">'str. 2 až 7'!$A$1:$AY$94</definedName>
    <definedName name="Z_517471B8_E5D8_4305_BD55_48FAB82DDA7A_.wvu.PrintArea" localSheetId="2" hidden="1">'str. 8'!$A$1:$U$27</definedName>
    <definedName name="Z_517471B8_E5D8_4305_BD55_48FAB82DDA7A_.wvu.PrintTitles" localSheetId="1" hidden="1">'str. 2 až 7'!$A:$I</definedName>
  </definedNames>
  <calcPr fullCalcOnLoad="1"/>
</workbook>
</file>

<file path=xl/sharedStrings.xml><?xml version="1.0" encoding="utf-8"?>
<sst xmlns="http://schemas.openxmlformats.org/spreadsheetml/2006/main" count="557" uniqueCount="373">
  <si>
    <t>v tis. Kč</t>
  </si>
  <si>
    <t>KARVINÁ</t>
  </si>
  <si>
    <t>TŘINEC</t>
  </si>
  <si>
    <t>KRNOV</t>
  </si>
  <si>
    <t>OPAVA</t>
  </si>
  <si>
    <t>FRÝDEK-MÍSTEK</t>
  </si>
  <si>
    <t>HAVÍŘOV</t>
  </si>
  <si>
    <t>Číslo položky</t>
  </si>
  <si>
    <t>Název položky</t>
  </si>
  <si>
    <t>Syntetický účet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</si>
  <si>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</si>
  <si>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</si>
  <si>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</si>
  <si>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</si>
  <si>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</si>
  <si>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</si>
  <si>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</si>
  <si>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501 04xx</t>
  </si>
  <si>
    <t xml:space="preserve">           Krev</t>
  </si>
  <si>
    <t>501 05xx</t>
  </si>
  <si>
    <t xml:space="preserve">           SZM</t>
  </si>
  <si>
    <t>501 06xx</t>
  </si>
  <si>
    <t xml:space="preserve">           Potraviny</t>
  </si>
  <si>
    <t>501 07xx</t>
  </si>
  <si>
    <t xml:space="preserve">           Všeobecný materiál</t>
  </si>
  <si>
    <t>501 08xx</t>
  </si>
  <si>
    <t xml:space="preserve">           Ostatní materiál</t>
  </si>
  <si>
    <t>501 xxxx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</si>
  <si>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</si>
  <si>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</si>
  <si>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</si>
  <si>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</si>
  <si>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</si>
  <si>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</si>
  <si>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</si>
  <si>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</si>
  <si>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</si>
  <si>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</si>
  <si>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Opravy a udržování</t>
  </si>
  <si>
    <t>511</t>
  </si>
  <si>
    <t>6.</t>
  </si>
  <si>
    <t>Cestovné</t>
  </si>
  <si>
    <t>512</t>
  </si>
  <si>
    <t>7.</t>
  </si>
  <si>
    <t>Náklady na reprezentaci</t>
  </si>
  <si>
    <t>513</t>
  </si>
  <si>
    <t>8.</t>
  </si>
  <si>
    <t>Ostatní služby</t>
  </si>
  <si>
    <t>518</t>
  </si>
  <si>
    <t>9.</t>
  </si>
  <si>
    <t>Mzdové náklady</t>
  </si>
  <si>
    <t>521</t>
  </si>
  <si>
    <t>11.</t>
  </si>
  <si>
    <t>Zákonné sociální pojištění</t>
  </si>
  <si>
    <t>524</t>
  </si>
  <si>
    <t>12.</t>
  </si>
  <si>
    <t>Jiné sociální pojištění</t>
  </si>
  <si>
    <t>525</t>
  </si>
  <si>
    <t>13.</t>
  </si>
  <si>
    <t>Zákonné sociální náklady</t>
  </si>
  <si>
    <t>527</t>
  </si>
  <si>
    <t>14.</t>
  </si>
  <si>
    <t>Jiné sociální náklady</t>
  </si>
  <si>
    <t>528</t>
  </si>
  <si>
    <t>15.</t>
  </si>
  <si>
    <t>Daň silniční</t>
  </si>
  <si>
    <t>531</t>
  </si>
  <si>
    <t>16.</t>
  </si>
  <si>
    <t>Daň z nemovitostí</t>
  </si>
  <si>
    <t>532</t>
  </si>
  <si>
    <t>17.</t>
  </si>
  <si>
    <t>Jiné daně a poplatky</t>
  </si>
  <si>
    <t>538</t>
  </si>
  <si>
    <t>19.</t>
  </si>
  <si>
    <t>Smluvní pokuty a úroky z prodlení</t>
  </si>
  <si>
    <t>541</t>
  </si>
  <si>
    <t>20.</t>
  </si>
  <si>
    <t>Jiné pokuty a penále</t>
  </si>
  <si>
    <t>542</t>
  </si>
  <si>
    <t>21.</t>
  </si>
  <si>
    <t>Dary</t>
  </si>
  <si>
    <t>543</t>
  </si>
  <si>
    <t>22.</t>
  </si>
  <si>
    <t>Prodaný materiál</t>
  </si>
  <si>
    <t>544</t>
  </si>
  <si>
    <t>23.</t>
  </si>
  <si>
    <t>Manka a škody</t>
  </si>
  <si>
    <t>547</t>
  </si>
  <si>
    <t>24.</t>
  </si>
  <si>
    <t>Tvorba fondů</t>
  </si>
  <si>
    <t>548</t>
  </si>
  <si>
    <t>25.</t>
  </si>
  <si>
    <t>Odpisy dlouhodobého majetku</t>
  </si>
  <si>
    <t>551 xxxx</t>
  </si>
  <si>
    <t>Snížení odpisů z důvodů nekrytí IF</t>
  </si>
  <si>
    <t>26.</t>
  </si>
  <si>
    <t>552</t>
  </si>
  <si>
    <t>27.</t>
  </si>
  <si>
    <t>553</t>
  </si>
  <si>
    <t>28.</t>
  </si>
  <si>
    <t>Prodané pozemky</t>
  </si>
  <si>
    <t>554</t>
  </si>
  <si>
    <t>29.</t>
  </si>
  <si>
    <t>Tvorba a zúčtování rezerv</t>
  </si>
  <si>
    <t>555</t>
  </si>
  <si>
    <t>30.</t>
  </si>
  <si>
    <t>Tvorba a zúčtování opravných položek</t>
  </si>
  <si>
    <t>556</t>
  </si>
  <si>
    <t>31.</t>
  </si>
  <si>
    <t>Náklady z odepsaných pohledávek</t>
  </si>
  <si>
    <t>557</t>
  </si>
  <si>
    <t>32.</t>
  </si>
  <si>
    <t>Ostatní náklady z činnosti</t>
  </si>
  <si>
    <t>549</t>
  </si>
  <si>
    <t>II.</t>
  </si>
  <si>
    <t>Finanční náklady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</si>
  <si>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</si>
  <si>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</si>
  <si>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</si>
  <si>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</si>
  <si>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</si>
  <si>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</si>
  <si>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</si>
  <si>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</si>
  <si>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</si>
  <si>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</si>
  <si>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</si>
  <si>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</si>
  <si>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</si>
  <si>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</si>
  <si>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</si>
  <si>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 tom: Tržby od zdravotních pojišťoven</t>
  </si>
  <si>
    <t>602 03xx-04xx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</si>
  <si>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</si>
  <si>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</si>
  <si>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</si>
  <si>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</si>
  <si>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</si>
  <si>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</si>
  <si>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10.</t>
  </si>
  <si>
    <t>Aktivace vnitroorganizačních služeb</t>
  </si>
  <si>
    <t>641</t>
  </si>
  <si>
    <t>18.</t>
  </si>
  <si>
    <t>642</t>
  </si>
  <si>
    <t>Výnosy z odepsaných pohledávek</t>
  </si>
  <si>
    <t>643</t>
  </si>
  <si>
    <t>Výnosy z prodeje materiálu</t>
  </si>
  <si>
    <t>644</t>
  </si>
  <si>
    <t>645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</si>
  <si>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</si>
  <si>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</si>
  <si>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</si>
  <si>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</si>
  <si>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</si>
  <si>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</si>
  <si>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</si>
  <si>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z toho: Preskribce léků</t>
  </si>
  <si>
    <t>649 0300</t>
  </si>
  <si>
    <t>Finanční výnosy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</si>
  <si>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</si>
  <si>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</si>
  <si>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</si>
  <si>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</si>
  <si>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</si>
  <si>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</si>
  <si>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</si>
  <si>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v tom: bonusy-léky</t>
  </si>
  <si>
    <t>669 0300</t>
  </si>
  <si>
    <t xml:space="preserve">           bonusy-SZM</t>
  </si>
  <si>
    <t>669 0301</t>
  </si>
  <si>
    <t xml:space="preserve">           bonusy-ostatní</t>
  </si>
  <si>
    <t>669 0302</t>
  </si>
  <si>
    <t>IV.</t>
  </si>
  <si>
    <t>Výnosy územních rozpočtů z transferů</t>
  </si>
  <si>
    <t>672</t>
  </si>
  <si>
    <t>v tom:  od zřizovatele</t>
  </si>
  <si>
    <t>672 05xx</t>
  </si>
  <si>
    <t>VI.</t>
  </si>
  <si>
    <t>VÝSLEDEK HOSPODAŘENÍ</t>
  </si>
  <si>
    <t>Výsledek hospodaření před zdaněním</t>
  </si>
  <si>
    <t>Daň z příjmů</t>
  </si>
  <si>
    <t>591</t>
  </si>
  <si>
    <t>Dodatečné odvody daně z příjmů</t>
  </si>
  <si>
    <t>595</t>
  </si>
  <si>
    <t>Výsledek hospodaření po zdanění</t>
  </si>
  <si>
    <t>Výnosy z ústředních rozpočtů z transferů</t>
  </si>
  <si>
    <t>671</t>
  </si>
  <si>
    <t>v tom:  Léky</t>
  </si>
  <si>
    <t>Osobní náklady</t>
  </si>
  <si>
    <t>52..</t>
  </si>
  <si>
    <t>Zůstatková cena prodaného dlouh. nehm. majetku</t>
  </si>
  <si>
    <t>Zůstatková cena prodaného dlouh. hm. majetku</t>
  </si>
  <si>
    <t>Výnosy z prodeje dlouh. hm. maj, kromě pozemků</t>
  </si>
  <si>
    <t>Výnosy z prodeje dlouh. nehmotného majetku</t>
  </si>
  <si>
    <t>rozdíl sk-pl</t>
  </si>
  <si>
    <t>koef sk/pl</t>
  </si>
  <si>
    <t>Aktivace dlouhodobého majetku</t>
  </si>
  <si>
    <t>Aktivace oběžného majetku</t>
  </si>
  <si>
    <t>Změna stavu zásob vlastní výroby</t>
  </si>
  <si>
    <t>506</t>
  </si>
  <si>
    <t>507</t>
  </si>
  <si>
    <t>508</t>
  </si>
  <si>
    <t>33.</t>
  </si>
  <si>
    <t>34.</t>
  </si>
  <si>
    <t>35.</t>
  </si>
  <si>
    <t>Náklady z drobného dlouhodobého majetku</t>
  </si>
  <si>
    <t>Poměrná část plánovaného proúčtování nekrytého IF</t>
  </si>
  <si>
    <t>Odůvodnění odchylek</t>
  </si>
  <si>
    <t>HV před zdaněním bez uplatnění snížení IF</t>
  </si>
  <si>
    <t>vč. odhadu proúč. nekryt. IF</t>
  </si>
  <si>
    <t>551 045x</t>
  </si>
  <si>
    <t>Finanční plány na rok 2013</t>
  </si>
  <si>
    <t>FP 2013</t>
  </si>
  <si>
    <t>FP 1-6/2013</t>
  </si>
  <si>
    <t xml:space="preserve"> skut. 1-6/2013</t>
  </si>
  <si>
    <t>překročení u  ZUM implantátů účet (501.618) ve výši 2.333.983,00 Kč z důvodu vyšší operativy na očním a ortopedii. Odrazem je vyšší produkce daných oddělení; zdravotnické chemikálie (501.602) překročení o 648.018,00 Kč. Důvodem je  nárust množství diagnostik, které se následně projeví v  produkci.</t>
  </si>
  <si>
    <t>nižší počet pacientů</t>
  </si>
  <si>
    <t>aktuální úspora</t>
  </si>
  <si>
    <t xml:space="preserve">překročení  u krevních derivátů (účet 501.402) ve výši 501.169,00 Kč. Nárůst  krev. derivátů se projevil  v 4/2013 a 6/2013 - středisko ARO lůžk.část (lék Novoseven) </t>
  </si>
  <si>
    <t>viz. 604</t>
  </si>
  <si>
    <t>odložená spotřeba (účet 511.302 - opravy a údržba zdravotechniky)</t>
  </si>
  <si>
    <t xml:space="preserve">aktuální úspora: významná položka  v praní prádla (účet 518.701) ve výši 595.006,00 Kč; odložená spotřeba účet : 518.712-revize zdrav.přístrojů, náklady na školení  přeúčtovány na synt. 527 (Dodatek č. 1 k závazné ÚO ze dne 1.5.2013). Jejich celková výše za 1-6/2013 činí 623.188,00 Kč </t>
  </si>
  <si>
    <t>změna účtování nákladů na školení (Dodatek č. 1 ze dne 1.5.2013 k závazné ÚO)</t>
  </si>
  <si>
    <t>odložená  spotřeba=nákup 114 lůžek na interně Ká a Orlová</t>
  </si>
  <si>
    <r>
      <t xml:space="preserve"> Nemocnice zaúčtovala k 30.6.2013 dohadné položky  - aktivní v celk. výši 3.801.115,00 Kč a pasivní pol. v celk.  výši  -4.550.849,00 Kč .  Negativní dopad na vývoj tržeb má </t>
    </r>
    <r>
      <rPr>
        <b/>
        <i/>
        <sz val="8"/>
        <rFont val="Arial CE"/>
        <family val="0"/>
      </rPr>
      <t>srážka</t>
    </r>
    <r>
      <rPr>
        <i/>
        <sz val="8"/>
        <rFont val="Arial CE"/>
        <family val="2"/>
      </rPr>
      <t xml:space="preserve"> (vyúčt. r. 2011 ZDS u VZP) v 2/2013 ve výši </t>
    </r>
    <r>
      <rPr>
        <b/>
        <i/>
        <sz val="8"/>
        <rFont val="Arial CE"/>
        <family val="0"/>
      </rPr>
      <t>461.162,45 Kč</t>
    </r>
    <r>
      <rPr>
        <i/>
        <sz val="8"/>
        <rFont val="Arial CE"/>
        <family val="2"/>
      </rPr>
      <t xml:space="preserve">, dále v 3/2013 (revize r. 2009 soc. lůžka u VZP) ve výši </t>
    </r>
    <r>
      <rPr>
        <b/>
        <i/>
        <sz val="8"/>
        <rFont val="Arial CE"/>
        <family val="0"/>
      </rPr>
      <t>1.290.133,80 Kč</t>
    </r>
    <r>
      <rPr>
        <i/>
        <sz val="8"/>
        <rFont val="Arial CE"/>
        <family val="2"/>
      </rPr>
      <t xml:space="preserve"> a vyúčtování akutní péče v 5/2013 za r. 2010 ve výši   </t>
    </r>
    <r>
      <rPr>
        <b/>
        <i/>
        <sz val="8"/>
        <rFont val="Arial CE"/>
        <family val="0"/>
      </rPr>
      <t>2.300.058,00 Kč</t>
    </r>
    <r>
      <rPr>
        <i/>
        <sz val="8"/>
        <rFont val="Arial CE"/>
        <family val="2"/>
      </rPr>
      <t xml:space="preserve"> u VZP. V 6/2013 je zaúčtovaná </t>
    </r>
    <r>
      <rPr>
        <b/>
        <i/>
        <sz val="8"/>
        <rFont val="Arial CE"/>
        <family val="0"/>
      </rPr>
      <t>srážka</t>
    </r>
    <r>
      <rPr>
        <i/>
        <sz val="8"/>
        <rFont val="Arial CE"/>
        <family val="2"/>
      </rPr>
      <t xml:space="preserve"> ve výši</t>
    </r>
    <r>
      <rPr>
        <b/>
        <i/>
        <sz val="8"/>
        <rFont val="Arial CE"/>
        <family val="0"/>
      </rPr>
      <t xml:space="preserve"> 172.199 Kč</t>
    </r>
    <r>
      <rPr>
        <i/>
        <sz val="8"/>
        <rFont val="Arial CE"/>
        <family val="2"/>
      </rPr>
      <t xml:space="preserve"> za preskripci léků roku 2011.</t>
    </r>
  </si>
  <si>
    <t>viz. 504</t>
  </si>
  <si>
    <t>úspěšný soudní spor s VZP z důvodu chybného ročního vyúčtování z roku 2006</t>
  </si>
  <si>
    <t>časový nesoulad, Kč 430.000,00 bude zaúčtováno v 7/2013</t>
  </si>
  <si>
    <t>časový nesoulad (výměna roštů)</t>
  </si>
  <si>
    <t>Překročení u zdravotnických chemik., rouškování, rukavic,operačních setů, gastro.materiálu, implantátů</t>
  </si>
  <si>
    <t>Překročení v materiálu pro ost. údržbu, operační textil</t>
  </si>
  <si>
    <t>Vyšší spotřeba energíí v důsledku spotřeby en. v zimních měsících</t>
  </si>
  <si>
    <t>Nižší nákup léčiv oproti plánu</t>
  </si>
  <si>
    <t>Překročeno z důvodu opravy havárie CT přístroje z počátku roku</t>
  </si>
  <si>
    <t>Překročení v souvislosti zahájením čerpání plánovaných dovolených ovlivnění i počtem zaměstnanců</t>
  </si>
  <si>
    <t xml:space="preserve">Překročení z důvodu odpisu pohledávek nevymahatelný - starší 3 let </t>
  </si>
  <si>
    <t>Překročení v nákl.min. let - služby 2012 faktury obdržené 2013, pokladní případy odškodnění za 2012, vrátka reg.popl 2012 z počátku roku, nedaň náklady - den zdravotníků</t>
  </si>
  <si>
    <t xml:space="preserve">Významné snížení záloh ZP,důvodem jsou nižší zálohy než odpovídající vyhlášce 475/2012, k tomu doh, položky za revize MNP 2010, DRG 2012 od ZP </t>
  </si>
  <si>
    <t>Nižší prodej v lékárnách oproti plánu</t>
  </si>
  <si>
    <t>viz SÚ 604</t>
  </si>
  <si>
    <t>náklady na školení zaměstnanců za 1-6/2013 ve výši 320tis.Kč, změna účtování dle metodiky kraje z účtu 518</t>
  </si>
  <si>
    <t>členské příspěvky  profesním komorám ve výši 269tis.Kč</t>
  </si>
  <si>
    <t>nižší výnosy od ZP, ostatní výnosy vyšší</t>
  </si>
  <si>
    <t>současně i nižší náklady (účet 504)</t>
  </si>
  <si>
    <t>proti plánu nižší náklady na účtu 5010400 "léky a roztoky".</t>
  </si>
  <si>
    <t>vzestup proti plánu na  účtu 5010550 (odebraná krev od dárců)</t>
  </si>
  <si>
    <t>Vzestup proti plánu zejména na účtech: 5010609 - jehly, injekční stříkačky; 5010611 - infúzní a transfúzní sety; 5010615 - radiofarmaka; 5010612 šicí materiál; 5010616 dialyzační materiál</t>
  </si>
  <si>
    <t>vzestup proti plánu na účtu 5010700 - potraviny pro pacienty</t>
  </si>
  <si>
    <t>proti plánu pokles nákladů na účtech Všeobecný materiál a Čistící a desinfekční prostředky</t>
  </si>
  <si>
    <t xml:space="preserve">vzestup proti plánu - zejména na účtu 5010933 (výpočetní technika) </t>
  </si>
  <si>
    <t>vzestup proti plánu je způsoben vzestupen na účtu č. 5020500 "pára" a účtu č. 5020700 "plyn"</t>
  </si>
  <si>
    <t>vzestup nákladů proti plánovaným je způsoben vzestupem na účtu č. 5040301 - "prodané zboží". Jedná se o prodané zboží z veřejné lékárny. Současně vzrostly i výnosy z tohoto prodeje proti plánovaným (viz účet 604)</t>
  </si>
  <si>
    <t>vzestup nákldů proti plánovaným způsoben zejména vzestupem na účtu 5110300 - "opravy stavební" a 5110302 "opravy a údržba - zdravotnická technika"</t>
  </si>
  <si>
    <t>vzestup proti plánu způsoben zejména v důsledku nárůstu nákladů na účtu 5270310 "příspěvek na stravování zaměstnannců"</t>
  </si>
  <si>
    <t>vzestup proti plánovaným nákladům zejména n účtu5580303 (výpočetní technika), dále na účtu č. 5580300 DDHM nad 2000,- a 5580301 "drobný DM nad 2000,-"</t>
  </si>
  <si>
    <t>pokles výnosů způsoben zejména poklesem výnosů od ZP</t>
  </si>
  <si>
    <t>pokles tržeb o ZP proti plánovaným</t>
  </si>
  <si>
    <t>viz účet 504, kde vyšší náklady na prodané zboží. Z toho důvodu i zde vyšší výnosy z prodaného zboží z veřejné lékárny</t>
  </si>
  <si>
    <t>nižší než plánovaný výnos z prodeje krve a krevních derivátů</t>
  </si>
  <si>
    <t>nižší výnosy zejména na účtu č. 6490303 "dary"</t>
  </si>
  <si>
    <t>Změna sazby DPH, změna kategorie DPH u některých léčiv ze snížené na základní, nárůst počtu vyšetření na magnetické rezonanci - zvýšení spotřeby nákladných diagnostik</t>
  </si>
  <si>
    <t>Materiál pro zdravotnickou techniku, např. 5/2013 124tis. Kč kazety pro čtečky, 3/2013halogen do operačních svítidel 58tisk Kč a xenonová lapmpa 30tis Kč</t>
  </si>
  <si>
    <t>ve 3/2013 oprava RTG přístroje SHIMATZU 905 tis. Kč</t>
  </si>
  <si>
    <t>Změna účtování školení - od 1.5.2013 účet 52706 místo 51803 (zúčtováno zpětně od 1.1.2013)</t>
  </si>
  <si>
    <t>Plánovaný prodej CT bude realizován v posledním čtvrtletí 2013</t>
  </si>
  <si>
    <t>Plán tržby 98% RO x ve skutečnosti nižší</t>
  </si>
  <si>
    <t>rozpuštění inv. transferu dle ČÚS č. 708</t>
  </si>
  <si>
    <t>vyšší spotřeba centrových léčiv</t>
  </si>
  <si>
    <t>diagnostika, chirurg. materiál</t>
  </si>
  <si>
    <t>úspora v teple</t>
  </si>
  <si>
    <t>vyšší obrat v lékárně</t>
  </si>
  <si>
    <t>dodatek k účtové osnově - změna metodiky účtování školení (přesun z 518 na 527)</t>
  </si>
  <si>
    <t>Generální ředitelství cel - lékárna</t>
  </si>
  <si>
    <t>NOVOSEVEN-expirace, vyřazení poškozeného plateb. terminálu</t>
  </si>
  <si>
    <t>slevy na Rp v lékárně - viz vyšší obrat</t>
  </si>
  <si>
    <t>Jedná se o výši záloh od ZP. Skutečné výnosy na základě produkce jsou na úrovní plánu, nebylo však účtováno o dohadné položce. Bližší komentář bude podán na poradě dne 30.7.2013</t>
  </si>
  <si>
    <t>výnosy z titulu rozpuštění IT ve věcné a čas. souvislosti</t>
  </si>
  <si>
    <t>Vyhodnocení objemu pohledávek a závazků nemocnic k 30. 6. 2013 (v tis. Kč)</t>
  </si>
  <si>
    <t>(srovnání k 30. 6. 2012)</t>
  </si>
  <si>
    <t>Název PO</t>
  </si>
  <si>
    <t>Období</t>
  </si>
  <si>
    <t>Pohledávky</t>
  </si>
  <si>
    <t xml:space="preserve">                                     Pohledávky z obchodního styku</t>
  </si>
  <si>
    <t>Závazky</t>
  </si>
  <si>
    <t xml:space="preserve">                                   Závazky z obchodního styku</t>
  </si>
  <si>
    <t>Saldo pohledávek</t>
  </si>
  <si>
    <t>Stav fin. na BÚ, pokl.</t>
  </si>
  <si>
    <t>nesplac. úvěr</t>
  </si>
  <si>
    <t>celkem</t>
  </si>
  <si>
    <t xml:space="preserve">                                                                 z toho po lhůtě splatnosti</t>
  </si>
  <si>
    <t>a závazků</t>
  </si>
  <si>
    <t>termín.vklad (SÚ 241,</t>
  </si>
  <si>
    <t>k 30.6.2013</t>
  </si>
  <si>
    <t>do 30 dnů</t>
  </si>
  <si>
    <t>31-90 dnů</t>
  </si>
  <si>
    <t>91 -180 dnů</t>
  </si>
  <si>
    <t>181 - 360 dnů</t>
  </si>
  <si>
    <t>více než 360 dnů</t>
  </si>
  <si>
    <t>z obch. styku</t>
  </si>
  <si>
    <t xml:space="preserve"> 244, 245, 261)</t>
  </si>
  <si>
    <t>(SÚ 281,451)</t>
  </si>
  <si>
    <t>SZZ Krnov</t>
  </si>
  <si>
    <t>2012</t>
  </si>
  <si>
    <t>2013</t>
  </si>
  <si>
    <t>Nemocnice FM</t>
  </si>
  <si>
    <t>Nemocnice Třinec</t>
  </si>
  <si>
    <t>Nemocnice Havířov</t>
  </si>
  <si>
    <t>Nemocnice Karviná-Ráj</t>
  </si>
  <si>
    <t>Nemocnice Opava</t>
  </si>
  <si>
    <t>Celkem</t>
  </si>
  <si>
    <t>Přehled o zúčtovaných dohadných položkách k 30.6.2013 (v tis.Kč)</t>
  </si>
  <si>
    <t>Název</t>
  </si>
  <si>
    <t>Předmět plnění</t>
  </si>
  <si>
    <t>Frýdek-Místek</t>
  </si>
  <si>
    <t>Třinec</t>
  </si>
  <si>
    <t>Havířov</t>
  </si>
  <si>
    <t>Karviná</t>
  </si>
  <si>
    <t>Opava</t>
  </si>
  <si>
    <t xml:space="preserve">Dohadné účty pasivní </t>
  </si>
  <si>
    <t>Dohadné položky za VZP (111)</t>
  </si>
  <si>
    <t>za zdravotními pojišťovnami</t>
  </si>
  <si>
    <t>Dohadné položky za VOZP (201)</t>
  </si>
  <si>
    <t>(SÚ 389)</t>
  </si>
  <si>
    <t>Dohadné položky za ČPZP (205)</t>
  </si>
  <si>
    <t>Dohadné položky za OZP (207)</t>
  </si>
  <si>
    <t>Dohadné položky za Zaměstnaneckou ZP (209)</t>
  </si>
  <si>
    <t>Dohadné položky za ZP Ministerstva vnitra (211)</t>
  </si>
  <si>
    <t>Dohadné položky za RBP (213)</t>
  </si>
  <si>
    <t>Dohadné položky za ZP METAL ALIANCE (217)</t>
  </si>
  <si>
    <t>DPP běžné období VZP (111)</t>
  </si>
  <si>
    <t>DPP běžné období VOZP (201)</t>
  </si>
  <si>
    <t>DPP běžné období ČPZP (205)</t>
  </si>
  <si>
    <t>DPP běžné období OZP (207)</t>
  </si>
  <si>
    <t>DPP běžné období Zaměstnanecká ZP (209)</t>
  </si>
  <si>
    <t>DPP běžné období ZP Ministerstva vnitra (211)</t>
  </si>
  <si>
    <t>DPP běžné období RBP (213)</t>
  </si>
  <si>
    <t>DPP běžné období ZP METAL ALIANCE (217)</t>
  </si>
  <si>
    <t>Dohadné účty pasivní celkem za ZP</t>
  </si>
  <si>
    <t>z toho DPP za běžné období</t>
  </si>
  <si>
    <t>Dohadné účty aktivní</t>
  </si>
  <si>
    <t>(SÚ 388)</t>
  </si>
  <si>
    <t>DPA běžné období VZP (111)</t>
  </si>
  <si>
    <t>DPA běžné období VOZP (201)</t>
  </si>
  <si>
    <t>DPA běžné období ČPZP (205)</t>
  </si>
  <si>
    <t>DPA běžné období OZP (207)</t>
  </si>
  <si>
    <t>DPA běžné období Zaměstnanecká ZP (209)</t>
  </si>
  <si>
    <t>DPA běžné období ZP Ministerstva vnitra (211)</t>
  </si>
  <si>
    <t>DPA běžné období RBP (213)</t>
  </si>
  <si>
    <t>DPA běžné období ZP METAL ALIANCE (217)</t>
  </si>
  <si>
    <t>Dohadné účty aktivní celkem za ZP</t>
  </si>
  <si>
    <t>z toho DPA za běžné období</t>
  </si>
  <si>
    <t>Saldo DPP a DPA</t>
  </si>
  <si>
    <t>z toho saldo DPP a DPA za běžné období</t>
  </si>
  <si>
    <t>(tab. v tis. Kč)</t>
  </si>
  <si>
    <t>NEMOCNICE CELKEM</t>
  </si>
  <si>
    <t>Výše proúčtování nekrytého IF</t>
  </si>
  <si>
    <r>
      <t xml:space="preserve">Vývoj hospodaření nemocnic – zdravotnických zařízení zřizovaných Moravskoslezským krajem </t>
    </r>
    <r>
      <rPr>
        <sz val="12"/>
        <rFont val="Tahoma"/>
        <family val="2"/>
      </rPr>
      <t>včetně stavu pohledávek a závazků, zúčtovaných dohadných položek k 30. 6. 2013</t>
    </r>
  </si>
  <si>
    <t xml:space="preserve"> - FP za 1-6/2013  a jejich plnění za 1-6/2013</t>
  </si>
  <si>
    <t xml:space="preserve">NÁKLADY CELKEM </t>
  </si>
  <si>
    <r>
      <t xml:space="preserve">FP 2013 - schválený RK </t>
    </r>
    <r>
      <rPr>
        <b/>
        <vertAlign val="superscript"/>
        <sz val="10"/>
        <color indexed="57"/>
        <rFont val="Tahoma"/>
        <family val="2"/>
      </rPr>
      <t>(1)</t>
    </r>
  </si>
  <si>
    <t>FP</t>
  </si>
  <si>
    <t>skut.</t>
  </si>
  <si>
    <t xml:space="preserve">4 557 510 </t>
  </si>
  <si>
    <t xml:space="preserve">134 720 </t>
  </si>
  <si>
    <r>
      <t xml:space="preserve">Výsledek hospodaření </t>
    </r>
    <r>
      <rPr>
        <sz val="10"/>
        <rFont val="Tahoma"/>
        <family val="2"/>
      </rPr>
      <t>bez proúčtování IF</t>
    </r>
  </si>
  <si>
    <r>
      <t xml:space="preserve">Výsledek hospodaření </t>
    </r>
    <r>
      <rPr>
        <sz val="10"/>
        <rFont val="Tahoma"/>
        <family val="2"/>
      </rPr>
      <t>po proúčtování IF</t>
    </r>
  </si>
  <si>
    <r>
      <t>FP 2013 - schválený RK</t>
    </r>
    <r>
      <rPr>
        <b/>
        <vertAlign val="superscript"/>
        <sz val="10"/>
        <color indexed="57"/>
        <rFont val="Tahoma"/>
        <family val="2"/>
      </rPr>
      <t xml:space="preserve"> (1)</t>
    </r>
  </si>
  <si>
    <t>1-6 2013</t>
  </si>
  <si>
    <t xml:space="preserve">rozdíl skut.  FP 1-6/2013 </t>
  </si>
  <si>
    <r>
      <t>NÁKLADY CELKEM</t>
    </r>
    <r>
      <rPr>
        <sz val="10"/>
        <rFont val="Times New Roman CE"/>
        <family val="0"/>
      </rPr>
      <t xml:space="preserve">  obsahují daň z příjmu právnických osob</t>
    </r>
  </si>
  <si>
    <r>
      <t xml:space="preserve">VÝSLEDEK HOSPODAŘENÍ </t>
    </r>
    <r>
      <rPr>
        <sz val="10"/>
        <rFont val="Times New Roman CE"/>
        <family val="0"/>
      </rPr>
      <t>uvádíme výsledek hospodaření po zdanění</t>
    </r>
  </si>
  <si>
    <t>Počet stran přílohy: 9</t>
  </si>
  <si>
    <t>Příloha č. 1 k materiálu č.: 16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</si>
</sst>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#,##0.00_ ;[Red]\-#,##0.00\ "/>
    <numFmt numFmtId="167" formatCode="0.0%"/>
    <numFmt numFmtId="168" formatCode="0.0"/>
    <numFmt numFmtId="169" formatCode="0.000"/>
    <numFmt numFmtId="170" formatCode="mmmm\ d\,\ yyyy"/>
    <numFmt numFmtId="171" formatCode="#,##0_ ;\-#,##0\ "/>
    <numFmt numFmtId="172" formatCode="#,##0.00000_ ;[Red]\-#,##0.000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_K_č"/>
    <numFmt numFmtId="177" formatCode="#,##0.00000"/>
    <numFmt numFmtId="178" formatCode="#,##0.0000"/>
    <numFmt numFmtId="179" formatCode="_-* #,##0.000\ &quot;Kč&quot;_-;\-* #,##0.000\ &quot;Kč&quot;_-;_-* &quot;-&quot;???\ &quot;Kč&quot;_-;_-@_-"/>
    <numFmt numFmtId="180" formatCode="#,##0.000"/>
    <numFmt numFmtId="181" formatCode="[&lt;=99999]###\ ##;##\ ##\ ##"/>
    <numFmt numFmtId="182" formatCode="dd/mm/yy"/>
    <numFmt numFmtId="183" formatCode="0.00_ ;[Red]\-0.00\ "/>
    <numFmt numFmtId="184" formatCode="#,##0.0_ ;[Red]\-#,##0.0\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[$-405]d\.\ mmmm\ yyyy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E+00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56"/>
      <name val="Calibri"/>
      <family val="2"/>
    </font>
    <font>
      <sz val="12"/>
      <name val="Times New Roman CE"/>
      <family val="0"/>
    </font>
    <font>
      <u val="single"/>
      <sz val="10"/>
      <color indexed="12"/>
      <name val="Times New Roman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sz val="11"/>
      <color indexed="10"/>
      <name val="Calibri"/>
      <family val="2"/>
    </font>
    <font>
      <sz val="8"/>
      <name val="Times New Roman CE"/>
      <family val="0"/>
    </font>
    <font>
      <b/>
      <sz val="16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0"/>
    </font>
    <font>
      <i/>
      <sz val="10"/>
      <name val="Times New Roman CE"/>
      <family val="0"/>
    </font>
    <font>
      <b/>
      <sz val="12"/>
      <name val="Arial CE"/>
      <family val="0"/>
    </font>
    <font>
      <b/>
      <sz val="20"/>
      <name val="Times New Roman CE"/>
      <family val="0"/>
    </font>
    <font>
      <i/>
      <sz val="8"/>
      <name val="Times New Roman CE"/>
      <family val="0"/>
    </font>
    <font>
      <i/>
      <sz val="8"/>
      <name val="Arial CE"/>
      <family val="0"/>
    </font>
    <font>
      <i/>
      <sz val="11"/>
      <name val="Times New Roman CE"/>
      <family val="0"/>
    </font>
    <font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0"/>
    </font>
    <font>
      <sz val="10"/>
      <color indexed="10"/>
      <name val="Arial CE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color indexed="57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vertAlign val="superscript"/>
      <sz val="10"/>
      <color indexed="57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22"/>
      </patternFill>
    </fill>
    <fill>
      <patternFill patternType="lightHorizontal"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 style="medium"/>
      <top style="dash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7"/>
      </left>
      <right style="medium"/>
      <top>
        <color indexed="63"/>
      </top>
      <bottom style="medium"/>
    </border>
    <border>
      <left style="medium"/>
      <right style="thick">
        <color indexed="17"/>
      </right>
      <top style="medium"/>
      <bottom>
        <color indexed="63"/>
      </bottom>
    </border>
    <border>
      <left style="medium"/>
      <right style="thick">
        <color indexed="17"/>
      </right>
      <top>
        <color indexed="63"/>
      </top>
      <bottom>
        <color indexed="63"/>
      </bottom>
    </border>
    <border>
      <left style="medium"/>
      <right style="thick">
        <color indexed="17"/>
      </right>
      <top>
        <color indexed="63"/>
      </top>
      <bottom style="medium"/>
    </border>
    <border>
      <left style="thick">
        <color indexed="17"/>
      </left>
      <right style="thick">
        <color indexed="17"/>
      </right>
      <top style="medium"/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medium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164" fontId="6" fillId="0" borderId="0" applyFill="0" applyBorder="0" applyAlignment="0" applyProtection="0"/>
    <xf numFmtId="3" fontId="6" fillId="0" borderId="0" applyFill="0" applyBorder="0" applyAlignment="0" applyProtection="0"/>
    <xf numFmtId="7" fontId="6" fillId="0" borderId="0" applyFill="0" applyBorder="0" applyAlignment="0" applyProtection="0"/>
    <xf numFmtId="5" fontId="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6" fillId="0" borderId="0" applyFill="0" applyBorder="0" applyAlignment="0" applyProtection="0"/>
    <xf numFmtId="2" fontId="7" fillId="0" borderId="0">
      <alignment/>
      <protection/>
    </xf>
    <xf numFmtId="0" fontId="8" fillId="0" borderId="0" applyNumberFormat="0" applyFill="0" applyBorder="0" applyAlignment="0" applyProtection="0"/>
    <xf numFmtId="2" fontId="6" fillId="0" borderId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0" applyBorder="0">
      <alignment/>
      <protection/>
    </xf>
    <xf numFmtId="0" fontId="14" fillId="0" borderId="0" applyNumberFormat="0" applyFill="0" applyBorder="0" applyAlignment="0" applyProtection="0"/>
    <xf numFmtId="0" fontId="15" fillId="22" borderId="4" applyNumberFormat="0" applyAlignment="0" applyProtection="0"/>
    <xf numFmtId="0" fontId="3" fillId="3" borderId="0" applyNumberFormat="0" applyBorder="0" applyAlignment="0" applyProtection="0"/>
    <xf numFmtId="0" fontId="16" fillId="7" borderId="1" applyNumberFormat="0" applyAlignment="0" applyProtection="0"/>
    <xf numFmtId="168" fontId="7" fillId="0" borderId="0">
      <alignment/>
      <protection/>
    </xf>
    <xf numFmtId="0" fontId="15" fillId="22" borderId="4" applyNumberFormat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24" borderId="8" applyNumberFormat="0" applyFont="0" applyAlignment="0" applyProtection="0"/>
    <xf numFmtId="0" fontId="22" fillId="20" borderId="9" applyNumberFormat="0" applyAlignment="0" applyProtection="0"/>
    <xf numFmtId="10" fontId="6" fillId="0" borderId="0" applyFill="0" applyBorder="0" applyAlignment="0" applyProtection="0"/>
    <xf numFmtId="0" fontId="23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6" fillId="7" borderId="1" applyNumberFormat="0" applyAlignment="0" applyProtection="0"/>
    <xf numFmtId="0" fontId="4" fillId="20" borderId="1" applyNumberFormat="0" applyAlignment="0" applyProtection="0"/>
    <xf numFmtId="0" fontId="22" fillId="20" borderId="9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7" fillId="0" borderId="11" applyNumberFormat="0">
      <alignment horizontal="center"/>
      <protection/>
    </xf>
    <xf numFmtId="2" fontId="7" fillId="0" borderId="12" applyNumberFormat="0" applyBorder="0">
      <alignment horizontal="centerContinuous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" fontId="7" fillId="0" borderId="0">
      <alignment/>
      <protection/>
    </xf>
  </cellStyleXfs>
  <cellXfs count="527">
    <xf numFmtId="0" fontId="0" fillId="0" borderId="0" xfId="0" applyAlignment="1">
      <alignment/>
    </xf>
    <xf numFmtId="3" fontId="0" fillId="25" borderId="0" xfId="0" applyNumberFormat="1" applyFill="1" applyAlignment="1">
      <alignment/>
    </xf>
    <xf numFmtId="3" fontId="26" fillId="2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28" fillId="0" borderId="13" xfId="94" applyNumberFormat="1" applyFont="1" applyFill="1" applyBorder="1" applyAlignment="1">
      <alignment horizontal="center"/>
      <protection/>
    </xf>
    <xf numFmtId="3" fontId="28" fillId="0" borderId="14" xfId="94" applyNumberFormat="1" applyFont="1" applyFill="1" applyBorder="1" applyAlignment="1">
      <alignment horizontal="center"/>
      <protection/>
    </xf>
    <xf numFmtId="3" fontId="28" fillId="0" borderId="15" xfId="94" applyNumberFormat="1" applyFont="1" applyFill="1" applyBorder="1" applyAlignment="1">
      <alignment horizontal="center"/>
      <protection/>
    </xf>
    <xf numFmtId="3" fontId="30" fillId="0" borderId="16" xfId="94" applyNumberFormat="1" applyFont="1" applyFill="1" applyBorder="1">
      <alignment/>
      <protection/>
    </xf>
    <xf numFmtId="3" fontId="31" fillId="0" borderId="15" xfId="94" applyNumberFormat="1" applyFont="1" applyFill="1" applyBorder="1" applyAlignment="1">
      <alignment horizontal="center"/>
      <protection/>
    </xf>
    <xf numFmtId="3" fontId="28" fillId="0" borderId="17" xfId="94" applyNumberFormat="1" applyFont="1" applyFill="1" applyBorder="1" applyAlignment="1">
      <alignment horizontal="center"/>
      <protection/>
    </xf>
    <xf numFmtId="3" fontId="28" fillId="26" borderId="18" xfId="94" applyNumberFormat="1" applyFont="1" applyFill="1" applyBorder="1">
      <alignment/>
      <protection/>
    </xf>
    <xf numFmtId="3" fontId="28" fillId="26" borderId="19" xfId="94" applyNumberFormat="1" applyFont="1" applyFill="1" applyBorder="1" applyAlignment="1">
      <alignment horizontal="center"/>
      <protection/>
    </xf>
    <xf numFmtId="3" fontId="27" fillId="0" borderId="0" xfId="0" applyNumberFormat="1" applyFont="1" applyAlignment="1">
      <alignment/>
    </xf>
    <xf numFmtId="3" fontId="7" fillId="0" borderId="20" xfId="94" applyNumberFormat="1" applyFont="1" applyFill="1" applyBorder="1">
      <alignment/>
      <protection/>
    </xf>
    <xf numFmtId="3" fontId="28" fillId="0" borderId="21" xfId="94" applyNumberFormat="1" applyFont="1" applyFill="1" applyBorder="1" applyAlignment="1">
      <alignment horizontal="center"/>
      <protection/>
    </xf>
    <xf numFmtId="3" fontId="7" fillId="0" borderId="22" xfId="94" applyNumberFormat="1" applyFont="1" applyFill="1" applyBorder="1">
      <alignment/>
      <protection/>
    </xf>
    <xf numFmtId="3" fontId="28" fillId="0" borderId="14" xfId="94" applyNumberFormat="1" applyFont="1" applyFill="1" applyBorder="1" applyAlignment="1">
      <alignment horizontal="center"/>
      <protection/>
    </xf>
    <xf numFmtId="3" fontId="7" fillId="0" borderId="0" xfId="94" applyNumberFormat="1" applyFont="1" applyFill="1" applyBorder="1">
      <alignment/>
      <protection/>
    </xf>
    <xf numFmtId="3" fontId="28" fillId="0" borderId="0" xfId="94" applyNumberFormat="1" applyFont="1" applyFill="1" applyBorder="1" applyAlignment="1">
      <alignment horizontal="center"/>
      <protection/>
    </xf>
    <xf numFmtId="3" fontId="7" fillId="0" borderId="0" xfId="94" applyNumberFormat="1" applyFill="1" applyBorder="1">
      <alignment/>
      <protection/>
    </xf>
    <xf numFmtId="3" fontId="7" fillId="0" borderId="0" xfId="94" applyNumberFormat="1" applyFont="1" applyFill="1" applyBorder="1">
      <alignment/>
      <protection/>
    </xf>
    <xf numFmtId="3" fontId="29" fillId="0" borderId="23" xfId="94" applyNumberFormat="1" applyFont="1" applyFill="1" applyBorder="1" applyAlignment="1">
      <alignment horizontal="center"/>
      <protection/>
    </xf>
    <xf numFmtId="3" fontId="28" fillId="20" borderId="24" xfId="94" applyNumberFormat="1" applyFont="1" applyFill="1" applyBorder="1" applyAlignment="1">
      <alignment horizontal="right"/>
      <protection/>
    </xf>
    <xf numFmtId="3" fontId="28" fillId="0" borderId="24" xfId="94" applyNumberFormat="1" applyFont="1" applyFill="1" applyBorder="1" applyAlignment="1">
      <alignment horizontal="right"/>
      <protection/>
    </xf>
    <xf numFmtId="3" fontId="28" fillId="0" borderId="25" xfId="94" applyNumberFormat="1" applyFont="1" applyFill="1" applyBorder="1" applyAlignment="1">
      <alignment horizontal="right" vertical="center" wrapText="1"/>
      <protection/>
    </xf>
    <xf numFmtId="3" fontId="28" fillId="26" borderId="24" xfId="94" applyNumberFormat="1" applyFont="1" applyFill="1" applyBorder="1" applyAlignment="1">
      <alignment horizontal="right"/>
      <protection/>
    </xf>
    <xf numFmtId="3" fontId="7" fillId="0" borderId="26" xfId="94" applyNumberFormat="1" applyFont="1" applyFill="1" applyBorder="1" applyAlignment="1">
      <alignment horizontal="right"/>
      <protection/>
    </xf>
    <xf numFmtId="3" fontId="7" fillId="0" borderId="27" xfId="94" applyNumberFormat="1" applyFont="1" applyFill="1" applyBorder="1" applyAlignment="1">
      <alignment horizontal="right"/>
      <protection/>
    </xf>
    <xf numFmtId="3" fontId="28" fillId="0" borderId="28" xfId="94" applyNumberFormat="1" applyFont="1" applyFill="1" applyBorder="1" applyAlignment="1">
      <alignment horizontal="right"/>
      <protection/>
    </xf>
    <xf numFmtId="3" fontId="28" fillId="27" borderId="29" xfId="94" applyNumberFormat="1" applyFont="1" applyFill="1" applyBorder="1" applyAlignment="1">
      <alignment horizontal="right"/>
      <protection/>
    </xf>
    <xf numFmtId="3" fontId="28" fillId="0" borderId="30" xfId="94" applyNumberFormat="1" applyFont="1" applyFill="1" applyBorder="1" applyAlignment="1">
      <alignment horizontal="center" vertical="center" wrapText="1"/>
      <protection/>
    </xf>
    <xf numFmtId="3" fontId="28" fillId="20" borderId="31" xfId="94" applyNumberFormat="1" applyFont="1" applyFill="1" applyBorder="1" applyAlignment="1">
      <alignment horizontal="center"/>
      <protection/>
    </xf>
    <xf numFmtId="3" fontId="28" fillId="0" borderId="31" xfId="94" applyNumberFormat="1" applyFont="1" applyFill="1" applyBorder="1" applyAlignment="1">
      <alignment horizontal="center"/>
      <protection/>
    </xf>
    <xf numFmtId="3" fontId="7" fillId="0" borderId="32" xfId="94" applyNumberFormat="1" applyFont="1" applyFill="1" applyBorder="1" applyAlignment="1">
      <alignment horizontal="center" vertical="center"/>
      <protection/>
    </xf>
    <xf numFmtId="3" fontId="7" fillId="0" borderId="33" xfId="94" applyNumberFormat="1" applyFont="1" applyFill="1" applyBorder="1" applyAlignment="1">
      <alignment horizontal="center" vertical="center"/>
      <protection/>
    </xf>
    <xf numFmtId="3" fontId="7" fillId="0" borderId="34" xfId="94" applyNumberFormat="1" applyFont="1" applyFill="1" applyBorder="1" applyAlignment="1">
      <alignment horizontal="center" vertical="center"/>
      <protection/>
    </xf>
    <xf numFmtId="3" fontId="30" fillId="0" borderId="35" xfId="94" applyNumberFormat="1" applyFont="1" applyFill="1" applyBorder="1">
      <alignment/>
      <protection/>
    </xf>
    <xf numFmtId="3" fontId="30" fillId="0" borderId="34" xfId="94" applyNumberFormat="1" applyFont="1" applyFill="1" applyBorder="1" applyAlignment="1">
      <alignment horizontal="center" vertical="center"/>
      <protection/>
    </xf>
    <xf numFmtId="3" fontId="28" fillId="0" borderId="36" xfId="94" applyNumberFormat="1" applyFont="1" applyFill="1" applyBorder="1" applyAlignment="1">
      <alignment horizontal="center" vertical="center" wrapText="1"/>
      <protection/>
    </xf>
    <xf numFmtId="3" fontId="7" fillId="0" borderId="37" xfId="94" applyNumberFormat="1" applyFont="1" applyFill="1" applyBorder="1" applyAlignment="1">
      <alignment horizontal="center" vertical="center"/>
      <protection/>
    </xf>
    <xf numFmtId="3" fontId="31" fillId="0" borderId="31" xfId="94" applyNumberFormat="1" applyFont="1" applyFill="1" applyBorder="1" applyAlignment="1">
      <alignment horizontal="center"/>
      <protection/>
    </xf>
    <xf numFmtId="3" fontId="28" fillId="26" borderId="23" xfId="94" applyNumberFormat="1" applyFont="1" applyFill="1" applyBorder="1" applyAlignment="1">
      <alignment horizontal="center"/>
      <protection/>
    </xf>
    <xf numFmtId="3" fontId="28" fillId="26" borderId="31" xfId="94" applyNumberFormat="1" applyFont="1" applyFill="1" applyBorder="1" applyAlignment="1">
      <alignment horizontal="center" vertical="center"/>
      <protection/>
    </xf>
    <xf numFmtId="3" fontId="7" fillId="0" borderId="38" xfId="94" applyNumberFormat="1" applyFont="1" applyFill="1" applyBorder="1">
      <alignment/>
      <protection/>
    </xf>
    <xf numFmtId="3" fontId="7" fillId="0" borderId="39" xfId="94" applyNumberFormat="1" applyFont="1" applyFill="1" applyBorder="1" applyAlignment="1">
      <alignment horizontal="center" vertical="center"/>
      <protection/>
    </xf>
    <xf numFmtId="3" fontId="7" fillId="0" borderId="40" xfId="94" applyNumberFormat="1" applyFont="1" applyFill="1" applyBorder="1">
      <alignment/>
      <protection/>
    </xf>
    <xf numFmtId="3" fontId="28" fillId="27" borderId="41" xfId="94" applyNumberFormat="1" applyFont="1" applyFill="1" applyBorder="1" applyAlignment="1">
      <alignment horizontal="center"/>
      <protection/>
    </xf>
    <xf numFmtId="3" fontId="28" fillId="27" borderId="42" xfId="94" applyNumberFormat="1" applyFont="1" applyFill="1" applyBorder="1">
      <alignment/>
      <protection/>
    </xf>
    <xf numFmtId="3" fontId="28" fillId="27" borderId="43" xfId="94" applyNumberFormat="1" applyFont="1" applyFill="1" applyBorder="1" applyAlignment="1">
      <alignment horizontal="center"/>
      <protection/>
    </xf>
    <xf numFmtId="3" fontId="28" fillId="27" borderId="44" xfId="94" applyNumberFormat="1" applyFont="1" applyFill="1" applyBorder="1" applyAlignment="1">
      <alignment horizontal="center" vertical="center"/>
      <protection/>
    </xf>
    <xf numFmtId="3" fontId="27" fillId="5" borderId="0" xfId="0" applyNumberFormat="1" applyFont="1" applyFill="1" applyAlignment="1">
      <alignment/>
    </xf>
    <xf numFmtId="3" fontId="29" fillId="0" borderId="45" xfId="94" applyNumberFormat="1" applyFont="1" applyFill="1" applyBorder="1" applyAlignment="1">
      <alignment horizontal="center"/>
      <protection/>
    </xf>
    <xf numFmtId="3" fontId="28" fillId="20" borderId="45" xfId="94" applyNumberFormat="1" applyFont="1" applyFill="1" applyBorder="1" applyAlignment="1">
      <alignment horizontal="right"/>
      <protection/>
    </xf>
    <xf numFmtId="3" fontId="28" fillId="0" borderId="45" xfId="94" applyNumberFormat="1" applyFont="1" applyFill="1" applyBorder="1" applyAlignment="1">
      <alignment horizontal="right"/>
      <protection/>
    </xf>
    <xf numFmtId="3" fontId="28" fillId="0" borderId="46" xfId="94" applyNumberFormat="1" applyFont="1" applyFill="1" applyBorder="1" applyAlignment="1">
      <alignment horizontal="right" vertical="center" wrapText="1"/>
      <protection/>
    </xf>
    <xf numFmtId="3" fontId="28" fillId="5" borderId="47" xfId="94" applyNumberFormat="1" applyFont="1" applyFill="1" applyBorder="1" applyAlignment="1">
      <alignment horizontal="right"/>
      <protection/>
    </xf>
    <xf numFmtId="3" fontId="7" fillId="0" borderId="48" xfId="94" applyNumberFormat="1" applyFont="1" applyFill="1" applyBorder="1" applyAlignment="1">
      <alignment horizontal="right"/>
      <protection/>
    </xf>
    <xf numFmtId="3" fontId="7" fillId="0" borderId="49" xfId="94" applyNumberFormat="1" applyFont="1" applyFill="1" applyBorder="1" applyAlignment="1">
      <alignment horizontal="right"/>
      <protection/>
    </xf>
    <xf numFmtId="3" fontId="7" fillId="0" borderId="50" xfId="94" applyNumberFormat="1" applyFont="1" applyFill="1" applyBorder="1" applyAlignment="1">
      <alignment horizontal="right"/>
      <protection/>
    </xf>
    <xf numFmtId="3" fontId="30" fillId="0" borderId="50" xfId="94" applyNumberFormat="1" applyFont="1" applyFill="1" applyBorder="1" applyAlignment="1">
      <alignment horizontal="right"/>
      <protection/>
    </xf>
    <xf numFmtId="9" fontId="28" fillId="20" borderId="51" xfId="101" applyFont="1" applyFill="1" applyBorder="1" applyAlignment="1">
      <alignment horizontal="right"/>
    </xf>
    <xf numFmtId="9" fontId="28" fillId="0" borderId="51" xfId="101" applyFont="1" applyFill="1" applyBorder="1" applyAlignment="1">
      <alignment horizontal="right"/>
    </xf>
    <xf numFmtId="3" fontId="28" fillId="0" borderId="51" xfId="94" applyNumberFormat="1" applyFont="1" applyFill="1" applyBorder="1" applyAlignment="1">
      <alignment horizontal="right"/>
      <protection/>
    </xf>
    <xf numFmtId="9" fontId="28" fillId="26" borderId="51" xfId="101" applyFont="1" applyFill="1" applyBorder="1" applyAlignment="1">
      <alignment horizontal="right"/>
    </xf>
    <xf numFmtId="9" fontId="28" fillId="0" borderId="52" xfId="101" applyFont="1" applyFill="1" applyBorder="1" applyAlignment="1">
      <alignment horizontal="right"/>
    </xf>
    <xf numFmtId="9" fontId="28" fillId="27" borderId="53" xfId="101" applyFont="1" applyFill="1" applyBorder="1" applyAlignment="1">
      <alignment horizontal="right"/>
    </xf>
    <xf numFmtId="3" fontId="28" fillId="26" borderId="45" xfId="94" applyNumberFormat="1" applyFont="1" applyFill="1" applyBorder="1" applyAlignment="1">
      <alignment horizontal="right"/>
      <protection/>
    </xf>
    <xf numFmtId="3" fontId="7" fillId="0" borderId="54" xfId="94" applyNumberFormat="1" applyFont="1" applyFill="1" applyBorder="1" applyAlignment="1">
      <alignment horizontal="right"/>
      <protection/>
    </xf>
    <xf numFmtId="3" fontId="7" fillId="0" borderId="49" xfId="94" applyNumberFormat="1" applyFont="1" applyFill="1" applyBorder="1" applyAlignment="1">
      <alignment horizontal="right"/>
      <protection/>
    </xf>
    <xf numFmtId="3" fontId="28" fillId="0" borderId="50" xfId="94" applyNumberFormat="1" applyFont="1" applyFill="1" applyBorder="1" applyAlignment="1">
      <alignment horizontal="right"/>
      <protection/>
    </xf>
    <xf numFmtId="3" fontId="28" fillId="27" borderId="47" xfId="94" applyNumberFormat="1" applyFont="1" applyFill="1" applyBorder="1" applyAlignment="1">
      <alignment horizontal="right"/>
      <protection/>
    </xf>
    <xf numFmtId="3" fontId="28" fillId="0" borderId="23" xfId="94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28" fillId="0" borderId="55" xfId="94" applyNumberFormat="1" applyFont="1" applyFill="1" applyBorder="1">
      <alignment/>
      <protection/>
    </xf>
    <xf numFmtId="3" fontId="28" fillId="0" borderId="56" xfId="94" applyNumberFormat="1" applyFont="1" applyFill="1" applyBorder="1">
      <alignment/>
      <protection/>
    </xf>
    <xf numFmtId="3" fontId="28" fillId="0" borderId="13" xfId="94" applyNumberFormat="1" applyFont="1" applyFill="1" applyBorder="1" applyAlignment="1">
      <alignment horizontal="center"/>
      <protection/>
    </xf>
    <xf numFmtId="3" fontId="28" fillId="0" borderId="32" xfId="94" applyNumberFormat="1" applyFont="1" applyFill="1" applyBorder="1" applyAlignment="1">
      <alignment horizontal="center" vertical="center"/>
      <protection/>
    </xf>
    <xf numFmtId="3" fontId="28" fillId="0" borderId="57" xfId="94" applyNumberFormat="1" applyFont="1" applyFill="1" applyBorder="1" applyAlignment="1">
      <alignment horizontal="right"/>
      <protection/>
    </xf>
    <xf numFmtId="3" fontId="28" fillId="0" borderId="48" xfId="94" applyNumberFormat="1" applyFont="1" applyFill="1" applyBorder="1" applyAlignment="1">
      <alignment horizontal="right"/>
      <protection/>
    </xf>
    <xf numFmtId="9" fontId="28" fillId="0" borderId="58" xfId="101" applyFont="1" applyFill="1" applyBorder="1" applyAlignment="1">
      <alignment horizontal="right"/>
    </xf>
    <xf numFmtId="3" fontId="30" fillId="0" borderId="40" xfId="94" applyNumberFormat="1" applyFont="1" applyFill="1" applyBorder="1">
      <alignment/>
      <protection/>
    </xf>
    <xf numFmtId="3" fontId="30" fillId="0" borderId="22" xfId="94" applyNumberFormat="1" applyFont="1" applyFill="1" applyBorder="1">
      <alignment/>
      <protection/>
    </xf>
    <xf numFmtId="3" fontId="31" fillId="0" borderId="14" xfId="94" applyNumberFormat="1" applyFont="1" applyFill="1" applyBorder="1" applyAlignment="1">
      <alignment horizontal="center"/>
      <protection/>
    </xf>
    <xf numFmtId="3" fontId="30" fillId="0" borderId="33" xfId="94" applyNumberFormat="1" applyFont="1" applyFill="1" applyBorder="1" applyAlignment="1">
      <alignment horizontal="center" vertical="center"/>
      <protection/>
    </xf>
    <xf numFmtId="3" fontId="30" fillId="0" borderId="49" xfId="94" applyNumberFormat="1" applyFont="1" applyFill="1" applyBorder="1" applyAlignment="1">
      <alignment horizontal="right"/>
      <protection/>
    </xf>
    <xf numFmtId="9" fontId="30" fillId="0" borderId="59" xfId="101" applyFont="1" applyFill="1" applyBorder="1" applyAlignment="1">
      <alignment horizontal="right"/>
    </xf>
    <xf numFmtId="3" fontId="30" fillId="0" borderId="49" xfId="94" applyNumberFormat="1" applyFont="1" applyFill="1" applyBorder="1" applyAlignment="1">
      <alignment horizontal="right"/>
      <protection/>
    </xf>
    <xf numFmtId="9" fontId="7" fillId="0" borderId="59" xfId="101" applyFont="1" applyFill="1" applyBorder="1" applyAlignment="1">
      <alignment horizontal="right"/>
    </xf>
    <xf numFmtId="3" fontId="7" fillId="0" borderId="33" xfId="94" applyNumberFormat="1" applyFont="1" applyFill="1" applyBorder="1" applyAlignment="1">
      <alignment horizontal="center" vertical="center"/>
      <protection/>
    </xf>
    <xf numFmtId="3" fontId="7" fillId="0" borderId="60" xfId="94" applyNumberFormat="1" applyFont="1" applyFill="1" applyBorder="1">
      <alignment/>
      <protection/>
    </xf>
    <xf numFmtId="3" fontId="7" fillId="0" borderId="61" xfId="94" applyNumberFormat="1" applyFont="1" applyFill="1" applyBorder="1">
      <alignment/>
      <protection/>
    </xf>
    <xf numFmtId="3" fontId="28" fillId="0" borderId="62" xfId="94" applyNumberFormat="1" applyFont="1" applyFill="1" applyBorder="1" applyAlignment="1">
      <alignment horizontal="center"/>
      <protection/>
    </xf>
    <xf numFmtId="3" fontId="7" fillId="0" borderId="63" xfId="94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/>
    </xf>
    <xf numFmtId="3" fontId="28" fillId="0" borderId="26" xfId="94" applyNumberFormat="1" applyFont="1" applyFill="1" applyBorder="1" applyAlignment="1">
      <alignment horizontal="right"/>
      <protection/>
    </xf>
    <xf numFmtId="3" fontId="28" fillId="0" borderId="54" xfId="94" applyNumberFormat="1" applyFont="1" applyFill="1" applyBorder="1" applyAlignment="1">
      <alignment horizontal="right"/>
      <protection/>
    </xf>
    <xf numFmtId="9" fontId="28" fillId="0" borderId="64" xfId="101" applyFont="1" applyFill="1" applyBorder="1" applyAlignment="1">
      <alignment horizontal="right"/>
    </xf>
    <xf numFmtId="3" fontId="7" fillId="5" borderId="49" xfId="94" applyNumberFormat="1" applyFont="1" applyFill="1" applyBorder="1" applyAlignment="1">
      <alignment horizontal="right"/>
      <protection/>
    </xf>
    <xf numFmtId="3" fontId="28" fillId="0" borderId="14" xfId="94" applyNumberFormat="1" applyFont="1" applyFill="1" applyBorder="1" applyAlignment="1">
      <alignment horizontal="right"/>
      <protection/>
    </xf>
    <xf numFmtId="3" fontId="30" fillId="28" borderId="50" xfId="94" applyNumberFormat="1" applyFont="1" applyFill="1" applyBorder="1" applyAlignment="1">
      <alignment horizontal="right"/>
      <protection/>
    </xf>
    <xf numFmtId="3" fontId="7" fillId="0" borderId="35" xfId="94" applyNumberFormat="1" applyFont="1" applyFill="1" applyBorder="1">
      <alignment/>
      <protection/>
    </xf>
    <xf numFmtId="3" fontId="7" fillId="0" borderId="16" xfId="94" applyNumberFormat="1" applyFont="1" applyFill="1" applyBorder="1">
      <alignment/>
      <protection/>
    </xf>
    <xf numFmtId="3" fontId="7" fillId="0" borderId="55" xfId="94" applyNumberFormat="1" applyFont="1" applyFill="1" applyBorder="1">
      <alignment/>
      <protection/>
    </xf>
    <xf numFmtId="3" fontId="7" fillId="0" borderId="56" xfId="94" applyNumberFormat="1" applyFont="1" applyFill="1" applyBorder="1">
      <alignment/>
      <protection/>
    </xf>
    <xf numFmtId="3" fontId="30" fillId="0" borderId="65" xfId="94" applyNumberFormat="1" applyFont="1" applyFill="1" applyBorder="1" applyAlignment="1">
      <alignment horizontal="left"/>
      <protection/>
    </xf>
    <xf numFmtId="3" fontId="30" fillId="0" borderId="66" xfId="94" applyNumberFormat="1" applyFont="1" applyFill="1" applyBorder="1" applyAlignment="1">
      <alignment horizontal="left"/>
      <protection/>
    </xf>
    <xf numFmtId="3" fontId="7" fillId="0" borderId="67" xfId="94" applyNumberFormat="1" applyFont="1" applyFill="1" applyBorder="1">
      <alignment/>
      <protection/>
    </xf>
    <xf numFmtId="3" fontId="7" fillId="0" borderId="17" xfId="94" applyNumberFormat="1" applyFont="1" applyFill="1" applyBorder="1">
      <alignment/>
      <protection/>
    </xf>
    <xf numFmtId="3" fontId="7" fillId="0" borderId="46" xfId="94" applyNumberFormat="1" applyFont="1" applyFill="1" applyBorder="1" applyAlignment="1">
      <alignment horizontal="right"/>
      <protection/>
    </xf>
    <xf numFmtId="3" fontId="28" fillId="0" borderId="20" xfId="94" applyNumberFormat="1" applyFont="1" applyFill="1" applyBorder="1" applyAlignment="1">
      <alignment horizontal="center"/>
      <protection/>
    </xf>
    <xf numFmtId="3" fontId="7" fillId="0" borderId="64" xfId="94" applyNumberFormat="1" applyFont="1" applyFill="1" applyBorder="1" applyAlignment="1">
      <alignment horizontal="center" vertical="center"/>
      <protection/>
    </xf>
    <xf numFmtId="3" fontId="7" fillId="0" borderId="49" xfId="101" applyNumberFormat="1" applyFont="1" applyFill="1" applyBorder="1" applyAlignment="1">
      <alignment horizontal="right"/>
    </xf>
    <xf numFmtId="3" fontId="30" fillId="0" borderId="50" xfId="101" applyNumberFormat="1" applyFont="1" applyFill="1" applyBorder="1" applyAlignment="1">
      <alignment horizontal="right"/>
    </xf>
    <xf numFmtId="3" fontId="33" fillId="0" borderId="0" xfId="0" applyNumberFormat="1" applyFont="1" applyAlignment="1">
      <alignment/>
    </xf>
    <xf numFmtId="3" fontId="32" fillId="25" borderId="0" xfId="0" applyNumberFormat="1" applyFont="1" applyFill="1" applyAlignment="1">
      <alignment/>
    </xf>
    <xf numFmtId="3" fontId="34" fillId="0" borderId="45" xfId="94" applyNumberFormat="1" applyFont="1" applyFill="1" applyBorder="1" applyAlignment="1">
      <alignment horizontal="center"/>
      <protection/>
    </xf>
    <xf numFmtId="3" fontId="34" fillId="0" borderId="51" xfId="94" applyNumberFormat="1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3" fontId="36" fillId="25" borderId="0" xfId="0" applyNumberFormat="1" applyFont="1" applyFill="1" applyAlignment="1">
      <alignment horizontal="left"/>
    </xf>
    <xf numFmtId="3" fontId="37" fillId="4" borderId="45" xfId="94" applyNumberFormat="1" applyFont="1" applyFill="1" applyBorder="1" applyAlignment="1">
      <alignment horizontal="left"/>
      <protection/>
    </xf>
    <xf numFmtId="9" fontId="37" fillId="4" borderId="45" xfId="101" applyFont="1" applyFill="1" applyBorder="1" applyAlignment="1">
      <alignment horizontal="left"/>
    </xf>
    <xf numFmtId="9" fontId="37" fillId="4" borderId="48" xfId="101" applyFont="1" applyFill="1" applyBorder="1" applyAlignment="1">
      <alignment horizontal="left"/>
    </xf>
    <xf numFmtId="9" fontId="37" fillId="4" borderId="49" xfId="101" applyFont="1" applyFill="1" applyBorder="1" applyAlignment="1">
      <alignment horizontal="left"/>
    </xf>
    <xf numFmtId="9" fontId="37" fillId="4" borderId="54" xfId="101" applyFont="1" applyFill="1" applyBorder="1" applyAlignment="1">
      <alignment horizontal="left"/>
    </xf>
    <xf numFmtId="3" fontId="37" fillId="29" borderId="50" xfId="94" applyNumberFormat="1" applyFont="1" applyFill="1" applyBorder="1" applyAlignment="1">
      <alignment horizontal="left"/>
      <protection/>
    </xf>
    <xf numFmtId="9" fontId="37" fillId="4" borderId="68" xfId="101" applyFont="1" applyFill="1" applyBorder="1" applyAlignment="1">
      <alignment horizontal="left"/>
    </xf>
    <xf numFmtId="9" fontId="37" fillId="4" borderId="46" xfId="101" applyFont="1" applyFill="1" applyBorder="1" applyAlignment="1">
      <alignment horizontal="left"/>
    </xf>
    <xf numFmtId="9" fontId="37" fillId="4" borderId="69" xfId="101" applyFont="1" applyFill="1" applyBorder="1" applyAlignment="1">
      <alignment horizontal="left"/>
    </xf>
    <xf numFmtId="3" fontId="37" fillId="4" borderId="45" xfId="94" applyNumberFormat="1" applyFont="1" applyFill="1" applyBorder="1" applyAlignment="1">
      <alignment horizontal="left"/>
      <protection/>
    </xf>
    <xf numFmtId="9" fontId="37" fillId="4" borderId="45" xfId="101" applyFont="1" applyFill="1" applyBorder="1" applyAlignment="1">
      <alignment horizontal="left"/>
    </xf>
    <xf numFmtId="9" fontId="37" fillId="4" borderId="50" xfId="101" applyFont="1" applyFill="1" applyBorder="1" applyAlignment="1">
      <alignment horizontal="left"/>
    </xf>
    <xf numFmtId="9" fontId="37" fillId="4" borderId="47" xfId="101" applyFont="1" applyFill="1" applyBorder="1" applyAlignment="1">
      <alignment horizontal="left"/>
    </xf>
    <xf numFmtId="3" fontId="37" fillId="0" borderId="0" xfId="94" applyNumberFormat="1" applyFont="1" applyFill="1" applyBorder="1" applyAlignment="1">
      <alignment horizontal="left"/>
      <protection/>
    </xf>
    <xf numFmtId="3" fontId="25" fillId="25" borderId="0" xfId="0" applyNumberFormat="1" applyFont="1" applyFill="1" applyAlignment="1">
      <alignment horizontal="left"/>
    </xf>
    <xf numFmtId="3" fontId="7" fillId="0" borderId="68" xfId="94" applyNumberFormat="1" applyFont="1" applyFill="1" applyBorder="1" applyAlignment="1">
      <alignment horizontal="right"/>
      <protection/>
    </xf>
    <xf numFmtId="3" fontId="30" fillId="25" borderId="22" xfId="94" applyNumberFormat="1" applyFont="1" applyFill="1" applyBorder="1" applyAlignment="1">
      <alignment horizontal="left"/>
      <protection/>
    </xf>
    <xf numFmtId="3" fontId="30" fillId="25" borderId="16" xfId="94" applyNumberFormat="1" applyFont="1" applyFill="1" applyBorder="1" applyAlignment="1">
      <alignment horizontal="left"/>
      <protection/>
    </xf>
    <xf numFmtId="3" fontId="28" fillId="0" borderId="45" xfId="94" applyNumberFormat="1" applyFont="1" applyFill="1" applyBorder="1" applyAlignment="1">
      <alignment horizontal="right" vertical="center" wrapText="1"/>
      <protection/>
    </xf>
    <xf numFmtId="3" fontId="37" fillId="4" borderId="49" xfId="94" applyNumberFormat="1" applyFont="1" applyFill="1" applyBorder="1" applyAlignment="1">
      <alignment horizontal="left" vertical="center" wrapText="1"/>
      <protection/>
    </xf>
    <xf numFmtId="3" fontId="37" fillId="4" borderId="49" xfId="95" applyNumberFormat="1" applyFont="1" applyFill="1" applyBorder="1" applyAlignment="1">
      <alignment horizontal="left" vertical="center" wrapText="1"/>
      <protection/>
    </xf>
    <xf numFmtId="9" fontId="37" fillId="4" borderId="49" xfId="101" applyFont="1" applyFill="1" applyBorder="1" applyAlignment="1">
      <alignment horizontal="left" wrapText="1"/>
    </xf>
    <xf numFmtId="9" fontId="37" fillId="4" borderId="54" xfId="101" applyFont="1" applyFill="1" applyBorder="1" applyAlignment="1">
      <alignment horizontal="left" wrapText="1"/>
    </xf>
    <xf numFmtId="3" fontId="28" fillId="0" borderId="70" xfId="94" applyNumberFormat="1" applyFont="1" applyFill="1" applyBorder="1">
      <alignment/>
      <protection/>
    </xf>
    <xf numFmtId="3" fontId="28" fillId="0" borderId="71" xfId="94" applyNumberFormat="1" applyFont="1" applyFill="1" applyBorder="1">
      <alignment/>
      <protection/>
    </xf>
    <xf numFmtId="3" fontId="28" fillId="0" borderId="72" xfId="94" applyNumberFormat="1" applyFont="1" applyFill="1" applyBorder="1" applyAlignment="1">
      <alignment horizontal="center"/>
      <protection/>
    </xf>
    <xf numFmtId="3" fontId="28" fillId="0" borderId="73" xfId="94" applyNumberFormat="1" applyFont="1" applyFill="1" applyBorder="1" applyAlignment="1">
      <alignment horizontal="center" vertical="center"/>
      <protection/>
    </xf>
    <xf numFmtId="3" fontId="7" fillId="0" borderId="48" xfId="94" applyNumberFormat="1" applyFont="1" applyFill="1" applyBorder="1" applyAlignment="1">
      <alignment horizontal="right"/>
      <protection/>
    </xf>
    <xf numFmtId="3" fontId="7" fillId="0" borderId="27" xfId="95" applyNumberFormat="1" applyFont="1" applyFill="1" applyBorder="1" applyAlignment="1">
      <alignment horizontal="right"/>
      <protection/>
    </xf>
    <xf numFmtId="3" fontId="39" fillId="4" borderId="49" xfId="94" applyNumberFormat="1" applyFont="1" applyFill="1" applyBorder="1" applyAlignment="1">
      <alignment horizontal="left" wrapText="1"/>
      <protection/>
    </xf>
    <xf numFmtId="3" fontId="37" fillId="4" borderId="49" xfId="94" applyNumberFormat="1" applyFont="1" applyFill="1" applyBorder="1" applyAlignment="1">
      <alignment horizontal="left" wrapText="1"/>
      <protection/>
    </xf>
    <xf numFmtId="3" fontId="37" fillId="4" borderId="49" xfId="94" applyNumberFormat="1" applyFont="1" applyFill="1" applyBorder="1" applyAlignment="1">
      <alignment horizontal="left"/>
      <protection/>
    </xf>
    <xf numFmtId="3" fontId="37" fillId="4" borderId="49" xfId="94" applyNumberFormat="1" applyFont="1" applyFill="1" applyBorder="1" applyAlignment="1">
      <alignment horizontal="left" wrapText="1"/>
      <protection/>
    </xf>
    <xf numFmtId="3" fontId="30" fillId="2" borderId="40" xfId="94" applyNumberFormat="1" applyFont="1" applyFill="1" applyBorder="1">
      <alignment/>
      <protection/>
    </xf>
    <xf numFmtId="3" fontId="30" fillId="2" borderId="22" xfId="94" applyNumberFormat="1" applyFont="1" applyFill="1" applyBorder="1">
      <alignment/>
      <protection/>
    </xf>
    <xf numFmtId="3" fontId="31" fillId="2" borderId="14" xfId="94" applyNumberFormat="1" applyFont="1" applyFill="1" applyBorder="1" applyAlignment="1">
      <alignment horizontal="center"/>
      <protection/>
    </xf>
    <xf numFmtId="3" fontId="30" fillId="2" borderId="49" xfId="94" applyNumberFormat="1" applyFont="1" applyFill="1" applyBorder="1" applyAlignment="1">
      <alignment horizontal="right"/>
      <protection/>
    </xf>
    <xf numFmtId="3" fontId="30" fillId="2" borderId="49" xfId="94" applyNumberFormat="1" applyFont="1" applyFill="1" applyBorder="1" applyAlignment="1">
      <alignment horizontal="right"/>
      <protection/>
    </xf>
    <xf numFmtId="9" fontId="30" fillId="2" borderId="59" xfId="101" applyFont="1" applyFill="1" applyBorder="1" applyAlignment="1">
      <alignment horizontal="right"/>
    </xf>
    <xf numFmtId="3" fontId="37" fillId="2" borderId="49" xfId="95" applyNumberFormat="1" applyFont="1" applyFill="1" applyBorder="1" applyAlignment="1">
      <alignment horizontal="left" vertical="center" wrapText="1"/>
      <protection/>
    </xf>
    <xf numFmtId="3" fontId="30" fillId="4" borderId="49" xfId="95" applyNumberFormat="1" applyFont="1" applyFill="1" applyBorder="1" applyAlignment="1">
      <alignment horizontal="right"/>
      <protection/>
    </xf>
    <xf numFmtId="3" fontId="7" fillId="4" borderId="49" xfId="95" applyNumberFormat="1" applyFont="1" applyFill="1" applyBorder="1" applyAlignment="1">
      <alignment horizontal="right"/>
      <protection/>
    </xf>
    <xf numFmtId="3" fontId="39" fillId="4" borderId="49" xfId="95" applyNumberFormat="1" applyFont="1" applyFill="1" applyBorder="1" applyAlignment="1">
      <alignment horizontal="left" wrapText="1"/>
      <protection/>
    </xf>
    <xf numFmtId="3" fontId="37" fillId="4" borderId="49" xfId="94" applyNumberFormat="1" applyFont="1" applyFill="1" applyBorder="1" applyAlignment="1">
      <alignment horizontal="left"/>
      <protection/>
    </xf>
    <xf numFmtId="3" fontId="37" fillId="2" borderId="49" xfId="94" applyNumberFormat="1" applyFont="1" applyFill="1" applyBorder="1" applyAlignment="1">
      <alignment horizontal="left" wrapText="1"/>
      <protection/>
    </xf>
    <xf numFmtId="3" fontId="30" fillId="4" borderId="49" xfId="94" applyNumberFormat="1" applyFont="1" applyFill="1" applyBorder="1" applyAlignment="1">
      <alignment horizontal="right"/>
      <protection/>
    </xf>
    <xf numFmtId="3" fontId="30" fillId="4" borderId="50" xfId="94" applyNumberFormat="1" applyFont="1" applyFill="1" applyBorder="1" applyAlignment="1">
      <alignment horizontal="right"/>
      <protection/>
    </xf>
    <xf numFmtId="3" fontId="28" fillId="4" borderId="46" xfId="94" applyNumberFormat="1" applyFont="1" applyFill="1" applyBorder="1" applyAlignment="1">
      <alignment horizontal="right" vertical="center" wrapText="1"/>
      <protection/>
    </xf>
    <xf numFmtId="3" fontId="7" fillId="4" borderId="48" xfId="94" applyNumberFormat="1" applyFont="1" applyFill="1" applyBorder="1" applyAlignment="1">
      <alignment horizontal="right"/>
      <protection/>
    </xf>
    <xf numFmtId="3" fontId="37" fillId="4" borderId="50" xfId="94" applyNumberFormat="1" applyFont="1" applyFill="1" applyBorder="1" applyAlignment="1">
      <alignment horizontal="left"/>
      <protection/>
    </xf>
    <xf numFmtId="9" fontId="37" fillId="4" borderId="49" xfId="101" applyFont="1" applyFill="1" applyBorder="1" applyAlignment="1">
      <alignment horizontal="left"/>
    </xf>
    <xf numFmtId="9" fontId="37" fillId="4" borderId="54" xfId="101" applyFont="1" applyFill="1" applyBorder="1" applyAlignment="1">
      <alignment horizontal="left"/>
    </xf>
    <xf numFmtId="3" fontId="7" fillId="4" borderId="49" xfId="94" applyNumberFormat="1" applyFont="1" applyFill="1" applyBorder="1" applyAlignment="1">
      <alignment horizontal="right"/>
      <protection/>
    </xf>
    <xf numFmtId="3" fontId="39" fillId="4" borderId="49" xfId="94" applyNumberFormat="1" applyFont="1" applyFill="1" applyBorder="1" applyAlignment="1">
      <alignment wrapText="1"/>
      <protection/>
    </xf>
    <xf numFmtId="196" fontId="37" fillId="4" borderId="49" xfId="94" applyNumberFormat="1" applyFont="1" applyFill="1" applyBorder="1" applyAlignment="1">
      <alignment horizontal="left" wrapText="1"/>
      <protection/>
    </xf>
    <xf numFmtId="49" fontId="37" fillId="4" borderId="49" xfId="94" applyNumberFormat="1" applyFont="1" applyFill="1" applyBorder="1" applyAlignment="1">
      <alignment horizontal="left" wrapText="1"/>
      <protection/>
    </xf>
    <xf numFmtId="3" fontId="40" fillId="26" borderId="69" xfId="94" applyNumberFormat="1" applyFont="1" applyFill="1" applyBorder="1" applyAlignment="1">
      <alignment horizontal="left" wrapText="1"/>
      <protection/>
    </xf>
    <xf numFmtId="3" fontId="37" fillId="4" borderId="49" xfId="95" applyNumberFormat="1" applyFont="1" applyFill="1" applyBorder="1" applyAlignment="1">
      <alignment horizontal="left"/>
      <protection/>
    </xf>
    <xf numFmtId="3" fontId="37" fillId="4" borderId="68" xfId="94" applyNumberFormat="1" applyFont="1" applyFill="1" applyBorder="1" applyAlignment="1">
      <alignment horizontal="left" wrapText="1"/>
      <protection/>
    </xf>
    <xf numFmtId="3" fontId="37" fillId="4" borderId="50" xfId="94" applyNumberFormat="1" applyFont="1" applyFill="1" applyBorder="1" applyAlignment="1">
      <alignment horizontal="left" wrapText="1"/>
      <protection/>
    </xf>
    <xf numFmtId="3" fontId="39" fillId="4" borderId="49" xfId="94" applyNumberFormat="1" applyFont="1" applyFill="1" applyBorder="1" applyAlignment="1">
      <alignment horizontal="left"/>
      <protection/>
    </xf>
    <xf numFmtId="3" fontId="37" fillId="4" borderId="50" xfId="94" applyNumberFormat="1" applyFont="1" applyFill="1" applyBorder="1" applyAlignment="1">
      <alignment horizontal="left" wrapText="1"/>
      <protection/>
    </xf>
    <xf numFmtId="3" fontId="40" fillId="4" borderId="49" xfId="94" applyNumberFormat="1" applyFont="1" applyFill="1" applyBorder="1" applyAlignment="1">
      <alignment horizontal="left" wrapText="1"/>
      <protection/>
    </xf>
    <xf numFmtId="3" fontId="40" fillId="2" borderId="49" xfId="94" applyNumberFormat="1" applyFont="1" applyFill="1" applyBorder="1" applyAlignment="1">
      <alignment horizontal="left" wrapText="1"/>
      <protection/>
    </xf>
    <xf numFmtId="3" fontId="37" fillId="4" borderId="49" xfId="95" applyNumberFormat="1" applyFont="1" applyFill="1" applyBorder="1" applyAlignment="1">
      <alignment vertical="center" wrapText="1"/>
      <protection/>
    </xf>
    <xf numFmtId="3" fontId="37" fillId="4" borderId="49" xfId="95" applyNumberFormat="1" applyFont="1" applyFill="1" applyBorder="1" applyAlignment="1">
      <alignment horizontal="left" wrapText="1"/>
      <protection/>
    </xf>
    <xf numFmtId="3" fontId="42" fillId="4" borderId="49" xfId="95" applyNumberFormat="1" applyFont="1" applyFill="1" applyBorder="1" applyAlignment="1">
      <alignment horizontal="right"/>
      <protection/>
    </xf>
    <xf numFmtId="3" fontId="30" fillId="2" borderId="33" xfId="94" applyNumberFormat="1" applyFont="1" applyFill="1" applyBorder="1" applyAlignment="1">
      <alignment horizontal="center"/>
      <protection/>
    </xf>
    <xf numFmtId="9" fontId="37" fillId="26" borderId="45" xfId="101" applyFont="1" applyFill="1" applyBorder="1" applyAlignment="1">
      <alignment horizontal="left"/>
    </xf>
    <xf numFmtId="49" fontId="37" fillId="4" borderId="49" xfId="94" applyNumberFormat="1" applyFont="1" applyFill="1" applyBorder="1" applyAlignment="1">
      <alignment horizontal="left" wrapText="1"/>
      <protection/>
    </xf>
    <xf numFmtId="3" fontId="39" fillId="4" borderId="49" xfId="94" applyNumberFormat="1" applyFont="1" applyFill="1" applyBorder="1" applyAlignment="1">
      <alignment horizontal="right"/>
      <protection/>
    </xf>
    <xf numFmtId="3" fontId="37" fillId="2" borderId="49" xfId="94" applyNumberFormat="1" applyFont="1" applyFill="1" applyBorder="1" applyAlignment="1">
      <alignment horizontal="left" wrapText="1"/>
      <protection/>
    </xf>
    <xf numFmtId="3" fontId="43" fillId="4" borderId="49" xfId="94" applyNumberFormat="1" applyFont="1" applyFill="1" applyBorder="1" applyAlignment="1">
      <alignment horizontal="left" wrapText="1"/>
      <protection/>
    </xf>
    <xf numFmtId="3" fontId="7" fillId="4" borderId="49" xfId="94" applyNumberFormat="1" applyFont="1" applyFill="1" applyBorder="1" applyAlignment="1">
      <alignment horizontal="left"/>
      <protection/>
    </xf>
    <xf numFmtId="3" fontId="39" fillId="4" borderId="49" xfId="94" applyNumberFormat="1" applyFont="1" applyFill="1" applyBorder="1" applyAlignment="1">
      <alignment horizontal="right" wrapText="1"/>
      <protection/>
    </xf>
    <xf numFmtId="3" fontId="30" fillId="4" borderId="49" xfId="94" applyNumberFormat="1" applyFont="1" applyFill="1" applyBorder="1" applyAlignment="1">
      <alignment horizontal="left"/>
      <protection/>
    </xf>
    <xf numFmtId="3" fontId="37" fillId="4" borderId="49" xfId="94" applyNumberFormat="1" applyFont="1" applyFill="1" applyBorder="1" applyAlignment="1">
      <alignment horizontal="left" vertical="top" wrapText="1"/>
      <protection/>
    </xf>
    <xf numFmtId="164" fontId="37" fillId="4" borderId="49" xfId="94" applyNumberFormat="1" applyFont="1" applyFill="1" applyBorder="1" applyAlignment="1">
      <alignment horizontal="left" vertical="top" wrapText="1"/>
      <protection/>
    </xf>
    <xf numFmtId="3" fontId="37" fillId="4" borderId="49" xfId="94" applyNumberFormat="1" applyFont="1" applyFill="1" applyBorder="1" applyAlignment="1">
      <alignment horizontal="left" vertical="top" wrapText="1"/>
      <protection/>
    </xf>
    <xf numFmtId="3" fontId="30" fillId="4" borderId="68" xfId="94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49" fontId="43" fillId="0" borderId="81" xfId="0" applyNumberFormat="1" applyFont="1" applyBorder="1" applyAlignment="1">
      <alignment horizontal="center" vertical="center"/>
    </xf>
    <xf numFmtId="49" fontId="43" fillId="0" borderId="82" xfId="0" applyNumberFormat="1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23" borderId="84" xfId="0" applyFont="1" applyFill="1" applyBorder="1" applyAlignment="1">
      <alignment horizontal="center" vertical="center"/>
    </xf>
    <xf numFmtId="0" fontId="43" fillId="23" borderId="18" xfId="0" applyFont="1" applyFill="1" applyBorder="1" applyAlignment="1">
      <alignment horizontal="center" vertical="center"/>
    </xf>
    <xf numFmtId="0" fontId="43" fillId="23" borderId="51" xfId="0" applyFont="1" applyFill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49" fontId="45" fillId="4" borderId="24" xfId="0" applyNumberFormat="1" applyFont="1" applyFill="1" applyBorder="1" applyAlignment="1">
      <alignment horizontal="left"/>
    </xf>
    <xf numFmtId="49" fontId="45" fillId="4" borderId="31" xfId="0" applyNumberFormat="1" applyFont="1" applyFill="1" applyBorder="1" applyAlignment="1">
      <alignment horizontal="center"/>
    </xf>
    <xf numFmtId="4" fontId="45" fillId="4" borderId="45" xfId="0" applyNumberFormat="1" applyFont="1" applyFill="1" applyBorder="1" applyAlignment="1">
      <alignment horizontal="right"/>
    </xf>
    <xf numFmtId="4" fontId="45" fillId="4" borderId="19" xfId="0" applyNumberFormat="1" applyFont="1" applyFill="1" applyBorder="1" applyAlignment="1">
      <alignment horizontal="right"/>
    </xf>
    <xf numFmtId="4" fontId="45" fillId="4" borderId="85" xfId="0" applyNumberFormat="1" applyFont="1" applyFill="1" applyBorder="1" applyAlignment="1">
      <alignment horizontal="right"/>
    </xf>
    <xf numFmtId="4" fontId="45" fillId="4" borderId="84" xfId="0" applyNumberFormat="1" applyFont="1" applyFill="1" applyBorder="1" applyAlignment="1">
      <alignment horizontal="right"/>
    </xf>
    <xf numFmtId="4" fontId="45" fillId="4" borderId="31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9" fontId="45" fillId="25" borderId="24" xfId="0" applyNumberFormat="1" applyFont="1" applyFill="1" applyBorder="1" applyAlignment="1">
      <alignment horizontal="left"/>
    </xf>
    <xf numFmtId="49" fontId="45" fillId="25" borderId="31" xfId="0" applyNumberFormat="1" applyFont="1" applyFill="1" applyBorder="1" applyAlignment="1">
      <alignment horizontal="center"/>
    </xf>
    <xf numFmtId="4" fontId="45" fillId="25" borderId="45" xfId="0" applyNumberFormat="1" applyFont="1" applyFill="1" applyBorder="1" applyAlignment="1">
      <alignment horizontal="right"/>
    </xf>
    <xf numFmtId="4" fontId="45" fillId="25" borderId="19" xfId="0" applyNumberFormat="1" applyFont="1" applyFill="1" applyBorder="1" applyAlignment="1">
      <alignment horizontal="right"/>
    </xf>
    <xf numFmtId="4" fontId="45" fillId="25" borderId="85" xfId="0" applyNumberFormat="1" applyFont="1" applyFill="1" applyBorder="1" applyAlignment="1">
      <alignment horizontal="right"/>
    </xf>
    <xf numFmtId="4" fontId="45" fillId="25" borderId="84" xfId="0" applyNumberFormat="1" applyFont="1" applyFill="1" applyBorder="1" applyAlignment="1">
      <alignment horizontal="right"/>
    </xf>
    <xf numFmtId="4" fontId="45" fillId="25" borderId="31" xfId="0" applyNumberFormat="1" applyFont="1" applyFill="1" applyBorder="1" applyAlignment="1">
      <alignment horizontal="right"/>
    </xf>
    <xf numFmtId="49" fontId="45" fillId="25" borderId="45" xfId="0" applyNumberFormat="1" applyFont="1" applyFill="1" applyBorder="1" applyAlignment="1">
      <alignment horizontal="center"/>
    </xf>
    <xf numFmtId="4" fontId="45" fillId="25" borderId="24" xfId="0" applyNumberFormat="1" applyFont="1" applyFill="1" applyBorder="1" applyAlignment="1">
      <alignment horizontal="right"/>
    </xf>
    <xf numFmtId="4" fontId="43" fillId="25" borderId="0" xfId="0" applyNumberFormat="1" applyFont="1" applyFill="1" applyAlignment="1">
      <alignment/>
    </xf>
    <xf numFmtId="0" fontId="43" fillId="25" borderId="0" xfId="0" applyFont="1" applyFill="1" applyAlignment="1">
      <alignment/>
    </xf>
    <xf numFmtId="49" fontId="45" fillId="24" borderId="24" xfId="0" applyNumberFormat="1" applyFont="1" applyFill="1" applyBorder="1" applyAlignment="1">
      <alignment horizontal="left"/>
    </xf>
    <xf numFmtId="49" fontId="45" fillId="24" borderId="31" xfId="0" applyNumberFormat="1" applyFont="1" applyFill="1" applyBorder="1" applyAlignment="1">
      <alignment horizontal="center"/>
    </xf>
    <xf numFmtId="4" fontId="45" fillId="24" borderId="45" xfId="0" applyNumberFormat="1" applyFont="1" applyFill="1" applyBorder="1" applyAlignment="1">
      <alignment horizontal="right"/>
    </xf>
    <xf numFmtId="4" fontId="45" fillId="24" borderId="19" xfId="0" applyNumberFormat="1" applyFont="1" applyFill="1" applyBorder="1" applyAlignment="1">
      <alignment horizontal="right"/>
    </xf>
    <xf numFmtId="4" fontId="45" fillId="24" borderId="85" xfId="0" applyNumberFormat="1" applyFont="1" applyFill="1" applyBorder="1" applyAlignment="1">
      <alignment horizontal="right"/>
    </xf>
    <xf numFmtId="4" fontId="45" fillId="24" borderId="84" xfId="0" applyNumberFormat="1" applyFont="1" applyFill="1" applyBorder="1" applyAlignment="1">
      <alignment horizontal="right"/>
    </xf>
    <xf numFmtId="4" fontId="45" fillId="24" borderId="31" xfId="0" applyNumberFormat="1" applyFont="1" applyFill="1" applyBorder="1" applyAlignment="1">
      <alignment horizontal="right"/>
    </xf>
    <xf numFmtId="4" fontId="45" fillId="24" borderId="24" xfId="0" applyNumberFormat="1" applyFont="1" applyFill="1" applyBorder="1" applyAlignment="1">
      <alignment horizontal="right"/>
    </xf>
    <xf numFmtId="4" fontId="45" fillId="9" borderId="45" xfId="0" applyNumberFormat="1" applyFont="1" applyFill="1" applyBorder="1" applyAlignment="1">
      <alignment horizontal="right"/>
    </xf>
    <xf numFmtId="49" fontId="45" fillId="0" borderId="24" xfId="0" applyNumberFormat="1" applyFont="1" applyFill="1" applyBorder="1" applyAlignment="1">
      <alignment horizontal="left"/>
    </xf>
    <xf numFmtId="49" fontId="45" fillId="0" borderId="31" xfId="0" applyNumberFormat="1" applyFont="1" applyFill="1" applyBorder="1" applyAlignment="1">
      <alignment horizontal="center"/>
    </xf>
    <xf numFmtId="4" fontId="45" fillId="0" borderId="45" xfId="0" applyNumberFormat="1" applyFont="1" applyFill="1" applyBorder="1" applyAlignment="1">
      <alignment horizontal="right"/>
    </xf>
    <xf numFmtId="4" fontId="45" fillId="0" borderId="19" xfId="0" applyNumberFormat="1" applyFont="1" applyFill="1" applyBorder="1" applyAlignment="1">
      <alignment horizontal="right"/>
    </xf>
    <xf numFmtId="4" fontId="45" fillId="0" borderId="85" xfId="0" applyNumberFormat="1" applyFont="1" applyFill="1" applyBorder="1" applyAlignment="1">
      <alignment horizontal="right"/>
    </xf>
    <xf numFmtId="4" fontId="45" fillId="0" borderId="84" xfId="0" applyNumberFormat="1" applyFont="1" applyFill="1" applyBorder="1" applyAlignment="1">
      <alignment horizontal="right"/>
    </xf>
    <xf numFmtId="4" fontId="45" fillId="0" borderId="31" xfId="0" applyNumberFormat="1" applyFont="1" applyFill="1" applyBorder="1" applyAlignment="1">
      <alignment horizontal="right"/>
    </xf>
    <xf numFmtId="49" fontId="45" fillId="0" borderId="45" xfId="0" applyNumberFormat="1" applyFont="1" applyFill="1" applyBorder="1" applyAlignment="1">
      <alignment horizontal="center"/>
    </xf>
    <xf numFmtId="4" fontId="45" fillId="0" borderId="24" xfId="0" applyNumberFormat="1" applyFont="1" applyFill="1" applyBorder="1" applyAlignment="1">
      <alignment horizontal="right"/>
    </xf>
    <xf numFmtId="4" fontId="45" fillId="4" borderId="2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43" fillId="0" borderId="86" xfId="0" applyFont="1" applyFill="1" applyBorder="1" applyAlignment="1">
      <alignment/>
    </xf>
    <xf numFmtId="0" fontId="43" fillId="0" borderId="87" xfId="0" applyFont="1" applyFill="1" applyBorder="1" applyAlignment="1">
      <alignment horizontal="center"/>
    </xf>
    <xf numFmtId="4" fontId="43" fillId="0" borderId="46" xfId="0" applyNumberFormat="1" applyFont="1" applyFill="1" applyBorder="1" applyAlignment="1">
      <alignment horizontal="right"/>
    </xf>
    <xf numFmtId="4" fontId="43" fillId="0" borderId="88" xfId="0" applyNumberFormat="1" applyFont="1" applyFill="1" applyBorder="1" applyAlignment="1">
      <alignment horizontal="center"/>
    </xf>
    <xf numFmtId="4" fontId="43" fillId="0" borderId="89" xfId="0" applyNumberFormat="1" applyFont="1" applyFill="1" applyBorder="1" applyAlignment="1">
      <alignment horizontal="center"/>
    </xf>
    <xf numFmtId="4" fontId="43" fillId="0" borderId="90" xfId="0" applyNumberFormat="1" applyFont="1" applyFill="1" applyBorder="1" applyAlignment="1">
      <alignment horizontal="center"/>
    </xf>
    <xf numFmtId="4" fontId="43" fillId="0" borderId="87" xfId="0" applyNumberFormat="1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4" fontId="43" fillId="0" borderId="86" xfId="0" applyNumberFormat="1" applyFont="1" applyFill="1" applyBorder="1" applyAlignment="1">
      <alignment horizontal="center"/>
    </xf>
    <xf numFmtId="4" fontId="43" fillId="0" borderId="46" xfId="0" applyNumberFormat="1" applyFont="1" applyFill="1" applyBorder="1" applyAlignment="1">
      <alignment horizontal="center"/>
    </xf>
    <xf numFmtId="4" fontId="45" fillId="0" borderId="91" xfId="0" applyNumberFormat="1" applyFont="1" applyFill="1" applyBorder="1" applyAlignment="1">
      <alignment horizontal="right"/>
    </xf>
    <xf numFmtId="49" fontId="45" fillId="2" borderId="92" xfId="0" applyNumberFormat="1" applyFont="1" applyFill="1" applyBorder="1" applyAlignment="1">
      <alignment horizontal="left"/>
    </xf>
    <xf numFmtId="49" fontId="45" fillId="2" borderId="93" xfId="0" applyNumberFormat="1" applyFont="1" applyFill="1" applyBorder="1" applyAlignment="1">
      <alignment horizontal="center"/>
    </xf>
    <xf numFmtId="4" fontId="45" fillId="2" borderId="94" xfId="0" applyNumberFormat="1" applyFont="1" applyFill="1" applyBorder="1" applyAlignment="1">
      <alignment horizontal="right"/>
    </xf>
    <xf numFmtId="4" fontId="45" fillId="2" borderId="95" xfId="0" applyNumberFormat="1" applyFont="1" applyFill="1" applyBorder="1" applyAlignment="1">
      <alignment horizontal="right"/>
    </xf>
    <xf numFmtId="4" fontId="45" fillId="2" borderId="96" xfId="0" applyNumberFormat="1" applyFont="1" applyFill="1" applyBorder="1" applyAlignment="1">
      <alignment horizontal="right"/>
    </xf>
    <xf numFmtId="4" fontId="45" fillId="2" borderId="97" xfId="0" applyNumberFormat="1" applyFont="1" applyFill="1" applyBorder="1" applyAlignment="1">
      <alignment horizontal="right"/>
    </xf>
    <xf numFmtId="4" fontId="45" fillId="2" borderId="93" xfId="0" applyNumberFormat="1" applyFont="1" applyFill="1" applyBorder="1" applyAlignment="1">
      <alignment horizontal="right"/>
    </xf>
    <xf numFmtId="4" fontId="45" fillId="2" borderId="92" xfId="0" applyNumberFormat="1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 horizontal="right"/>
    </xf>
    <xf numFmtId="49" fontId="45" fillId="2" borderId="29" xfId="0" applyNumberFormat="1" applyFont="1" applyFill="1" applyBorder="1" applyAlignment="1">
      <alignment horizontal="left"/>
    </xf>
    <xf numFmtId="49" fontId="45" fillId="2" borderId="44" xfId="0" applyNumberFormat="1" applyFont="1" applyFill="1" applyBorder="1" applyAlignment="1">
      <alignment horizontal="center"/>
    </xf>
    <xf numFmtId="4" fontId="45" fillId="2" borderId="47" xfId="0" applyNumberFormat="1" applyFont="1" applyFill="1" applyBorder="1" applyAlignment="1">
      <alignment horizontal="right"/>
    </xf>
    <xf numFmtId="4" fontId="45" fillId="2" borderId="43" xfId="0" applyNumberFormat="1" applyFont="1" applyFill="1" applyBorder="1" applyAlignment="1">
      <alignment horizontal="right"/>
    </xf>
    <xf numFmtId="4" fontId="45" fillId="2" borderId="98" xfId="0" applyNumberFormat="1" applyFont="1" applyFill="1" applyBorder="1" applyAlignment="1">
      <alignment horizontal="right"/>
    </xf>
    <xf numFmtId="4" fontId="45" fillId="2" borderId="44" xfId="0" applyNumberFormat="1" applyFont="1" applyFill="1" applyBorder="1" applyAlignment="1">
      <alignment horizontal="right"/>
    </xf>
    <xf numFmtId="4" fontId="45" fillId="2" borderId="42" xfId="0" applyNumberFormat="1" applyFont="1" applyFill="1" applyBorder="1" applyAlignment="1">
      <alignment horizontal="right"/>
    </xf>
    <xf numFmtId="0" fontId="43" fillId="0" borderId="99" xfId="0" applyFont="1" applyFill="1" applyBorder="1" applyAlignment="1">
      <alignment/>
    </xf>
    <xf numFmtId="0" fontId="43" fillId="0" borderId="99" xfId="0" applyFont="1" applyFill="1" applyBorder="1" applyAlignment="1">
      <alignment horizontal="center"/>
    </xf>
    <xf numFmtId="4" fontId="43" fillId="0" borderId="99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0" borderId="100" xfId="0" applyFont="1" applyFill="1" applyBorder="1" applyAlignment="1">
      <alignment/>
    </xf>
    <xf numFmtId="0" fontId="43" fillId="0" borderId="100" xfId="0" applyFont="1" applyFill="1" applyBorder="1" applyAlignment="1">
      <alignment horizontal="center"/>
    </xf>
    <xf numFmtId="4" fontId="43" fillId="0" borderId="100" xfId="0" applyNumberFormat="1" applyFont="1" applyFill="1" applyBorder="1" applyAlignment="1">
      <alignment horizontal="center"/>
    </xf>
    <xf numFmtId="0" fontId="46" fillId="0" borderId="10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6" fillId="0" borderId="100" xfId="0" applyFont="1" applyFill="1" applyBorder="1" applyAlignment="1">
      <alignment/>
    </xf>
    <xf numFmtId="4" fontId="46" fillId="0" borderId="10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0" fontId="43" fillId="0" borderId="100" xfId="0" applyFont="1" applyFill="1" applyBorder="1" applyAlignment="1">
      <alignment horizontal="center"/>
    </xf>
    <xf numFmtId="0" fontId="43" fillId="0" borderId="10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3" fillId="0" borderId="100" xfId="0" applyFont="1" applyFill="1" applyBorder="1" applyAlignment="1">
      <alignment/>
    </xf>
    <xf numFmtId="4" fontId="43" fillId="0" borderId="100" xfId="0" applyNumberFormat="1" applyFont="1" applyFill="1" applyBorder="1" applyAlignment="1">
      <alignment horizontal="center"/>
    </xf>
    <xf numFmtId="0" fontId="46" fillId="0" borderId="100" xfId="0" applyFont="1" applyFill="1" applyBorder="1" applyAlignment="1">
      <alignment horizontal="center"/>
    </xf>
    <xf numFmtId="0" fontId="46" fillId="0" borderId="100" xfId="0" applyFont="1" applyFill="1" applyBorder="1" applyAlignment="1">
      <alignment/>
    </xf>
    <xf numFmtId="4" fontId="46" fillId="0" borderId="10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49" fontId="43" fillId="0" borderId="100" xfId="0" applyNumberFormat="1" applyFont="1" applyFill="1" applyBorder="1" applyAlignment="1">
      <alignment horizontal="center"/>
    </xf>
    <xf numFmtId="49" fontId="43" fillId="0" borderId="100" xfId="0" applyNumberFormat="1" applyFont="1" applyFill="1" applyBorder="1" applyAlignment="1">
      <alignment horizontal="left"/>
    </xf>
    <xf numFmtId="0" fontId="43" fillId="0" borderId="101" xfId="0" applyFont="1" applyFill="1" applyBorder="1" applyAlignment="1">
      <alignment horizontal="center"/>
    </xf>
    <xf numFmtId="0" fontId="47" fillId="0" borderId="102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43" fillId="0" borderId="101" xfId="0" applyFont="1" applyFill="1" applyBorder="1" applyAlignment="1">
      <alignment/>
    </xf>
    <xf numFmtId="4" fontId="43" fillId="0" borderId="101" xfId="0" applyNumberFormat="1" applyFont="1" applyFill="1" applyBorder="1" applyAlignment="1">
      <alignment horizontal="center"/>
    </xf>
    <xf numFmtId="0" fontId="47" fillId="0" borderId="102" xfId="0" applyFont="1" applyFill="1" applyBorder="1" applyAlignment="1">
      <alignment horizontal="right"/>
    </xf>
    <xf numFmtId="4" fontId="47" fillId="0" borderId="102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 horizontal="center"/>
    </xf>
    <xf numFmtId="0" fontId="49" fillId="0" borderId="10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9" fillId="0" borderId="103" xfId="0" applyFont="1" applyFill="1" applyBorder="1" applyAlignment="1">
      <alignment horizontal="right"/>
    </xf>
    <xf numFmtId="4" fontId="49" fillId="0" borderId="103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01" xfId="0" applyFont="1" applyFill="1" applyBorder="1" applyAlignment="1">
      <alignment horizontal="center"/>
    </xf>
    <xf numFmtId="0" fontId="43" fillId="0" borderId="101" xfId="0" applyFont="1" applyFill="1" applyBorder="1" applyAlignment="1">
      <alignment/>
    </xf>
    <xf numFmtId="4" fontId="43" fillId="0" borderId="101" xfId="0" applyNumberFormat="1" applyFont="1" applyFill="1" applyBorder="1" applyAlignment="1">
      <alignment horizontal="center"/>
    </xf>
    <xf numFmtId="0" fontId="49" fillId="0" borderId="101" xfId="0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/>
    </xf>
    <xf numFmtId="4" fontId="49" fillId="0" borderId="101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0" fontId="50" fillId="0" borderId="102" xfId="0" applyFont="1" applyFill="1" applyBorder="1" applyAlignment="1">
      <alignment horizontal="right"/>
    </xf>
    <xf numFmtId="4" fontId="49" fillId="0" borderId="103" xfId="0" applyNumberFormat="1" applyFont="1" applyFill="1" applyBorder="1" applyAlignment="1">
      <alignment horizontal="right"/>
    </xf>
    <xf numFmtId="0" fontId="50" fillId="0" borderId="104" xfId="0" applyFont="1" applyFill="1" applyBorder="1" applyAlignment="1">
      <alignment horizontal="center"/>
    </xf>
    <xf numFmtId="4" fontId="50" fillId="0" borderId="102" xfId="0" applyNumberFormat="1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 horizontal="right"/>
    </xf>
    <xf numFmtId="4" fontId="50" fillId="0" borderId="104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/>
    </xf>
    <xf numFmtId="0" fontId="43" fillId="0" borderId="103" xfId="0" applyFont="1" applyFill="1" applyBorder="1" applyAlignment="1">
      <alignment/>
    </xf>
    <xf numFmtId="0" fontId="51" fillId="0" borderId="17" xfId="0" applyFont="1" applyFill="1" applyBorder="1" applyAlignment="1">
      <alignment horizontal="right"/>
    </xf>
    <xf numFmtId="4" fontId="43" fillId="0" borderId="103" xfId="0" applyNumberFormat="1" applyFont="1" applyFill="1" applyBorder="1" applyAlignment="1">
      <alignment/>
    </xf>
    <xf numFmtId="4" fontId="51" fillId="0" borderId="17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right"/>
    </xf>
    <xf numFmtId="4" fontId="43" fillId="0" borderId="0" xfId="0" applyNumberFormat="1" applyFont="1" applyAlignment="1">
      <alignment/>
    </xf>
    <xf numFmtId="0" fontId="29" fillId="25" borderId="0" xfId="94" applyFont="1" applyFill="1" applyBorder="1" applyAlignment="1">
      <alignment vertical="center"/>
      <protection/>
    </xf>
    <xf numFmtId="0" fontId="0" fillId="25" borderId="0" xfId="93" applyFont="1" applyFill="1">
      <alignment/>
      <protection/>
    </xf>
    <xf numFmtId="0" fontId="0" fillId="0" borderId="0" xfId="93" applyFont="1">
      <alignment/>
      <protection/>
    </xf>
    <xf numFmtId="0" fontId="6" fillId="25" borderId="0" xfId="93" applyFont="1" applyFill="1">
      <alignment/>
      <protection/>
    </xf>
    <xf numFmtId="3" fontId="6" fillId="25" borderId="0" xfId="93" applyNumberFormat="1" applyFont="1" applyFill="1">
      <alignment/>
      <protection/>
    </xf>
    <xf numFmtId="0" fontId="50" fillId="0" borderId="96" xfId="93" applyFont="1" applyBorder="1">
      <alignment/>
      <protection/>
    </xf>
    <xf numFmtId="0" fontId="50" fillId="0" borderId="97" xfId="93" applyFont="1" applyBorder="1">
      <alignment/>
      <protection/>
    </xf>
    <xf numFmtId="3" fontId="50" fillId="4" borderId="94" xfId="93" applyNumberFormat="1" applyFont="1" applyFill="1" applyBorder="1" applyAlignment="1">
      <alignment horizontal="center"/>
      <protection/>
    </xf>
    <xf numFmtId="0" fontId="6" fillId="0" borderId="11" xfId="93" applyFont="1" applyBorder="1">
      <alignment/>
      <protection/>
    </xf>
    <xf numFmtId="0" fontId="6" fillId="0" borderId="105" xfId="93" applyFont="1" applyBorder="1">
      <alignment/>
      <protection/>
    </xf>
    <xf numFmtId="4" fontId="6" fillId="0" borderId="69" xfId="93" applyNumberFormat="1" applyFont="1" applyBorder="1">
      <alignment/>
      <protection/>
    </xf>
    <xf numFmtId="4" fontId="6" fillId="0" borderId="69" xfId="93" applyNumberFormat="1" applyFont="1" applyFill="1" applyBorder="1">
      <alignment/>
      <protection/>
    </xf>
    <xf numFmtId="0" fontId="52" fillId="0" borderId="105" xfId="93" applyFont="1" applyBorder="1">
      <alignment/>
      <protection/>
    </xf>
    <xf numFmtId="4" fontId="52" fillId="0" borderId="69" xfId="93" applyNumberFormat="1" applyFont="1" applyBorder="1">
      <alignment/>
      <protection/>
    </xf>
    <xf numFmtId="0" fontId="50" fillId="20" borderId="98" xfId="93" applyFont="1" applyFill="1" applyBorder="1">
      <alignment/>
      <protection/>
    </xf>
    <xf numFmtId="0" fontId="50" fillId="20" borderId="106" xfId="93" applyFont="1" applyFill="1" applyBorder="1">
      <alignment/>
      <protection/>
    </xf>
    <xf numFmtId="4" fontId="50" fillId="20" borderId="47" xfId="93" applyNumberFormat="1" applyFont="1" applyFill="1" applyBorder="1">
      <alignment/>
      <protection/>
    </xf>
    <xf numFmtId="0" fontId="52" fillId="24" borderId="107" xfId="93" applyFont="1" applyFill="1" applyBorder="1">
      <alignment/>
      <protection/>
    </xf>
    <xf numFmtId="0" fontId="48" fillId="24" borderId="108" xfId="93" applyFont="1" applyFill="1" applyBorder="1">
      <alignment/>
      <protection/>
    </xf>
    <xf numFmtId="4" fontId="52" fillId="24" borderId="109" xfId="93" applyNumberFormat="1" applyFont="1" applyFill="1" applyBorder="1">
      <alignment/>
      <protection/>
    </xf>
    <xf numFmtId="0" fontId="53" fillId="0" borderId="0" xfId="93" applyFont="1" applyBorder="1">
      <alignment/>
      <protection/>
    </xf>
    <xf numFmtId="0" fontId="6" fillId="0" borderId="0" xfId="93" applyFont="1" applyBorder="1">
      <alignment/>
      <protection/>
    </xf>
    <xf numFmtId="4" fontId="6" fillId="0" borderId="69" xfId="93" applyNumberFormat="1" applyFont="1" applyBorder="1">
      <alignment/>
      <protection/>
    </xf>
    <xf numFmtId="4" fontId="50" fillId="0" borderId="94" xfId="93" applyNumberFormat="1" applyFont="1" applyBorder="1" applyAlignment="1">
      <alignment horizontal="center"/>
      <protection/>
    </xf>
    <xf numFmtId="4" fontId="48" fillId="0" borderId="69" xfId="93" applyNumberFormat="1" applyFont="1" applyBorder="1">
      <alignment/>
      <protection/>
    </xf>
    <xf numFmtId="3" fontId="0" fillId="25" borderId="0" xfId="93" applyNumberFormat="1" applyFont="1" applyFill="1">
      <alignment/>
      <protection/>
    </xf>
    <xf numFmtId="0" fontId="52" fillId="24" borderId="107" xfId="93" applyFont="1" applyFill="1" applyBorder="1" applyAlignment="1">
      <alignment wrapText="1"/>
      <protection/>
    </xf>
    <xf numFmtId="3" fontId="0" fillId="0" borderId="0" xfId="93" applyNumberFormat="1" applyFont="1">
      <alignment/>
      <protection/>
    </xf>
    <xf numFmtId="0" fontId="43" fillId="0" borderId="80" xfId="0" applyFont="1" applyBorder="1" applyAlignment="1">
      <alignment horizontal="center" vertical="center" wrapText="1"/>
    </xf>
    <xf numFmtId="49" fontId="43" fillId="0" borderId="81" xfId="0" applyNumberFormat="1" applyFont="1" applyBorder="1" applyAlignment="1">
      <alignment horizontal="center" vertical="center" wrapText="1"/>
    </xf>
    <xf numFmtId="49" fontId="43" fillId="0" borderId="82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23" borderId="85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3" fontId="0" fillId="0" borderId="0" xfId="0" applyNumberFormat="1" applyFill="1" applyBorder="1" applyAlignment="1">
      <alignment/>
    </xf>
    <xf numFmtId="3" fontId="27" fillId="0" borderId="0" xfId="0" applyNumberFormat="1" applyFont="1" applyFill="1" applyAlignment="1">
      <alignment/>
    </xf>
    <xf numFmtId="3" fontId="54" fillId="25" borderId="0" xfId="0" applyNumberFormat="1" applyFont="1" applyFill="1" applyAlignment="1">
      <alignment/>
    </xf>
    <xf numFmtId="3" fontId="55" fillId="25" borderId="0" xfId="0" applyNumberFormat="1" applyFont="1" applyFill="1" applyAlignment="1">
      <alignment/>
    </xf>
    <xf numFmtId="3" fontId="56" fillId="25" borderId="0" xfId="0" applyNumberFormat="1" applyFont="1" applyFill="1" applyAlignment="1">
      <alignment/>
    </xf>
    <xf numFmtId="3" fontId="56" fillId="25" borderId="0" xfId="0" applyNumberFormat="1" applyFont="1" applyFill="1" applyAlignment="1">
      <alignment/>
    </xf>
    <xf numFmtId="3" fontId="56" fillId="0" borderId="0" xfId="94" applyNumberFormat="1" applyFont="1" applyFill="1" applyBorder="1" applyAlignment="1">
      <alignment/>
      <protection/>
    </xf>
    <xf numFmtId="3" fontId="56" fillId="0" borderId="0" xfId="94" applyNumberFormat="1" applyFont="1" applyFill="1" applyBorder="1">
      <alignment/>
      <protection/>
    </xf>
    <xf numFmtId="3" fontId="56" fillId="0" borderId="0" xfId="0" applyNumberFormat="1" applyFont="1" applyAlignment="1">
      <alignment/>
    </xf>
    <xf numFmtId="0" fontId="54" fillId="0" borderId="110" xfId="0" applyFont="1" applyBorder="1" applyAlignment="1">
      <alignment horizontal="left" wrapText="1"/>
    </xf>
    <xf numFmtId="3" fontId="0" fillId="25" borderId="0" xfId="0" applyNumberFormat="1" applyFont="1" applyFill="1" applyAlignment="1">
      <alignment/>
    </xf>
    <xf numFmtId="3" fontId="27" fillId="25" borderId="0" xfId="0" applyNumberFormat="1" applyFont="1" applyFill="1" applyAlignment="1">
      <alignment horizontal="center"/>
    </xf>
    <xf numFmtId="3" fontId="0" fillId="25" borderId="0" xfId="0" applyNumberFormat="1" applyFont="1" applyFill="1" applyAlignment="1">
      <alignment/>
    </xf>
    <xf numFmtId="3" fontId="29" fillId="0" borderId="111" xfId="94" applyNumberFormat="1" applyFont="1" applyFill="1" applyBorder="1" applyAlignment="1">
      <alignment horizontal="center"/>
      <protection/>
    </xf>
    <xf numFmtId="3" fontId="29" fillId="0" borderId="94" xfId="94" applyNumberFormat="1" applyFont="1" applyFill="1" applyBorder="1" applyAlignment="1">
      <alignment horizontal="center"/>
      <protection/>
    </xf>
    <xf numFmtId="3" fontId="34" fillId="0" borderId="94" xfId="94" applyNumberFormat="1" applyFont="1" applyFill="1" applyBorder="1" applyAlignment="1">
      <alignment horizontal="center"/>
      <protection/>
    </xf>
    <xf numFmtId="3" fontId="34" fillId="0" borderId="77" xfId="94" applyNumberFormat="1" applyFont="1" applyFill="1" applyBorder="1" applyAlignment="1">
      <alignment horizontal="center"/>
      <protection/>
    </xf>
    <xf numFmtId="3" fontId="37" fillId="4" borderId="94" xfId="94" applyNumberFormat="1" applyFont="1" applyFill="1" applyBorder="1" applyAlignment="1">
      <alignment horizontal="left"/>
      <protection/>
    </xf>
    <xf numFmtId="3" fontId="7" fillId="0" borderId="110" xfId="94" applyNumberFormat="1" applyFill="1" applyBorder="1">
      <alignment/>
      <protection/>
    </xf>
    <xf numFmtId="3" fontId="37" fillId="4" borderId="48" xfId="94" applyNumberFormat="1" applyFont="1" applyFill="1" applyBorder="1" applyAlignment="1">
      <alignment horizontal="left" wrapText="1"/>
      <protection/>
    </xf>
    <xf numFmtId="0" fontId="44" fillId="2" borderId="112" xfId="0" applyFont="1" applyFill="1" applyBorder="1" applyAlignment="1">
      <alignment wrapText="1"/>
    </xf>
    <xf numFmtId="0" fontId="58" fillId="20" borderId="79" xfId="0" applyFont="1" applyFill="1" applyBorder="1" applyAlignment="1">
      <alignment horizontal="center" wrapText="1"/>
    </xf>
    <xf numFmtId="0" fontId="58" fillId="20" borderId="113" xfId="0" applyFont="1" applyFill="1" applyBorder="1" applyAlignment="1">
      <alignment horizontal="center" wrapText="1"/>
    </xf>
    <xf numFmtId="0" fontId="59" fillId="25" borderId="114" xfId="0" applyFont="1" applyFill="1" applyBorder="1" applyAlignment="1">
      <alignment wrapText="1"/>
    </xf>
    <xf numFmtId="0" fontId="59" fillId="25" borderId="115" xfId="0" applyFont="1" applyFill="1" applyBorder="1" applyAlignment="1">
      <alignment horizontal="right"/>
    </xf>
    <xf numFmtId="3" fontId="59" fillId="25" borderId="113" xfId="0" applyNumberFormat="1" applyFont="1" applyFill="1" applyBorder="1" applyAlignment="1">
      <alignment horizontal="right"/>
    </xf>
    <xf numFmtId="0" fontId="59" fillId="25" borderId="114" xfId="0" applyFont="1" applyFill="1" applyBorder="1" applyAlignment="1">
      <alignment/>
    </xf>
    <xf numFmtId="3" fontId="59" fillId="25" borderId="115" xfId="0" applyNumberFormat="1" applyFont="1" applyFill="1" applyBorder="1" applyAlignment="1">
      <alignment horizontal="right"/>
    </xf>
    <xf numFmtId="0" fontId="56" fillId="25" borderId="91" xfId="0" applyFont="1" applyFill="1" applyBorder="1" applyAlignment="1">
      <alignment/>
    </xf>
    <xf numFmtId="0" fontId="56" fillId="25" borderId="113" xfId="0" applyFont="1" applyFill="1" applyBorder="1" applyAlignment="1">
      <alignment horizontal="right"/>
    </xf>
    <xf numFmtId="0" fontId="59" fillId="20" borderId="91" xfId="0" applyFont="1" applyFill="1" applyBorder="1" applyAlignment="1">
      <alignment/>
    </xf>
    <xf numFmtId="3" fontId="60" fillId="20" borderId="113" xfId="0" applyNumberFormat="1" applyFont="1" applyFill="1" applyBorder="1" applyAlignment="1">
      <alignment horizontal="right"/>
    </xf>
    <xf numFmtId="0" fontId="59" fillId="27" borderId="91" xfId="0" applyFont="1" applyFill="1" applyBorder="1" applyAlignment="1">
      <alignment/>
    </xf>
    <xf numFmtId="3" fontId="54" fillId="27" borderId="113" xfId="0" applyNumberFormat="1" applyFont="1" applyFill="1" applyBorder="1" applyAlignment="1">
      <alignment horizontal="right"/>
    </xf>
    <xf numFmtId="3" fontId="56" fillId="25" borderId="113" xfId="0" applyNumberFormat="1" applyFont="1" applyFill="1" applyBorder="1" applyAlignment="1">
      <alignment horizontal="right"/>
    </xf>
    <xf numFmtId="0" fontId="0" fillId="20" borderId="113" xfId="0" applyFill="1" applyBorder="1" applyAlignment="1">
      <alignment wrapText="1"/>
    </xf>
    <xf numFmtId="0" fontId="54" fillId="27" borderId="113" xfId="0" applyFont="1" applyFill="1" applyBorder="1" applyAlignment="1">
      <alignment horizontal="right"/>
    </xf>
    <xf numFmtId="0" fontId="59" fillId="25" borderId="113" xfId="0" applyFont="1" applyFill="1" applyBorder="1" applyAlignment="1">
      <alignment horizontal="right"/>
    </xf>
    <xf numFmtId="0" fontId="60" fillId="20" borderId="113" xfId="0" applyFont="1" applyFill="1" applyBorder="1" applyAlignment="1">
      <alignment horizontal="right"/>
    </xf>
    <xf numFmtId="3" fontId="54" fillId="27" borderId="113" xfId="0" applyNumberFormat="1" applyFont="1" applyFill="1" applyBorder="1" applyAlignment="1">
      <alignment horizontal="center"/>
    </xf>
    <xf numFmtId="49" fontId="58" fillId="20" borderId="112" xfId="0" applyNumberFormat="1" applyFont="1" applyFill="1" applyBorder="1" applyAlignment="1">
      <alignment horizontal="center" wrapText="1"/>
    </xf>
    <xf numFmtId="0" fontId="43" fillId="0" borderId="99" xfId="0" applyFont="1" applyFill="1" applyBorder="1" applyAlignment="1">
      <alignment horizontal="center"/>
    </xf>
    <xf numFmtId="0" fontId="43" fillId="0" borderId="76" xfId="0" applyFont="1" applyFill="1" applyBorder="1" applyAlignment="1">
      <alignment/>
    </xf>
    <xf numFmtId="0" fontId="43" fillId="0" borderId="76" xfId="0" applyFont="1" applyFill="1" applyBorder="1" applyAlignment="1">
      <alignment horizontal="center"/>
    </xf>
    <xf numFmtId="4" fontId="43" fillId="0" borderId="76" xfId="0" applyNumberFormat="1" applyFont="1" applyFill="1" applyBorder="1" applyAlignment="1">
      <alignment horizontal="center"/>
    </xf>
    <xf numFmtId="0" fontId="43" fillId="0" borderId="76" xfId="0" applyFont="1" applyBorder="1" applyAlignment="1">
      <alignment/>
    </xf>
    <xf numFmtId="0" fontId="58" fillId="20" borderId="75" xfId="0" applyFont="1" applyFill="1" applyBorder="1" applyAlignment="1">
      <alignment horizontal="center" wrapText="1"/>
    </xf>
    <xf numFmtId="0" fontId="58" fillId="20" borderId="69" xfId="0" applyFont="1" applyFill="1" applyBorder="1" applyAlignment="1">
      <alignment horizontal="center" wrapText="1"/>
    </xf>
    <xf numFmtId="0" fontId="58" fillId="20" borderId="91" xfId="0" applyFont="1" applyFill="1" applyBorder="1" applyAlignment="1">
      <alignment horizontal="center" wrapText="1"/>
    </xf>
    <xf numFmtId="0" fontId="54" fillId="20" borderId="116" xfId="0" applyFont="1" applyFill="1" applyBorder="1" applyAlignment="1">
      <alignment wrapText="1"/>
    </xf>
    <xf numFmtId="0" fontId="54" fillId="20" borderId="117" xfId="0" applyFont="1" applyFill="1" applyBorder="1" applyAlignment="1">
      <alignment wrapText="1"/>
    </xf>
    <xf numFmtId="0" fontId="54" fillId="20" borderId="118" xfId="0" applyFont="1" applyFill="1" applyBorder="1" applyAlignment="1">
      <alignment wrapText="1"/>
    </xf>
    <xf numFmtId="0" fontId="58" fillId="20" borderId="119" xfId="0" applyFont="1" applyFill="1" applyBorder="1" applyAlignment="1">
      <alignment horizontal="center" wrapText="1"/>
    </xf>
    <xf numFmtId="0" fontId="58" fillId="20" borderId="120" xfId="0" applyFont="1" applyFill="1" applyBorder="1" applyAlignment="1">
      <alignment horizontal="center" wrapText="1"/>
    </xf>
    <xf numFmtId="0" fontId="58" fillId="20" borderId="121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7" fillId="20" borderId="116" xfId="0" applyFont="1" applyFill="1" applyBorder="1" applyAlignment="1">
      <alignment wrapText="1"/>
    </xf>
    <xf numFmtId="0" fontId="57" fillId="20" borderId="117" xfId="0" applyFont="1" applyFill="1" applyBorder="1" applyAlignment="1">
      <alignment wrapText="1"/>
    </xf>
    <xf numFmtId="0" fontId="57" fillId="20" borderId="118" xfId="0" applyFont="1" applyFill="1" applyBorder="1" applyAlignment="1">
      <alignment wrapText="1"/>
    </xf>
    <xf numFmtId="3" fontId="35" fillId="3" borderId="78" xfId="0" applyNumberFormat="1" applyFont="1" applyFill="1" applyBorder="1" applyAlignment="1">
      <alignment horizontal="center"/>
    </xf>
    <xf numFmtId="3" fontId="35" fillId="3" borderId="76" xfId="0" applyNumberFormat="1" applyFont="1" applyFill="1" applyBorder="1" applyAlignment="1">
      <alignment horizontal="center"/>
    </xf>
    <xf numFmtId="3" fontId="35" fillId="3" borderId="79" xfId="0" applyNumberFormat="1" applyFont="1" applyFill="1" applyBorder="1" applyAlignment="1">
      <alignment horizontal="center"/>
    </xf>
    <xf numFmtId="3" fontId="35" fillId="3" borderId="122" xfId="0" applyNumberFormat="1" applyFont="1" applyFill="1" applyBorder="1" applyAlignment="1">
      <alignment horizontal="center"/>
    </xf>
    <xf numFmtId="3" fontId="35" fillId="3" borderId="0" xfId="0" applyNumberFormat="1" applyFont="1" applyFill="1" applyBorder="1" applyAlignment="1">
      <alignment horizontal="center"/>
    </xf>
    <xf numFmtId="3" fontId="35" fillId="3" borderId="112" xfId="0" applyNumberFormat="1" applyFont="1" applyFill="1" applyBorder="1" applyAlignment="1">
      <alignment horizontal="center"/>
    </xf>
    <xf numFmtId="3" fontId="35" fillId="7" borderId="78" xfId="0" applyNumberFormat="1" applyFont="1" applyFill="1" applyBorder="1" applyAlignment="1">
      <alignment horizontal="center"/>
    </xf>
    <xf numFmtId="3" fontId="35" fillId="7" borderId="76" xfId="0" applyNumberFormat="1" applyFont="1" applyFill="1" applyBorder="1" applyAlignment="1">
      <alignment horizontal="center"/>
    </xf>
    <xf numFmtId="3" fontId="35" fillId="7" borderId="79" xfId="0" applyNumberFormat="1" applyFont="1" applyFill="1" applyBorder="1" applyAlignment="1">
      <alignment horizontal="center"/>
    </xf>
    <xf numFmtId="3" fontId="35" fillId="7" borderId="123" xfId="0" applyNumberFormat="1" applyFont="1" applyFill="1" applyBorder="1" applyAlignment="1">
      <alignment horizontal="center"/>
    </xf>
    <xf numFmtId="3" fontId="35" fillId="7" borderId="103" xfId="0" applyNumberFormat="1" applyFont="1" applyFill="1" applyBorder="1" applyAlignment="1">
      <alignment horizontal="center"/>
    </xf>
    <xf numFmtId="3" fontId="35" fillId="7" borderId="124" xfId="0" applyNumberFormat="1" applyFont="1" applyFill="1" applyBorder="1" applyAlignment="1">
      <alignment horizontal="center"/>
    </xf>
    <xf numFmtId="3" fontId="38" fillId="4" borderId="75" xfId="0" applyNumberFormat="1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3" fontId="38" fillId="30" borderId="75" xfId="0" applyNumberFormat="1" applyFont="1" applyFill="1" applyBorder="1" applyAlignment="1">
      <alignment horizontal="center"/>
    </xf>
    <xf numFmtId="0" fontId="0" fillId="30" borderId="82" xfId="0" applyFill="1" applyBorder="1" applyAlignment="1">
      <alignment horizontal="center"/>
    </xf>
    <xf numFmtId="3" fontId="38" fillId="23" borderId="75" xfId="0" applyNumberFormat="1" applyFont="1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3" fontId="38" fillId="31" borderId="75" xfId="0" applyNumberFormat="1" applyFont="1" applyFill="1" applyBorder="1" applyAlignment="1">
      <alignment horizontal="center"/>
    </xf>
    <xf numFmtId="0" fontId="0" fillId="31" borderId="82" xfId="0" applyFill="1" applyBorder="1" applyAlignment="1">
      <alignment horizontal="center"/>
    </xf>
    <xf numFmtId="3" fontId="35" fillId="30" borderId="78" xfId="0" applyNumberFormat="1" applyFont="1" applyFill="1" applyBorder="1" applyAlignment="1">
      <alignment horizontal="center"/>
    </xf>
    <xf numFmtId="3" fontId="35" fillId="30" borderId="76" xfId="0" applyNumberFormat="1" applyFont="1" applyFill="1" applyBorder="1" applyAlignment="1">
      <alignment horizontal="center"/>
    </xf>
    <xf numFmtId="3" fontId="35" fillId="30" borderId="79" xfId="0" applyNumberFormat="1" applyFont="1" applyFill="1" applyBorder="1" applyAlignment="1">
      <alignment horizontal="center"/>
    </xf>
    <xf numFmtId="3" fontId="35" fillId="30" borderId="123" xfId="0" applyNumberFormat="1" applyFont="1" applyFill="1" applyBorder="1" applyAlignment="1">
      <alignment horizontal="center"/>
    </xf>
    <xf numFmtId="3" fontId="35" fillId="30" borderId="103" xfId="0" applyNumberFormat="1" applyFont="1" applyFill="1" applyBorder="1" applyAlignment="1">
      <alignment horizontal="center"/>
    </xf>
    <xf numFmtId="3" fontId="35" fillId="30" borderId="124" xfId="0" applyNumberFormat="1" applyFont="1" applyFill="1" applyBorder="1" applyAlignment="1">
      <alignment horizontal="center"/>
    </xf>
    <xf numFmtId="3" fontId="35" fillId="3" borderId="123" xfId="0" applyNumberFormat="1" applyFont="1" applyFill="1" applyBorder="1" applyAlignment="1">
      <alignment horizontal="center"/>
    </xf>
    <xf numFmtId="3" fontId="35" fillId="3" borderId="103" xfId="0" applyNumberFormat="1" applyFont="1" applyFill="1" applyBorder="1" applyAlignment="1">
      <alignment horizontal="center"/>
    </xf>
    <xf numFmtId="3" fontId="35" fillId="3" borderId="124" xfId="0" applyNumberFormat="1" applyFont="1" applyFill="1" applyBorder="1" applyAlignment="1">
      <alignment horizontal="center"/>
    </xf>
    <xf numFmtId="3" fontId="38" fillId="3" borderId="75" xfId="0" applyNumberFormat="1" applyFont="1" applyFill="1" applyBorder="1" applyAlignment="1">
      <alignment horizontal="center"/>
    </xf>
    <xf numFmtId="0" fontId="0" fillId="3" borderId="82" xfId="0" applyFill="1" applyBorder="1" applyAlignment="1">
      <alignment horizontal="center"/>
    </xf>
    <xf numFmtId="3" fontId="35" fillId="23" borderId="78" xfId="0" applyNumberFormat="1" applyFont="1" applyFill="1" applyBorder="1" applyAlignment="1">
      <alignment horizontal="center"/>
    </xf>
    <xf numFmtId="3" fontId="35" fillId="23" borderId="76" xfId="0" applyNumberFormat="1" applyFont="1" applyFill="1" applyBorder="1" applyAlignment="1">
      <alignment horizontal="center"/>
    </xf>
    <xf numFmtId="3" fontId="35" fillId="23" borderId="79" xfId="0" applyNumberFormat="1" applyFont="1" applyFill="1" applyBorder="1" applyAlignment="1">
      <alignment horizontal="center"/>
    </xf>
    <xf numFmtId="3" fontId="35" fillId="23" borderId="123" xfId="0" applyNumberFormat="1" applyFont="1" applyFill="1" applyBorder="1" applyAlignment="1">
      <alignment horizontal="center"/>
    </xf>
    <xf numFmtId="3" fontId="35" fillId="23" borderId="103" xfId="0" applyNumberFormat="1" applyFont="1" applyFill="1" applyBorder="1" applyAlignment="1">
      <alignment horizontal="center"/>
    </xf>
    <xf numFmtId="3" fontId="35" fillId="23" borderId="124" xfId="0" applyNumberFormat="1" applyFont="1" applyFill="1" applyBorder="1" applyAlignment="1">
      <alignment horizontal="center"/>
    </xf>
    <xf numFmtId="3" fontId="35" fillId="31" borderId="78" xfId="0" applyNumberFormat="1" applyFont="1" applyFill="1" applyBorder="1" applyAlignment="1">
      <alignment horizontal="center"/>
    </xf>
    <xf numFmtId="3" fontId="35" fillId="31" borderId="76" xfId="0" applyNumberFormat="1" applyFont="1" applyFill="1" applyBorder="1" applyAlignment="1">
      <alignment horizontal="center"/>
    </xf>
    <xf numFmtId="3" fontId="35" fillId="31" borderId="79" xfId="0" applyNumberFormat="1" applyFont="1" applyFill="1" applyBorder="1" applyAlignment="1">
      <alignment horizontal="center"/>
    </xf>
    <xf numFmtId="3" fontId="35" fillId="31" borderId="123" xfId="0" applyNumberFormat="1" applyFont="1" applyFill="1" applyBorder="1" applyAlignment="1">
      <alignment horizontal="center"/>
    </xf>
    <xf numFmtId="3" fontId="35" fillId="31" borderId="103" xfId="0" applyNumberFormat="1" applyFont="1" applyFill="1" applyBorder="1" applyAlignment="1">
      <alignment horizontal="center"/>
    </xf>
    <xf numFmtId="3" fontId="35" fillId="31" borderId="124" xfId="0" applyNumberFormat="1" applyFont="1" applyFill="1" applyBorder="1" applyAlignment="1">
      <alignment horizontal="center"/>
    </xf>
    <xf numFmtId="3" fontId="38" fillId="7" borderId="75" xfId="0" applyNumberFormat="1" applyFont="1" applyFill="1" applyBorder="1" applyAlignment="1">
      <alignment horizontal="center"/>
    </xf>
    <xf numFmtId="0" fontId="0" fillId="7" borderId="82" xfId="0" applyFill="1" applyBorder="1" applyAlignment="1">
      <alignment horizontal="center"/>
    </xf>
    <xf numFmtId="3" fontId="7" fillId="0" borderId="125" xfId="94" applyNumberFormat="1" applyFont="1" applyFill="1" applyBorder="1" applyAlignment="1">
      <alignment horizontal="left"/>
      <protection/>
    </xf>
    <xf numFmtId="3" fontId="7" fillId="0" borderId="126" xfId="94" applyNumberFormat="1" applyFont="1" applyFill="1" applyBorder="1" applyAlignment="1">
      <alignment horizontal="left"/>
      <protection/>
    </xf>
    <xf numFmtId="3" fontId="7" fillId="0" borderId="127" xfId="94" applyNumberFormat="1" applyFont="1" applyFill="1" applyBorder="1" applyAlignment="1">
      <alignment horizontal="left"/>
      <protection/>
    </xf>
    <xf numFmtId="3" fontId="30" fillId="2" borderId="125" xfId="94" applyNumberFormat="1" applyFont="1" applyFill="1" applyBorder="1" applyAlignment="1">
      <alignment horizontal="left"/>
      <protection/>
    </xf>
    <xf numFmtId="3" fontId="7" fillId="0" borderId="128" xfId="94" applyNumberFormat="1" applyFont="1" applyFill="1" applyBorder="1" applyAlignment="1">
      <alignment horizontal="left"/>
      <protection/>
    </xf>
    <xf numFmtId="3" fontId="30" fillId="0" borderId="126" xfId="94" applyNumberFormat="1" applyFont="1" applyFill="1" applyBorder="1" applyAlignment="1">
      <alignment horizontal="left"/>
      <protection/>
    </xf>
    <xf numFmtId="3" fontId="28" fillId="26" borderId="85" xfId="94" applyNumberFormat="1" applyFont="1" applyFill="1" applyBorder="1" applyAlignment="1">
      <alignment horizontal="left"/>
      <protection/>
    </xf>
    <xf numFmtId="3" fontId="28" fillId="0" borderId="23" xfId="94" applyNumberFormat="1" applyFont="1" applyFill="1" applyBorder="1" applyAlignment="1">
      <alignment horizontal="center"/>
      <protection/>
    </xf>
    <xf numFmtId="3" fontId="28" fillId="0" borderId="18" xfId="94" applyNumberFormat="1" applyFont="1" applyFill="1" applyBorder="1" applyAlignment="1">
      <alignment horizontal="center"/>
      <protection/>
    </xf>
    <xf numFmtId="3" fontId="28" fillId="0" borderId="19" xfId="94" applyNumberFormat="1" applyFont="1" applyFill="1" applyBorder="1" applyAlignment="1">
      <alignment horizontal="center"/>
      <protection/>
    </xf>
    <xf numFmtId="3" fontId="28" fillId="0" borderId="85" xfId="94" applyNumberFormat="1" applyFont="1" applyFill="1" applyBorder="1" applyAlignment="1">
      <alignment horizontal="left"/>
      <protection/>
    </xf>
    <xf numFmtId="3" fontId="28" fillId="0" borderId="67" xfId="94" applyNumberFormat="1" applyFont="1" applyFill="1" applyBorder="1" applyAlignment="1">
      <alignment horizontal="center" vertical="center" wrapText="1"/>
      <protection/>
    </xf>
    <xf numFmtId="3" fontId="28" fillId="0" borderId="17" xfId="94" applyNumberFormat="1" applyFont="1" applyFill="1" applyBorder="1" applyAlignment="1">
      <alignment horizontal="center" vertical="center" wrapText="1"/>
      <protection/>
    </xf>
    <xf numFmtId="3" fontId="28" fillId="0" borderId="129" xfId="94" applyNumberFormat="1" applyFont="1" applyFill="1" applyBorder="1" applyAlignment="1">
      <alignment horizontal="center" vertical="center" wrapText="1"/>
      <protection/>
    </xf>
    <xf numFmtId="3" fontId="28" fillId="0" borderId="130" xfId="94" applyNumberFormat="1" applyFont="1" applyFill="1" applyBorder="1" applyAlignment="1">
      <alignment horizontal="left" vertical="center" wrapText="1"/>
      <protection/>
    </xf>
    <xf numFmtId="3" fontId="28" fillId="0" borderId="17" xfId="94" applyNumberFormat="1" applyFont="1" applyFill="1" applyBorder="1" applyAlignment="1">
      <alignment horizontal="left" vertical="center" wrapText="1"/>
      <protection/>
    </xf>
    <xf numFmtId="3" fontId="7" fillId="0" borderId="12" xfId="94" applyNumberFormat="1" applyFont="1" applyFill="1" applyBorder="1" applyAlignment="1">
      <alignment horizontal="left"/>
      <protection/>
    </xf>
    <xf numFmtId="3" fontId="28" fillId="20" borderId="23" xfId="94" applyNumberFormat="1" applyFont="1" applyFill="1" applyBorder="1" applyAlignment="1">
      <alignment horizontal="left" indent="1"/>
      <protection/>
    </xf>
    <xf numFmtId="3" fontId="28" fillId="20" borderId="18" xfId="94" applyNumberFormat="1" applyFont="1" applyFill="1" applyBorder="1" applyAlignment="1">
      <alignment horizontal="left" indent="1"/>
      <protection/>
    </xf>
    <xf numFmtId="3" fontId="28" fillId="20" borderId="19" xfId="94" applyNumberFormat="1" applyFont="1" applyFill="1" applyBorder="1" applyAlignment="1">
      <alignment horizontal="left" indent="1"/>
      <protection/>
    </xf>
    <xf numFmtId="3" fontId="28" fillId="20" borderId="84" xfId="94" applyNumberFormat="1" applyFont="1" applyFill="1" applyBorder="1" applyAlignment="1">
      <alignment horizontal="left"/>
      <protection/>
    </xf>
    <xf numFmtId="3" fontId="28" fillId="20" borderId="18" xfId="94" applyNumberFormat="1" applyFont="1" applyFill="1" applyBorder="1" applyAlignment="1">
      <alignment horizontal="left"/>
      <protection/>
    </xf>
    <xf numFmtId="3" fontId="28" fillId="0" borderId="84" xfId="94" applyNumberFormat="1" applyFont="1" applyFill="1" applyBorder="1" applyAlignment="1">
      <alignment horizontal="left"/>
      <protection/>
    </xf>
    <xf numFmtId="3" fontId="7" fillId="5" borderId="125" xfId="94" applyNumberFormat="1" applyFont="1" applyFill="1" applyBorder="1" applyAlignment="1">
      <alignment horizontal="left"/>
      <protection/>
    </xf>
    <xf numFmtId="3" fontId="7" fillId="0" borderId="65" xfId="94" applyNumberFormat="1" applyFont="1" applyFill="1" applyBorder="1" applyAlignment="1">
      <alignment horizontal="left"/>
      <protection/>
    </xf>
    <xf numFmtId="3" fontId="7" fillId="0" borderId="22" xfId="94" applyNumberFormat="1" applyFont="1" applyFill="1" applyBorder="1" applyAlignment="1">
      <alignment horizontal="left"/>
      <protection/>
    </xf>
    <xf numFmtId="3" fontId="7" fillId="0" borderId="14" xfId="94" applyNumberFormat="1" applyFont="1" applyFill="1" applyBorder="1" applyAlignment="1">
      <alignment horizontal="left"/>
      <protection/>
    </xf>
    <xf numFmtId="3" fontId="7" fillId="0" borderId="131" xfId="94" applyNumberFormat="1" applyFont="1" applyFill="1" applyBorder="1" applyAlignment="1">
      <alignment horizontal="left"/>
      <protection/>
    </xf>
    <xf numFmtId="3" fontId="28" fillId="0" borderId="132" xfId="94" applyNumberFormat="1" applyFont="1" applyFill="1" applyBorder="1" applyAlignment="1">
      <alignment horizontal="left"/>
      <protection/>
    </xf>
    <xf numFmtId="3" fontId="30" fillId="0" borderId="125" xfId="94" applyNumberFormat="1" applyFont="1" applyFill="1" applyBorder="1" applyAlignment="1">
      <alignment horizontal="left"/>
      <protection/>
    </xf>
    <xf numFmtId="3" fontId="28" fillId="27" borderId="98" xfId="94" applyNumberFormat="1" applyFont="1" applyFill="1" applyBorder="1" applyAlignment="1">
      <alignment horizontal="left"/>
      <protection/>
    </xf>
    <xf numFmtId="3" fontId="28" fillId="0" borderId="78" xfId="94" applyNumberFormat="1" applyFont="1" applyFill="1" applyBorder="1" applyAlignment="1">
      <alignment horizontal="center" vertical="center" wrapText="1"/>
      <protection/>
    </xf>
    <xf numFmtId="3" fontId="28" fillId="0" borderId="76" xfId="94" applyNumberFormat="1" applyFont="1" applyFill="1" applyBorder="1" applyAlignment="1">
      <alignment horizontal="center" vertical="center" wrapText="1"/>
      <protection/>
    </xf>
    <xf numFmtId="3" fontId="28" fillId="0" borderId="133" xfId="94" applyNumberFormat="1" applyFont="1" applyFill="1" applyBorder="1" applyAlignment="1">
      <alignment horizontal="center" vertical="center" wrapText="1"/>
      <protection/>
    </xf>
    <xf numFmtId="3" fontId="28" fillId="0" borderId="127" xfId="94" applyNumberFormat="1" applyFont="1" applyFill="1" applyBorder="1" applyAlignment="1">
      <alignment horizontal="left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0" xfId="61"/>
    <cellStyle name="Currency" xfId="62"/>
    <cellStyle name="Currency0" xfId="63"/>
    <cellStyle name="Comma" xfId="64"/>
    <cellStyle name="Comma [0]" xfId="65"/>
    <cellStyle name="Date" xfId="66"/>
    <cellStyle name="DvěDesMísta" xfId="67"/>
    <cellStyle name="Explanatory Text" xfId="68"/>
    <cellStyle name="Fixed" xfId="69"/>
    <cellStyle name="Good" xfId="70"/>
    <cellStyle name="Heading 1" xfId="71"/>
    <cellStyle name="Heading 2" xfId="72"/>
    <cellStyle name="Heading 3" xfId="73"/>
    <cellStyle name="Heading 4" xfId="74"/>
    <cellStyle name="hlavicka" xfId="75"/>
    <cellStyle name="Hyperlink" xfId="76"/>
    <cellStyle name="Check Cell" xfId="77"/>
    <cellStyle name="Chybně" xfId="78"/>
    <cellStyle name="Input" xfId="79"/>
    <cellStyle name="JednoDesMísto" xfId="80"/>
    <cellStyle name="Kontrolní buňka" xfId="81"/>
    <cellStyle name="Linked Cell" xfId="82"/>
    <cellStyle name="Currency" xfId="83"/>
    <cellStyle name="Currency [0]" xfId="84"/>
    <cellStyle name="Nadpis 1" xfId="85"/>
    <cellStyle name="Nadpis 2" xfId="86"/>
    <cellStyle name="Nadpis 3" xfId="87"/>
    <cellStyle name="Nadpis 4" xfId="88"/>
    <cellStyle name="Název" xfId="89"/>
    <cellStyle name="Neutral" xfId="90"/>
    <cellStyle name="Neutrální" xfId="91"/>
    <cellStyle name="normal" xfId="92"/>
    <cellStyle name="normální_Nemocnice Frýdek-Místek-vstupy" xfId="93"/>
    <cellStyle name="normální_Priloha_c.2_Vykaz_zisku_a_ztraty" xfId="94"/>
    <cellStyle name="normální_Priloha_c.2_Vykaz_zisku_a_ztraty 2" xfId="95"/>
    <cellStyle name="Note" xfId="96"/>
    <cellStyle name="Output" xfId="97"/>
    <cellStyle name="Percent" xfId="98"/>
    <cellStyle name="Followed Hyperlink" xfId="99"/>
    <cellStyle name="Poznámka" xfId="100"/>
    <cellStyle name="Percent" xfId="101"/>
    <cellStyle name="Propojená buňka" xfId="102"/>
    <cellStyle name="Správně" xfId="103"/>
    <cellStyle name="Text upozornění" xfId="104"/>
    <cellStyle name="Title" xfId="105"/>
    <cellStyle name="Total" xfId="106"/>
    <cellStyle name="Vstup" xfId="107"/>
    <cellStyle name="Výpočet" xfId="108"/>
    <cellStyle name="Výstup" xfId="109"/>
    <cellStyle name="Vysvětlující text" xfId="110"/>
    <cellStyle name="Warning Text" xfId="111"/>
    <cellStyle name="ZarovnatNaStřed" xfId="112"/>
    <cellStyle name="ZarovnatNaStředVýběru" xfId="113"/>
    <cellStyle name="Zvýraznění 1" xfId="114"/>
    <cellStyle name="Zvýraznění 2" xfId="115"/>
    <cellStyle name="Zvýraznění 3" xfId="116"/>
    <cellStyle name="Zvýraznění 4" xfId="117"/>
    <cellStyle name="Zvýraznění 5" xfId="118"/>
    <cellStyle name="Zvýraznění 6" xfId="119"/>
    <cellStyle name="ŽádnéDesMísto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excel\Fn\uzav2003\listopad\roz_2003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excel\Fn\uzav2003\listopad\roz_2003_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Documents%20and%20Settings\jirdub\Local%20Settings\Temporary%20Internet%20Files\Content.IE5\2ZLNK0Q4\Data_KN%20-%20mz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\Fn\uzav2003\listopad\roz_2003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mentář "/>
      <sheetName val="úhrady investic"/>
      <sheetName val="HV-plán,skut"/>
      <sheetName val="Ná,Vý,HV za 11-2003"/>
      <sheetName val="Ná,Vý,HV k 30.11.2003"/>
      <sheetName val="koláčový graf-náklady"/>
      <sheetName val="hospodaření FNsP-položkově"/>
      <sheetName val="L,K,SZM-plán,skut"/>
      <sheetName val="liga léky"/>
      <sheetName val="liga SZM"/>
      <sheetName val="Ná lůžk.částí FNsP celkem"/>
      <sheetName val="kontr. HV"/>
      <sheetName val="nadstand.pokoje"/>
      <sheetName val="počet zaměst. a prům.plat"/>
      <sheetName val="relat.ukazatele hospod."/>
      <sheetName val="lůžk.fond za 11-2003"/>
      <sheetName val="lůžk.fond k 30.11.2003"/>
      <sheetName val="využití lůžek a oš.doba"/>
      <sheetName val="COS-operační výkony"/>
      <sheetName val="Využití COS dle klinik"/>
      <sheetName val="Využití oper. sálů"/>
      <sheetName val="graf - COS v %"/>
      <sheetName val="graf - COS dle sálů"/>
      <sheetName val="graf - COS dle klinik"/>
      <sheetName val="finanční grafy"/>
      <sheetName val="SVLS112003"/>
      <sheetName val="SVLS01-112003"/>
      <sheetName val="HV klinik"/>
      <sheetName val="lůžka"/>
      <sheetName val="plnění úkolu"/>
      <sheetName val="výkony pracovišť"/>
      <sheetName val="zaměst.,mzdy"/>
      <sheetName val="HV dle NS 11"/>
      <sheetName val="HV dle NS 01-11"/>
      <sheetName val="DOZITREND"/>
      <sheetName val="odbor služeb"/>
      <sheetName val="oddělení  LVS"/>
      <sheetName val="odbor techn.rozvoje a inv."/>
      <sheetName val="odbor inf.a kom.techn."/>
      <sheetName val="odbor provozu a údržby"/>
      <sheetName val="doprava"/>
      <sheetName val="provozní režie"/>
      <sheetName val="ústavní režie"/>
    </sheetNames>
    <sheetDataSet>
      <sheetData sheetId="13">
        <row r="5">
          <cell r="A5" t="str">
            <v>Počet zaměstnanců(přepočtený)</v>
          </cell>
          <cell r="B5" t="str">
            <v>11/2003</v>
          </cell>
          <cell r="C5" t="str">
            <v> 01-11/2003</v>
          </cell>
          <cell r="D5" t="str">
            <v> 01-11/02</v>
          </cell>
          <cell r="E5" t="str">
            <v>úvazků</v>
          </cell>
          <cell r="F5" t="str">
            <v>v %</v>
          </cell>
        </row>
        <row r="6">
          <cell r="A6" t="str">
            <v>Celkem FNsP</v>
          </cell>
          <cell r="B6">
            <v>3299</v>
          </cell>
          <cell r="C6">
            <v>3344</v>
          </cell>
          <cell r="D6">
            <v>3292</v>
          </cell>
          <cell r="E6">
            <v>52</v>
          </cell>
          <cell r="F6">
            <v>101.57958687727826</v>
          </cell>
        </row>
        <row r="7">
          <cell r="A7" t="str">
            <v>z toho           L</v>
          </cell>
          <cell r="B7">
            <v>431</v>
          </cell>
          <cell r="C7">
            <v>427</v>
          </cell>
          <cell r="D7">
            <v>408</v>
          </cell>
          <cell r="E7">
            <v>19</v>
          </cell>
          <cell r="F7">
            <v>104.65686274509804</v>
          </cell>
        </row>
        <row r="8">
          <cell r="A8" t="str">
            <v>                      F</v>
          </cell>
          <cell r="B8">
            <v>14</v>
          </cell>
          <cell r="C8">
            <v>12</v>
          </cell>
          <cell r="D8">
            <v>12</v>
          </cell>
          <cell r="E8">
            <v>0</v>
          </cell>
          <cell r="F8">
            <v>100</v>
          </cell>
        </row>
        <row r="9">
          <cell r="A9" t="str">
            <v>                     JOP</v>
          </cell>
          <cell r="B9">
            <v>77</v>
          </cell>
          <cell r="C9">
            <v>76</v>
          </cell>
          <cell r="D9">
            <v>72</v>
          </cell>
          <cell r="E9">
            <v>4</v>
          </cell>
          <cell r="F9">
            <v>105.55555555555556</v>
          </cell>
        </row>
        <row r="10">
          <cell r="A10" t="str">
            <v>                     SZP</v>
          </cell>
          <cell r="B10">
            <v>1519</v>
          </cell>
          <cell r="C10">
            <v>1536</v>
          </cell>
          <cell r="D10">
            <v>1480</v>
          </cell>
          <cell r="E10">
            <v>56</v>
          </cell>
          <cell r="F10">
            <v>103.78378378378379</v>
          </cell>
        </row>
        <row r="11">
          <cell r="A11" t="str">
            <v>                     NZP</v>
          </cell>
          <cell r="B11">
            <v>66</v>
          </cell>
          <cell r="C11">
            <v>65</v>
          </cell>
          <cell r="D11">
            <v>67</v>
          </cell>
          <cell r="E11">
            <v>-2</v>
          </cell>
          <cell r="F11">
            <v>97.01492537313433</v>
          </cell>
        </row>
        <row r="12">
          <cell r="A12" t="str">
            <v>                     PZP</v>
          </cell>
          <cell r="B12">
            <v>367</v>
          </cell>
          <cell r="C12">
            <v>373</v>
          </cell>
          <cell r="D12">
            <v>353</v>
          </cell>
          <cell r="E12">
            <v>20</v>
          </cell>
          <cell r="F12">
            <v>105.6657223796034</v>
          </cell>
        </row>
        <row r="13">
          <cell r="A13" t="str">
            <v>                     THP</v>
          </cell>
          <cell r="B13">
            <v>278</v>
          </cell>
          <cell r="C13">
            <v>285</v>
          </cell>
          <cell r="D13">
            <v>283</v>
          </cell>
          <cell r="E13">
            <v>2</v>
          </cell>
          <cell r="F13">
            <v>100.70671378091873</v>
          </cell>
        </row>
        <row r="14">
          <cell r="A14" t="str">
            <v>                     D</v>
          </cell>
          <cell r="B14">
            <v>547</v>
          </cell>
          <cell r="C14">
            <v>570</v>
          </cell>
          <cell r="D14">
            <v>617</v>
          </cell>
          <cell r="E14">
            <v>-47</v>
          </cell>
          <cell r="F14">
            <v>92.38249594813614</v>
          </cell>
        </row>
        <row r="15">
          <cell r="E15" t="str">
            <v>rozdíl 2003 - 2002</v>
          </cell>
        </row>
        <row r="16">
          <cell r="A16" t="str">
            <v>Průměrný plat(Kč)</v>
          </cell>
          <cell r="B16" t="str">
            <v>11/2003</v>
          </cell>
          <cell r="C16" t="str">
            <v> 01-11/2003</v>
          </cell>
          <cell r="D16" t="str">
            <v> 01-11/02</v>
          </cell>
          <cell r="E16" t="str">
            <v>Kč</v>
          </cell>
          <cell r="F16" t="str">
            <v>v %</v>
          </cell>
        </row>
        <row r="17">
          <cell r="A17" t="str">
            <v>Celkem FNsP</v>
          </cell>
          <cell r="B17">
            <v>25941</v>
          </cell>
          <cell r="C17">
            <v>19522</v>
          </cell>
          <cell r="D17">
            <v>17793</v>
          </cell>
          <cell r="E17">
            <v>1729</v>
          </cell>
          <cell r="F17">
            <v>109.71730455797224</v>
          </cell>
        </row>
        <row r="18">
          <cell r="A18" t="str">
            <v>z toho           L</v>
          </cell>
          <cell r="B18">
            <v>52286</v>
          </cell>
          <cell r="C18">
            <v>41523</v>
          </cell>
          <cell r="D18">
            <v>38944</v>
          </cell>
          <cell r="E18">
            <v>2579</v>
          </cell>
          <cell r="F18">
            <v>106.62232949876747</v>
          </cell>
        </row>
        <row r="19">
          <cell r="A19" t="str">
            <v>                      F</v>
          </cell>
          <cell r="B19">
            <v>53937</v>
          </cell>
          <cell r="C19">
            <v>41569</v>
          </cell>
          <cell r="D19">
            <v>37259</v>
          </cell>
          <cell r="E19">
            <v>4310</v>
          </cell>
          <cell r="F19">
            <v>111.56767492417939</v>
          </cell>
        </row>
        <row r="20">
          <cell r="A20" t="str">
            <v>                     JOP</v>
          </cell>
          <cell r="B20">
            <v>29830</v>
          </cell>
          <cell r="C20">
            <v>22861</v>
          </cell>
          <cell r="D20">
            <v>21416</v>
          </cell>
          <cell r="E20">
            <v>1445</v>
          </cell>
          <cell r="F20">
            <v>106.7472917444901</v>
          </cell>
        </row>
        <row r="21">
          <cell r="A21" t="str">
            <v>                     SZP</v>
          </cell>
          <cell r="B21">
            <v>24624</v>
          </cell>
          <cell r="C21">
            <v>18438</v>
          </cell>
          <cell r="D21">
            <v>16774</v>
          </cell>
          <cell r="E21">
            <v>1664</v>
          </cell>
          <cell r="F21">
            <v>109.92011446285919</v>
          </cell>
        </row>
        <row r="22">
          <cell r="A22" t="str">
            <v>                     NZP</v>
          </cell>
          <cell r="B22">
            <v>18292</v>
          </cell>
          <cell r="C22">
            <v>13411</v>
          </cell>
          <cell r="D22">
            <v>12583</v>
          </cell>
          <cell r="E22">
            <v>828</v>
          </cell>
          <cell r="F22">
            <v>106.58030676309306</v>
          </cell>
        </row>
        <row r="23">
          <cell r="A23" t="str">
            <v>                     PZP</v>
          </cell>
          <cell r="B23">
            <v>16612</v>
          </cell>
          <cell r="C23">
            <v>12242</v>
          </cell>
          <cell r="D23">
            <v>10840</v>
          </cell>
          <cell r="E23">
            <v>1402</v>
          </cell>
          <cell r="F23">
            <v>112.93357933579335</v>
          </cell>
        </row>
        <row r="24">
          <cell r="A24" t="str">
            <v>                     THP</v>
          </cell>
          <cell r="B24">
            <v>24691</v>
          </cell>
          <cell r="C24">
            <v>17919</v>
          </cell>
          <cell r="D24">
            <v>17083</v>
          </cell>
          <cell r="E24">
            <v>836</v>
          </cell>
          <cell r="F24">
            <v>104.89375402446876</v>
          </cell>
        </row>
        <row r="25">
          <cell r="A25" t="str">
            <v>                     D</v>
          </cell>
          <cell r="B25">
            <v>15425</v>
          </cell>
          <cell r="C25">
            <v>11320</v>
          </cell>
          <cell r="D25">
            <v>10345</v>
          </cell>
          <cell r="E25">
            <v>975</v>
          </cell>
          <cell r="F25">
            <v>109.42484291928467</v>
          </cell>
        </row>
        <row r="26">
          <cell r="E26" t="str">
            <v>rozdíl 2003 - 2002</v>
          </cell>
        </row>
        <row r="27">
          <cell r="A27" t="str">
            <v>Osobní náklady(tis.Kč) - vyplacené</v>
          </cell>
          <cell r="B27" t="str">
            <v>11/2003</v>
          </cell>
          <cell r="C27" t="str">
            <v> 01-11/2003</v>
          </cell>
          <cell r="D27" t="str">
            <v> 01-11/02</v>
          </cell>
          <cell r="E27" t="str">
            <v>v tis.Kč</v>
          </cell>
          <cell r="F27" t="str">
            <v>v %</v>
          </cell>
        </row>
        <row r="28">
          <cell r="A28" t="str">
            <v>Celkem FNsP</v>
          </cell>
          <cell r="B28">
            <v>117990</v>
          </cell>
          <cell r="C28">
            <v>995041</v>
          </cell>
          <cell r="D28">
            <v>892318</v>
          </cell>
          <cell r="E28">
            <v>102723</v>
          </cell>
          <cell r="F28">
            <v>111.5119273622184</v>
          </cell>
        </row>
        <row r="29">
          <cell r="A29" t="str">
            <v>z toho 1. mzdové náklady - vyplacené</v>
          </cell>
          <cell r="B29">
            <v>86085</v>
          </cell>
          <cell r="C29">
            <v>722960</v>
          </cell>
          <cell r="D29">
            <v>647993</v>
          </cell>
          <cell r="E29">
            <v>74967</v>
          </cell>
          <cell r="F29">
            <v>111.56910645639691</v>
          </cell>
        </row>
        <row r="30">
          <cell r="A30" t="str">
            <v>          platy</v>
          </cell>
          <cell r="B30">
            <v>85569</v>
          </cell>
          <cell r="C30">
            <v>718201</v>
          </cell>
          <cell r="D30">
            <v>644242</v>
          </cell>
          <cell r="E30">
            <v>73959</v>
          </cell>
          <cell r="F30">
            <v>111.4800028560696</v>
          </cell>
        </row>
        <row r="31">
          <cell r="A31" t="str">
            <v>          OON</v>
          </cell>
          <cell r="B31">
            <v>516</v>
          </cell>
          <cell r="C31">
            <v>4759</v>
          </cell>
          <cell r="D31">
            <v>3751</v>
          </cell>
          <cell r="E31">
            <v>1008</v>
          </cell>
          <cell r="F31">
            <v>126.87283391095707</v>
          </cell>
        </row>
        <row r="32">
          <cell r="A32" t="str">
            <v>          2. soc. a zdrav. pojištění+Koop.</v>
          </cell>
          <cell r="B32">
            <v>30367</v>
          </cell>
          <cell r="C32">
            <v>254710</v>
          </cell>
          <cell r="D32">
            <v>228210</v>
          </cell>
          <cell r="E32">
            <v>26500</v>
          </cell>
          <cell r="F32">
            <v>111.612111651549</v>
          </cell>
        </row>
        <row r="33">
          <cell r="A33" t="str">
            <v>          3. sociální náklady</v>
          </cell>
          <cell r="B33">
            <v>1309</v>
          </cell>
          <cell r="C33">
            <v>14402</v>
          </cell>
          <cell r="D33">
            <v>12846</v>
          </cell>
          <cell r="E33">
            <v>1556</v>
          </cell>
          <cell r="F33">
            <v>112.11271991281333</v>
          </cell>
        </row>
        <row r="34">
          <cell r="A34" t="str">
            <v>          4. civilní služba</v>
          </cell>
          <cell r="B34">
            <v>229</v>
          </cell>
          <cell r="C34">
            <v>2969</v>
          </cell>
          <cell r="D34">
            <v>3269</v>
          </cell>
          <cell r="E34">
            <v>-300</v>
          </cell>
          <cell r="F34">
            <v>90.82288161517283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entář "/>
      <sheetName val="úhrady investic"/>
      <sheetName val="HV-plán,skut"/>
      <sheetName val="Ná,Vý,HV za 11-2003"/>
      <sheetName val="Ná,Vý,HV k 30.11.2003"/>
      <sheetName val="koláčový graf-náklady"/>
      <sheetName val="hospodaření FNsP-položkově"/>
      <sheetName val="L,K,SZM-plán,skut"/>
      <sheetName val="liga léky"/>
      <sheetName val="liga SZM"/>
      <sheetName val="Ná lůžk.částí FNsP celkem"/>
      <sheetName val="kontr. HV"/>
      <sheetName val="nadstand.pokoje"/>
      <sheetName val="počet zaměst. a prům.plat"/>
      <sheetName val="relat.ukazatele hospod."/>
      <sheetName val="lůžk.fond za 11-2003"/>
      <sheetName val="lůžk.fond k 30.11.2003"/>
      <sheetName val="využití lůžek a oš.doba"/>
      <sheetName val="COS-operační výkony"/>
      <sheetName val="Využití COS dle klinik"/>
      <sheetName val="Využití oper. sálů"/>
      <sheetName val="graf - COS v %"/>
      <sheetName val="graf - COS dle sálů"/>
      <sheetName val="graf - COS dle klinik"/>
      <sheetName val="finanční grafy"/>
      <sheetName val="SVLS112003"/>
      <sheetName val="SVLS01-112003"/>
      <sheetName val="HV klinik"/>
      <sheetName val="lůžka"/>
      <sheetName val="plnění úkolu"/>
      <sheetName val="výkony pracovišť"/>
      <sheetName val="zaměst.,mzdy"/>
      <sheetName val="HV dle NS 11"/>
      <sheetName val="HV dle NS 01-11"/>
      <sheetName val="DOZITREND"/>
      <sheetName val="odbor služeb"/>
      <sheetName val="oddělení  LVS"/>
      <sheetName val="odbor techn.rozvoje a inv."/>
      <sheetName val="odbor inf.a kom.techn."/>
      <sheetName val="odbor provozu a údržby"/>
      <sheetName val="doprava"/>
      <sheetName val="provozní režie"/>
      <sheetName val="ústavní režie"/>
    </sheetNames>
    <sheetDataSet>
      <sheetData sheetId="13">
        <row r="5">
          <cell r="A5" t="str">
            <v>Počet zaměstnanců(přepočtený)</v>
          </cell>
          <cell r="B5" t="str">
            <v>11/2003</v>
          </cell>
          <cell r="C5" t="str">
            <v> 01-11/2003</v>
          </cell>
          <cell r="D5" t="str">
            <v> 01-11/02</v>
          </cell>
          <cell r="E5" t="str">
            <v>úvazků</v>
          </cell>
          <cell r="F5" t="str">
            <v>v %</v>
          </cell>
        </row>
        <row r="6">
          <cell r="A6" t="str">
            <v>Celkem FNsP</v>
          </cell>
          <cell r="B6">
            <v>3299</v>
          </cell>
          <cell r="C6">
            <v>3344</v>
          </cell>
          <cell r="D6">
            <v>3292</v>
          </cell>
          <cell r="E6">
            <v>52</v>
          </cell>
          <cell r="F6">
            <v>101.57958687727826</v>
          </cell>
        </row>
        <row r="7">
          <cell r="A7" t="str">
            <v>z toho           L</v>
          </cell>
          <cell r="B7">
            <v>431</v>
          </cell>
          <cell r="C7">
            <v>427</v>
          </cell>
          <cell r="D7">
            <v>408</v>
          </cell>
          <cell r="E7">
            <v>19</v>
          </cell>
          <cell r="F7">
            <v>104.65686274509804</v>
          </cell>
        </row>
        <row r="8">
          <cell r="A8" t="str">
            <v>                      F</v>
          </cell>
          <cell r="B8">
            <v>14</v>
          </cell>
          <cell r="C8">
            <v>12</v>
          </cell>
          <cell r="D8">
            <v>12</v>
          </cell>
          <cell r="E8">
            <v>0</v>
          </cell>
          <cell r="F8">
            <v>100</v>
          </cell>
        </row>
        <row r="9">
          <cell r="A9" t="str">
            <v>                     JOP</v>
          </cell>
          <cell r="B9">
            <v>77</v>
          </cell>
          <cell r="C9">
            <v>76</v>
          </cell>
          <cell r="D9">
            <v>72</v>
          </cell>
          <cell r="E9">
            <v>4</v>
          </cell>
          <cell r="F9">
            <v>105.55555555555556</v>
          </cell>
        </row>
        <row r="10">
          <cell r="A10" t="str">
            <v>                     SZP</v>
          </cell>
          <cell r="B10">
            <v>1519</v>
          </cell>
          <cell r="C10">
            <v>1536</v>
          </cell>
          <cell r="D10">
            <v>1480</v>
          </cell>
          <cell r="E10">
            <v>56</v>
          </cell>
          <cell r="F10">
            <v>103.78378378378379</v>
          </cell>
        </row>
        <row r="11">
          <cell r="A11" t="str">
            <v>                     NZP</v>
          </cell>
          <cell r="B11">
            <v>66</v>
          </cell>
          <cell r="C11">
            <v>65</v>
          </cell>
          <cell r="D11">
            <v>67</v>
          </cell>
          <cell r="E11">
            <v>-2</v>
          </cell>
          <cell r="F11">
            <v>97.01492537313433</v>
          </cell>
        </row>
        <row r="12">
          <cell r="A12" t="str">
            <v>                     PZP</v>
          </cell>
          <cell r="B12">
            <v>367</v>
          </cell>
          <cell r="C12">
            <v>373</v>
          </cell>
          <cell r="D12">
            <v>353</v>
          </cell>
          <cell r="E12">
            <v>20</v>
          </cell>
          <cell r="F12">
            <v>105.6657223796034</v>
          </cell>
        </row>
        <row r="13">
          <cell r="A13" t="str">
            <v>                     THP</v>
          </cell>
          <cell r="B13">
            <v>278</v>
          </cell>
          <cell r="C13">
            <v>285</v>
          </cell>
          <cell r="D13">
            <v>283</v>
          </cell>
          <cell r="E13">
            <v>2</v>
          </cell>
          <cell r="F13">
            <v>100.70671378091873</v>
          </cell>
        </row>
        <row r="14">
          <cell r="A14" t="str">
            <v>                     D</v>
          </cell>
          <cell r="B14">
            <v>547</v>
          </cell>
          <cell r="C14">
            <v>570</v>
          </cell>
          <cell r="D14">
            <v>617</v>
          </cell>
          <cell r="E14">
            <v>-47</v>
          </cell>
          <cell r="F14">
            <v>92.38249594813614</v>
          </cell>
        </row>
        <row r="15">
          <cell r="E15" t="str">
            <v>rozdíl 2003 - 2002</v>
          </cell>
        </row>
        <row r="16">
          <cell r="A16" t="str">
            <v>Průměrný plat(Kč)</v>
          </cell>
          <cell r="B16" t="str">
            <v>11/2003</v>
          </cell>
          <cell r="C16" t="str">
            <v> 01-11/2003</v>
          </cell>
          <cell r="D16" t="str">
            <v> 01-11/02</v>
          </cell>
          <cell r="E16" t="str">
            <v>Kč</v>
          </cell>
          <cell r="F16" t="str">
            <v>v %</v>
          </cell>
        </row>
        <row r="17">
          <cell r="A17" t="str">
            <v>Celkem FNsP</v>
          </cell>
          <cell r="B17">
            <v>25941</v>
          </cell>
          <cell r="C17">
            <v>19522</v>
          </cell>
          <cell r="D17">
            <v>17793</v>
          </cell>
          <cell r="E17">
            <v>1729</v>
          </cell>
          <cell r="F17">
            <v>109.71730455797224</v>
          </cell>
        </row>
        <row r="18">
          <cell r="A18" t="str">
            <v>z toho           L</v>
          </cell>
          <cell r="B18">
            <v>52286</v>
          </cell>
          <cell r="C18">
            <v>41523</v>
          </cell>
          <cell r="D18">
            <v>38944</v>
          </cell>
          <cell r="E18">
            <v>2579</v>
          </cell>
          <cell r="F18">
            <v>106.62232949876747</v>
          </cell>
        </row>
        <row r="19">
          <cell r="A19" t="str">
            <v>                      F</v>
          </cell>
          <cell r="B19">
            <v>53937</v>
          </cell>
          <cell r="C19">
            <v>41569</v>
          </cell>
          <cell r="D19">
            <v>37259</v>
          </cell>
          <cell r="E19">
            <v>4310</v>
          </cell>
          <cell r="F19">
            <v>111.56767492417939</v>
          </cell>
        </row>
        <row r="20">
          <cell r="A20" t="str">
            <v>                     JOP</v>
          </cell>
          <cell r="B20">
            <v>29830</v>
          </cell>
          <cell r="C20">
            <v>22861</v>
          </cell>
          <cell r="D20">
            <v>21416</v>
          </cell>
          <cell r="E20">
            <v>1445</v>
          </cell>
          <cell r="F20">
            <v>106.7472917444901</v>
          </cell>
        </row>
        <row r="21">
          <cell r="A21" t="str">
            <v>                     SZP</v>
          </cell>
          <cell r="B21">
            <v>24624</v>
          </cell>
          <cell r="C21">
            <v>18438</v>
          </cell>
          <cell r="D21">
            <v>16774</v>
          </cell>
          <cell r="E21">
            <v>1664</v>
          </cell>
          <cell r="F21">
            <v>109.92011446285919</v>
          </cell>
        </row>
        <row r="22">
          <cell r="A22" t="str">
            <v>                     NZP</v>
          </cell>
          <cell r="B22">
            <v>18292</v>
          </cell>
          <cell r="C22">
            <v>13411</v>
          </cell>
          <cell r="D22">
            <v>12583</v>
          </cell>
          <cell r="E22">
            <v>828</v>
          </cell>
          <cell r="F22">
            <v>106.58030676309306</v>
          </cell>
        </row>
        <row r="23">
          <cell r="A23" t="str">
            <v>                     PZP</v>
          </cell>
          <cell r="B23">
            <v>16612</v>
          </cell>
          <cell r="C23">
            <v>12242</v>
          </cell>
          <cell r="D23">
            <v>10840</v>
          </cell>
          <cell r="E23">
            <v>1402</v>
          </cell>
          <cell r="F23">
            <v>112.93357933579335</v>
          </cell>
        </row>
        <row r="24">
          <cell r="A24" t="str">
            <v>                     THP</v>
          </cell>
          <cell r="B24">
            <v>24691</v>
          </cell>
          <cell r="C24">
            <v>17919</v>
          </cell>
          <cell r="D24">
            <v>17083</v>
          </cell>
          <cell r="E24">
            <v>836</v>
          </cell>
          <cell r="F24">
            <v>104.89375402446876</v>
          </cell>
        </row>
        <row r="25">
          <cell r="A25" t="str">
            <v>                     D</v>
          </cell>
          <cell r="B25">
            <v>15425</v>
          </cell>
          <cell r="C25">
            <v>11320</v>
          </cell>
          <cell r="D25">
            <v>10345</v>
          </cell>
          <cell r="E25">
            <v>975</v>
          </cell>
          <cell r="F25">
            <v>109.42484291928467</v>
          </cell>
        </row>
        <row r="26">
          <cell r="E26" t="str">
            <v>rozdíl 2003 - 2002</v>
          </cell>
        </row>
        <row r="27">
          <cell r="A27" t="str">
            <v>Osobní náklady(tis.Kč) - vyplacené</v>
          </cell>
          <cell r="B27" t="str">
            <v>11/2003</v>
          </cell>
          <cell r="C27" t="str">
            <v> 01-11/2003</v>
          </cell>
          <cell r="D27" t="str">
            <v> 01-11/02</v>
          </cell>
          <cell r="E27" t="str">
            <v>v tis.Kč</v>
          </cell>
          <cell r="F27" t="str">
            <v>v %</v>
          </cell>
        </row>
        <row r="28">
          <cell r="A28" t="str">
            <v>Celkem FNsP</v>
          </cell>
          <cell r="B28">
            <v>117990</v>
          </cell>
          <cell r="C28">
            <v>995041</v>
          </cell>
          <cell r="D28">
            <v>892318</v>
          </cell>
          <cell r="E28">
            <v>102723</v>
          </cell>
          <cell r="F28">
            <v>111.5119273622184</v>
          </cell>
        </row>
        <row r="29">
          <cell r="A29" t="str">
            <v>z toho 1. mzdové náklady - vyplacené</v>
          </cell>
          <cell r="B29">
            <v>86085</v>
          </cell>
          <cell r="C29">
            <v>722960</v>
          </cell>
          <cell r="D29">
            <v>647993</v>
          </cell>
          <cell r="E29">
            <v>74967</v>
          </cell>
          <cell r="F29">
            <v>111.56910645639691</v>
          </cell>
        </row>
        <row r="30">
          <cell r="A30" t="str">
            <v>          platy</v>
          </cell>
          <cell r="B30">
            <v>85569</v>
          </cell>
          <cell r="C30">
            <v>718201</v>
          </cell>
          <cell r="D30">
            <v>644242</v>
          </cell>
          <cell r="E30">
            <v>73959</v>
          </cell>
          <cell r="F30">
            <v>111.4800028560696</v>
          </cell>
        </row>
        <row r="31">
          <cell r="A31" t="str">
            <v>          OON</v>
          </cell>
          <cell r="B31">
            <v>516</v>
          </cell>
          <cell r="C31">
            <v>4759</v>
          </cell>
          <cell r="D31">
            <v>3751</v>
          </cell>
          <cell r="E31">
            <v>1008</v>
          </cell>
          <cell r="F31">
            <v>126.87283391095707</v>
          </cell>
        </row>
        <row r="32">
          <cell r="A32" t="str">
            <v>          2. soc. a zdrav. pojištění+Koop.</v>
          </cell>
          <cell r="B32">
            <v>30367</v>
          </cell>
          <cell r="C32">
            <v>254710</v>
          </cell>
          <cell r="D32">
            <v>228210</v>
          </cell>
          <cell r="E32">
            <v>26500</v>
          </cell>
          <cell r="F32">
            <v>111.612111651549</v>
          </cell>
        </row>
        <row r="33">
          <cell r="A33" t="str">
            <v>          3. sociální náklady</v>
          </cell>
          <cell r="B33">
            <v>1309</v>
          </cell>
          <cell r="C33">
            <v>14402</v>
          </cell>
          <cell r="D33">
            <v>12846</v>
          </cell>
          <cell r="E33">
            <v>1556</v>
          </cell>
          <cell r="F33">
            <v>112.11271991281333</v>
          </cell>
        </row>
        <row r="34">
          <cell r="A34" t="str">
            <v>          4. civilní služba</v>
          </cell>
          <cell r="B34">
            <v>229</v>
          </cell>
          <cell r="C34">
            <v>2969</v>
          </cell>
          <cell r="D34">
            <v>3269</v>
          </cell>
          <cell r="E34">
            <v>-300</v>
          </cell>
          <cell r="F34">
            <v>90.82288161517283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Personá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mentář "/>
      <sheetName val="úhrady investic"/>
      <sheetName val="HV-plán,skut"/>
      <sheetName val="Ná,Vý,HV za 11-2003"/>
      <sheetName val="Ná,Vý,HV k 30.11.2003"/>
      <sheetName val="koláčový graf-náklady"/>
      <sheetName val="hospodaření FNsP-položkově"/>
      <sheetName val="L,K,SZM-plán,skut"/>
      <sheetName val="liga léky"/>
      <sheetName val="liga SZM"/>
      <sheetName val="Ná lůžk.částí FNsP celkem"/>
      <sheetName val="kontr. HV"/>
      <sheetName val="nadstand.pokoje"/>
      <sheetName val="počet zaměst. a prům.plat"/>
      <sheetName val="relat.ukazatele hospod."/>
      <sheetName val="lůžk.fond za 11-2003"/>
      <sheetName val="lůžk.fond k 30.11.2003"/>
      <sheetName val="využití lůžek a oš.doba"/>
      <sheetName val="COS-operační výkony"/>
      <sheetName val="Využití COS dle klinik"/>
      <sheetName val="Využití oper. sálů"/>
      <sheetName val="graf - COS v %"/>
      <sheetName val="graf - COS dle sálů"/>
      <sheetName val="graf - COS dle klinik"/>
      <sheetName val="finanční grafy"/>
      <sheetName val="SVLS112003"/>
      <sheetName val="SVLS01-112003"/>
      <sheetName val="HV klinik"/>
      <sheetName val="lůžka"/>
      <sheetName val="plnění úkolu"/>
      <sheetName val="výkony pracovišť"/>
      <sheetName val="zaměst.,mzdy"/>
      <sheetName val="HV dle NS 11"/>
      <sheetName val="HV dle NS 01-11"/>
      <sheetName val="DOZITREND"/>
      <sheetName val="odbor služeb"/>
      <sheetName val="oddělení  LVS"/>
      <sheetName val="odbor techn.rozvoje a inv."/>
      <sheetName val="odbor inf.a kom.techn."/>
      <sheetName val="odbor provozu a údržby"/>
      <sheetName val="doprava"/>
      <sheetName val="provozní režie"/>
      <sheetName val="ústavní režie"/>
    </sheetNames>
    <sheetDataSet>
      <sheetData sheetId="13">
        <row r="5">
          <cell r="A5" t="str">
            <v>Počet zaměstnanců(přepočtený)</v>
          </cell>
          <cell r="B5" t="str">
            <v>11/2003</v>
          </cell>
          <cell r="C5" t="str">
            <v> 01-11/2003</v>
          </cell>
          <cell r="D5" t="str">
            <v> 01-11/02</v>
          </cell>
          <cell r="E5" t="str">
            <v>úvazků</v>
          </cell>
          <cell r="F5" t="str">
            <v>v %</v>
          </cell>
        </row>
        <row r="6">
          <cell r="A6" t="str">
            <v>Celkem FNsP</v>
          </cell>
          <cell r="B6">
            <v>3299</v>
          </cell>
          <cell r="C6">
            <v>3344</v>
          </cell>
          <cell r="D6">
            <v>3292</v>
          </cell>
          <cell r="E6">
            <v>52</v>
          </cell>
          <cell r="F6">
            <v>101.57958687727826</v>
          </cell>
        </row>
        <row r="7">
          <cell r="A7" t="str">
            <v>z toho           L</v>
          </cell>
          <cell r="B7">
            <v>431</v>
          </cell>
          <cell r="C7">
            <v>427</v>
          </cell>
          <cell r="D7">
            <v>408</v>
          </cell>
          <cell r="E7">
            <v>19</v>
          </cell>
          <cell r="F7">
            <v>104.65686274509804</v>
          </cell>
        </row>
        <row r="8">
          <cell r="A8" t="str">
            <v>                      F</v>
          </cell>
          <cell r="B8">
            <v>14</v>
          </cell>
          <cell r="C8">
            <v>12</v>
          </cell>
          <cell r="D8">
            <v>12</v>
          </cell>
          <cell r="E8">
            <v>0</v>
          </cell>
          <cell r="F8">
            <v>100</v>
          </cell>
        </row>
        <row r="9">
          <cell r="A9" t="str">
            <v>                     JOP</v>
          </cell>
          <cell r="B9">
            <v>77</v>
          </cell>
          <cell r="C9">
            <v>76</v>
          </cell>
          <cell r="D9">
            <v>72</v>
          </cell>
          <cell r="E9">
            <v>4</v>
          </cell>
          <cell r="F9">
            <v>105.55555555555556</v>
          </cell>
        </row>
        <row r="10">
          <cell r="A10" t="str">
            <v>                     SZP</v>
          </cell>
          <cell r="B10">
            <v>1519</v>
          </cell>
          <cell r="C10">
            <v>1536</v>
          </cell>
          <cell r="D10">
            <v>1480</v>
          </cell>
          <cell r="E10">
            <v>56</v>
          </cell>
          <cell r="F10">
            <v>103.78378378378379</v>
          </cell>
        </row>
        <row r="11">
          <cell r="A11" t="str">
            <v>                     NZP</v>
          </cell>
          <cell r="B11">
            <v>66</v>
          </cell>
          <cell r="C11">
            <v>65</v>
          </cell>
          <cell r="D11">
            <v>67</v>
          </cell>
          <cell r="E11">
            <v>-2</v>
          </cell>
          <cell r="F11">
            <v>97.01492537313433</v>
          </cell>
        </row>
        <row r="12">
          <cell r="A12" t="str">
            <v>                     PZP</v>
          </cell>
          <cell r="B12">
            <v>367</v>
          </cell>
          <cell r="C12">
            <v>373</v>
          </cell>
          <cell r="D12">
            <v>353</v>
          </cell>
          <cell r="E12">
            <v>20</v>
          </cell>
          <cell r="F12">
            <v>105.6657223796034</v>
          </cell>
        </row>
        <row r="13">
          <cell r="A13" t="str">
            <v>                     THP</v>
          </cell>
          <cell r="B13">
            <v>278</v>
          </cell>
          <cell r="C13">
            <v>285</v>
          </cell>
          <cell r="D13">
            <v>283</v>
          </cell>
          <cell r="E13">
            <v>2</v>
          </cell>
          <cell r="F13">
            <v>100.70671378091873</v>
          </cell>
        </row>
        <row r="14">
          <cell r="A14" t="str">
            <v>                     D</v>
          </cell>
          <cell r="B14">
            <v>547</v>
          </cell>
          <cell r="C14">
            <v>570</v>
          </cell>
          <cell r="D14">
            <v>617</v>
          </cell>
          <cell r="E14">
            <v>-47</v>
          </cell>
          <cell r="F14">
            <v>92.38249594813614</v>
          </cell>
        </row>
        <row r="15">
          <cell r="E15" t="str">
            <v>rozdíl 2003 - 2002</v>
          </cell>
        </row>
        <row r="16">
          <cell r="A16" t="str">
            <v>Průměrný plat(Kč)</v>
          </cell>
          <cell r="B16" t="str">
            <v>11/2003</v>
          </cell>
          <cell r="C16" t="str">
            <v> 01-11/2003</v>
          </cell>
          <cell r="D16" t="str">
            <v> 01-11/02</v>
          </cell>
          <cell r="E16" t="str">
            <v>Kč</v>
          </cell>
          <cell r="F16" t="str">
            <v>v %</v>
          </cell>
        </row>
        <row r="17">
          <cell r="A17" t="str">
            <v>Celkem FNsP</v>
          </cell>
          <cell r="B17">
            <v>25941</v>
          </cell>
          <cell r="C17">
            <v>19522</v>
          </cell>
          <cell r="D17">
            <v>17793</v>
          </cell>
          <cell r="E17">
            <v>1729</v>
          </cell>
          <cell r="F17">
            <v>109.71730455797224</v>
          </cell>
        </row>
        <row r="18">
          <cell r="A18" t="str">
            <v>z toho           L</v>
          </cell>
          <cell r="B18">
            <v>52286</v>
          </cell>
          <cell r="C18">
            <v>41523</v>
          </cell>
          <cell r="D18">
            <v>38944</v>
          </cell>
          <cell r="E18">
            <v>2579</v>
          </cell>
          <cell r="F18">
            <v>106.62232949876747</v>
          </cell>
        </row>
        <row r="19">
          <cell r="A19" t="str">
            <v>                      F</v>
          </cell>
          <cell r="B19">
            <v>53937</v>
          </cell>
          <cell r="C19">
            <v>41569</v>
          </cell>
          <cell r="D19">
            <v>37259</v>
          </cell>
          <cell r="E19">
            <v>4310</v>
          </cell>
          <cell r="F19">
            <v>111.56767492417939</v>
          </cell>
        </row>
        <row r="20">
          <cell r="A20" t="str">
            <v>                     JOP</v>
          </cell>
          <cell r="B20">
            <v>29830</v>
          </cell>
          <cell r="C20">
            <v>22861</v>
          </cell>
          <cell r="D20">
            <v>21416</v>
          </cell>
          <cell r="E20">
            <v>1445</v>
          </cell>
          <cell r="F20">
            <v>106.7472917444901</v>
          </cell>
        </row>
        <row r="21">
          <cell r="A21" t="str">
            <v>                     SZP</v>
          </cell>
          <cell r="B21">
            <v>24624</v>
          </cell>
          <cell r="C21">
            <v>18438</v>
          </cell>
          <cell r="D21">
            <v>16774</v>
          </cell>
          <cell r="E21">
            <v>1664</v>
          </cell>
          <cell r="F21">
            <v>109.92011446285919</v>
          </cell>
        </row>
        <row r="22">
          <cell r="A22" t="str">
            <v>                     NZP</v>
          </cell>
          <cell r="B22">
            <v>18292</v>
          </cell>
          <cell r="C22">
            <v>13411</v>
          </cell>
          <cell r="D22">
            <v>12583</v>
          </cell>
          <cell r="E22">
            <v>828</v>
          </cell>
          <cell r="F22">
            <v>106.58030676309306</v>
          </cell>
        </row>
        <row r="23">
          <cell r="A23" t="str">
            <v>                     PZP</v>
          </cell>
          <cell r="B23">
            <v>16612</v>
          </cell>
          <cell r="C23">
            <v>12242</v>
          </cell>
          <cell r="D23">
            <v>10840</v>
          </cell>
          <cell r="E23">
            <v>1402</v>
          </cell>
          <cell r="F23">
            <v>112.93357933579335</v>
          </cell>
        </row>
        <row r="24">
          <cell r="A24" t="str">
            <v>                     THP</v>
          </cell>
          <cell r="B24">
            <v>24691</v>
          </cell>
          <cell r="C24">
            <v>17919</v>
          </cell>
          <cell r="D24">
            <v>17083</v>
          </cell>
          <cell r="E24">
            <v>836</v>
          </cell>
          <cell r="F24">
            <v>104.89375402446876</v>
          </cell>
        </row>
        <row r="25">
          <cell r="A25" t="str">
            <v>                     D</v>
          </cell>
          <cell r="B25">
            <v>15425</v>
          </cell>
          <cell r="C25">
            <v>11320</v>
          </cell>
          <cell r="D25">
            <v>10345</v>
          </cell>
          <cell r="E25">
            <v>975</v>
          </cell>
          <cell r="F25">
            <v>109.42484291928467</v>
          </cell>
        </row>
        <row r="26">
          <cell r="E26" t="str">
            <v>rozdíl 2003 - 2002</v>
          </cell>
        </row>
        <row r="27">
          <cell r="A27" t="str">
            <v>Osobní náklady(tis.Kč) - vyplacené</v>
          </cell>
          <cell r="B27" t="str">
            <v>11/2003</v>
          </cell>
          <cell r="C27" t="str">
            <v> 01-11/2003</v>
          </cell>
          <cell r="D27" t="str">
            <v> 01-11/02</v>
          </cell>
          <cell r="E27" t="str">
            <v>v tis.Kč</v>
          </cell>
          <cell r="F27" t="str">
            <v>v %</v>
          </cell>
        </row>
        <row r="28">
          <cell r="A28" t="str">
            <v>Celkem FNsP</v>
          </cell>
          <cell r="B28">
            <v>117990</v>
          </cell>
          <cell r="C28">
            <v>995041</v>
          </cell>
          <cell r="D28">
            <v>892318</v>
          </cell>
          <cell r="E28">
            <v>102723</v>
          </cell>
          <cell r="F28">
            <v>111.5119273622184</v>
          </cell>
        </row>
        <row r="29">
          <cell r="A29" t="str">
            <v>z toho 1. mzdové náklady - vyplacené</v>
          </cell>
          <cell r="B29">
            <v>86085</v>
          </cell>
          <cell r="C29">
            <v>722960</v>
          </cell>
          <cell r="D29">
            <v>647993</v>
          </cell>
          <cell r="E29">
            <v>74967</v>
          </cell>
          <cell r="F29">
            <v>111.56910645639691</v>
          </cell>
        </row>
        <row r="30">
          <cell r="A30" t="str">
            <v>          platy</v>
          </cell>
          <cell r="B30">
            <v>85569</v>
          </cell>
          <cell r="C30">
            <v>718201</v>
          </cell>
          <cell r="D30">
            <v>644242</v>
          </cell>
          <cell r="E30">
            <v>73959</v>
          </cell>
          <cell r="F30">
            <v>111.4800028560696</v>
          </cell>
        </row>
        <row r="31">
          <cell r="A31" t="str">
            <v>          OON</v>
          </cell>
          <cell r="B31">
            <v>516</v>
          </cell>
          <cell r="C31">
            <v>4759</v>
          </cell>
          <cell r="D31">
            <v>3751</v>
          </cell>
          <cell r="E31">
            <v>1008</v>
          </cell>
          <cell r="F31">
            <v>126.87283391095707</v>
          </cell>
        </row>
        <row r="32">
          <cell r="A32" t="str">
            <v>          2. soc. a zdrav. pojištění+Koop.</v>
          </cell>
          <cell r="B32">
            <v>30367</v>
          </cell>
          <cell r="C32">
            <v>254710</v>
          </cell>
          <cell r="D32">
            <v>228210</v>
          </cell>
          <cell r="E32">
            <v>26500</v>
          </cell>
          <cell r="F32">
            <v>111.612111651549</v>
          </cell>
        </row>
        <row r="33">
          <cell r="A33" t="str">
            <v>          3. sociální náklady</v>
          </cell>
          <cell r="B33">
            <v>1309</v>
          </cell>
          <cell r="C33">
            <v>14402</v>
          </cell>
          <cell r="D33">
            <v>12846</v>
          </cell>
          <cell r="E33">
            <v>1556</v>
          </cell>
          <cell r="F33">
            <v>112.11271991281333</v>
          </cell>
        </row>
        <row r="34">
          <cell r="A34" t="str">
            <v>          4. civilní služba</v>
          </cell>
          <cell r="B34">
            <v>229</v>
          </cell>
          <cell r="C34">
            <v>2969</v>
          </cell>
          <cell r="D34">
            <v>3269</v>
          </cell>
          <cell r="E34">
            <v>-300</v>
          </cell>
          <cell r="F34">
            <v>90.82288161517283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8.375" style="394" bestFit="1" customWidth="1"/>
    <col min="2" max="2" width="14.125" style="395" customWidth="1"/>
    <col min="3" max="3" width="14.125" style="395" bestFit="1" customWidth="1"/>
    <col min="4" max="4" width="16.875" style="395" bestFit="1" customWidth="1"/>
    <col min="5" max="5" width="15.625" style="396" bestFit="1" customWidth="1"/>
    <col min="6" max="7" width="9.375" style="3" customWidth="1"/>
    <col min="8" max="8" width="45.375" style="3" bestFit="1" customWidth="1"/>
    <col min="9" max="9" width="14.375" style="3" bestFit="1" customWidth="1"/>
    <col min="10" max="10" width="12.50390625" style="3" bestFit="1" customWidth="1"/>
    <col min="11" max="11" width="14.375" style="3" bestFit="1" customWidth="1"/>
    <col min="12" max="12" width="12.50390625" style="3" bestFit="1" customWidth="1"/>
    <col min="13" max="16384" width="9.375" style="3" customWidth="1"/>
  </cols>
  <sheetData>
    <row r="1" spans="1:5" ht="21.75" customHeight="1">
      <c r="A1" s="390" t="s">
        <v>372</v>
      </c>
      <c r="B1" s="392"/>
      <c r="C1" s="392"/>
      <c r="D1" s="392"/>
      <c r="E1" s="392"/>
    </row>
    <row r="2" spans="1:5" ht="15.75" customHeight="1">
      <c r="A2" s="391" t="s">
        <v>371</v>
      </c>
      <c r="B2" s="392"/>
      <c r="C2" s="392"/>
      <c r="D2" s="392"/>
      <c r="E2" s="392"/>
    </row>
    <row r="3" spans="2:5" ht="12.75">
      <c r="B3" s="392"/>
      <c r="C3" s="392"/>
      <c r="D3" s="392"/>
      <c r="E3" s="392"/>
    </row>
    <row r="4" spans="1:5" ht="56.25" customHeight="1">
      <c r="A4" s="443" t="s">
        <v>356</v>
      </c>
      <c r="B4" s="443"/>
      <c r="C4" s="443"/>
      <c r="D4" s="443"/>
      <c r="E4" s="443"/>
    </row>
    <row r="5" spans="1:5" ht="15.75" thickBot="1">
      <c r="A5" s="397"/>
      <c r="B5" s="397"/>
      <c r="C5" s="397"/>
      <c r="D5" s="397"/>
      <c r="E5" s="393" t="s">
        <v>353</v>
      </c>
    </row>
    <row r="6" spans="1:5" ht="12.75">
      <c r="A6" s="444" t="s">
        <v>354</v>
      </c>
      <c r="B6" s="440" t="s">
        <v>359</v>
      </c>
      <c r="C6" s="409" t="s">
        <v>360</v>
      </c>
      <c r="D6" s="409" t="s">
        <v>361</v>
      </c>
      <c r="E6" s="434" t="s">
        <v>368</v>
      </c>
    </row>
    <row r="7" spans="1:5" ht="12.75">
      <c r="A7" s="445"/>
      <c r="B7" s="441"/>
      <c r="C7" s="428" t="s">
        <v>367</v>
      </c>
      <c r="D7" s="428" t="s">
        <v>367</v>
      </c>
      <c r="E7" s="435"/>
    </row>
    <row r="8" spans="1:5" ht="13.5" thickBot="1">
      <c r="A8" s="446"/>
      <c r="B8" s="442"/>
      <c r="C8" s="410"/>
      <c r="D8" s="410"/>
      <c r="E8" s="436"/>
    </row>
    <row r="9" spans="1:5" s="199" customFormat="1" ht="13.5" thickBot="1">
      <c r="A9" s="411" t="s">
        <v>358</v>
      </c>
      <c r="B9" s="412" t="s">
        <v>362</v>
      </c>
      <c r="C9" s="413">
        <v>2357271</v>
      </c>
      <c r="D9" s="413">
        <v>2337208</v>
      </c>
      <c r="E9" s="413">
        <v>-20063</v>
      </c>
    </row>
    <row r="10" spans="1:5" ht="13.5" thickBot="1">
      <c r="A10" s="414" t="s">
        <v>125</v>
      </c>
      <c r="B10" s="415">
        <v>4534155</v>
      </c>
      <c r="C10" s="413">
        <v>2265869</v>
      </c>
      <c r="D10" s="413">
        <v>2210900</v>
      </c>
      <c r="E10" s="413">
        <v>-54969</v>
      </c>
    </row>
    <row r="11" spans="1:5" ht="13.5" thickBot="1">
      <c r="A11" s="416" t="s">
        <v>355</v>
      </c>
      <c r="B11" s="417" t="s">
        <v>363</v>
      </c>
      <c r="C11" s="417">
        <v>0</v>
      </c>
      <c r="D11" s="417">
        <v>0</v>
      </c>
      <c r="E11" s="417">
        <v>0</v>
      </c>
    </row>
    <row r="12" spans="1:5" s="117" customFormat="1" ht="15.75" thickBot="1">
      <c r="A12" s="418" t="s">
        <v>364</v>
      </c>
      <c r="B12" s="419">
        <v>-158075</v>
      </c>
      <c r="C12" s="419">
        <v>-91402</v>
      </c>
      <c r="D12" s="419">
        <v>-126308</v>
      </c>
      <c r="E12" s="419">
        <v>-34906</v>
      </c>
    </row>
    <row r="13" spans="1:5" ht="15.75" thickBot="1">
      <c r="A13" s="420" t="s">
        <v>365</v>
      </c>
      <c r="B13" s="421">
        <v>-23355</v>
      </c>
      <c r="C13" s="421">
        <v>-91402</v>
      </c>
      <c r="D13" s="421">
        <v>-126308</v>
      </c>
      <c r="E13" s="421">
        <v>-34906</v>
      </c>
    </row>
    <row r="14" spans="1:5" ht="13.5" thickBot="1">
      <c r="A14" s="3"/>
      <c r="B14" s="3"/>
      <c r="C14" s="3"/>
      <c r="D14" s="3"/>
      <c r="E14" s="3"/>
    </row>
    <row r="15" spans="1:5" ht="12.75">
      <c r="A15" s="437" t="s">
        <v>3</v>
      </c>
      <c r="B15" s="440" t="s">
        <v>359</v>
      </c>
      <c r="C15" s="409" t="s">
        <v>360</v>
      </c>
      <c r="D15" s="409" t="s">
        <v>361</v>
      </c>
      <c r="E15" s="434" t="s">
        <v>368</v>
      </c>
    </row>
    <row r="16" spans="1:5" s="199" customFormat="1" ht="12.75">
      <c r="A16" s="438"/>
      <c r="B16" s="441"/>
      <c r="C16" s="428" t="s">
        <v>367</v>
      </c>
      <c r="D16" s="428" t="s">
        <v>367</v>
      </c>
      <c r="E16" s="435"/>
    </row>
    <row r="17" spans="1:5" ht="13.5" thickBot="1">
      <c r="A17" s="439"/>
      <c r="B17" s="442"/>
      <c r="C17" s="410"/>
      <c r="D17" s="410"/>
      <c r="E17" s="436"/>
    </row>
    <row r="18" spans="1:5" ht="13.5" thickBot="1">
      <c r="A18" s="411" t="s">
        <v>358</v>
      </c>
      <c r="B18" s="415">
        <v>620129</v>
      </c>
      <c r="C18" s="413">
        <v>327465</v>
      </c>
      <c r="D18" s="413">
        <v>322604</v>
      </c>
      <c r="E18" s="413">
        <v>-4861</v>
      </c>
    </row>
    <row r="19" spans="1:5" s="117" customFormat="1" ht="13.5" thickBot="1">
      <c r="A19" s="414" t="s">
        <v>125</v>
      </c>
      <c r="B19" s="415">
        <v>628082</v>
      </c>
      <c r="C19" s="413">
        <v>310486</v>
      </c>
      <c r="D19" s="413">
        <v>303862</v>
      </c>
      <c r="E19" s="413">
        <v>-6624</v>
      </c>
    </row>
    <row r="20" spans="1:5" ht="13.5" thickBot="1">
      <c r="A20" s="416" t="s">
        <v>355</v>
      </c>
      <c r="B20" s="422">
        <v>15578</v>
      </c>
      <c r="C20" s="417">
        <v>0</v>
      </c>
      <c r="D20" s="417">
        <v>0</v>
      </c>
      <c r="E20" s="417">
        <v>0</v>
      </c>
    </row>
    <row r="21" spans="1:5" ht="15.75" thickBot="1">
      <c r="A21" s="418" t="s">
        <v>364</v>
      </c>
      <c r="B21" s="419">
        <v>-7625</v>
      </c>
      <c r="C21" s="419">
        <v>-16979</v>
      </c>
      <c r="D21" s="419">
        <v>-18742</v>
      </c>
      <c r="E21" s="419">
        <v>-1763</v>
      </c>
    </row>
    <row r="22" spans="1:5" ht="15.75" thickBot="1">
      <c r="A22" s="420" t="s">
        <v>365</v>
      </c>
      <c r="B22" s="421">
        <v>7953</v>
      </c>
      <c r="C22" s="421">
        <v>-16979</v>
      </c>
      <c r="D22" s="421">
        <v>-18742</v>
      </c>
      <c r="E22" s="421">
        <v>-1763</v>
      </c>
    </row>
    <row r="23" s="199" customFormat="1" ht="13.5" thickBot="1"/>
    <row r="24" spans="1:5" ht="12.75">
      <c r="A24" s="437" t="s">
        <v>5</v>
      </c>
      <c r="B24" s="440" t="s">
        <v>359</v>
      </c>
      <c r="C24" s="409" t="s">
        <v>360</v>
      </c>
      <c r="D24" s="409" t="s">
        <v>361</v>
      </c>
      <c r="E24" s="434" t="s">
        <v>368</v>
      </c>
    </row>
    <row r="25" spans="1:5" ht="12.75">
      <c r="A25" s="438"/>
      <c r="B25" s="441"/>
      <c r="C25" s="428" t="s">
        <v>367</v>
      </c>
      <c r="D25" s="428" t="s">
        <v>367</v>
      </c>
      <c r="E25" s="435"/>
    </row>
    <row r="26" spans="1:5" s="388" customFormat="1" ht="13.5" thickBot="1">
      <c r="A26" s="439"/>
      <c r="B26" s="442"/>
      <c r="C26" s="410"/>
      <c r="D26" s="410"/>
      <c r="E26" s="436"/>
    </row>
    <row r="27" spans="1:5" ht="13.5" thickBot="1">
      <c r="A27" s="411" t="s">
        <v>358</v>
      </c>
      <c r="B27" s="415">
        <v>750403</v>
      </c>
      <c r="C27" s="413">
        <v>388743</v>
      </c>
      <c r="D27" s="413">
        <v>385308</v>
      </c>
      <c r="E27" s="413">
        <v>-3435</v>
      </c>
    </row>
    <row r="28" spans="1:5" ht="13.5" thickBot="1">
      <c r="A28" s="414" t="s">
        <v>125</v>
      </c>
      <c r="B28" s="415">
        <v>750403</v>
      </c>
      <c r="C28" s="413">
        <v>375201</v>
      </c>
      <c r="D28" s="413">
        <v>350543</v>
      </c>
      <c r="E28" s="413">
        <v>-24658</v>
      </c>
    </row>
    <row r="29" spans="1:5" ht="13.5" thickBot="1">
      <c r="A29" s="416" t="s">
        <v>355</v>
      </c>
      <c r="B29" s="422">
        <v>27083</v>
      </c>
      <c r="C29" s="417">
        <v>0</v>
      </c>
      <c r="D29" s="417">
        <v>0</v>
      </c>
      <c r="E29" s="417">
        <v>0</v>
      </c>
    </row>
    <row r="30" spans="1:5" s="199" customFormat="1" ht="15.75" thickBot="1">
      <c r="A30" s="418" t="s">
        <v>364</v>
      </c>
      <c r="B30" s="419">
        <v>-27083</v>
      </c>
      <c r="C30" s="419">
        <v>-13542</v>
      </c>
      <c r="D30" s="419">
        <v>-34765</v>
      </c>
      <c r="E30" s="419">
        <v>-21223</v>
      </c>
    </row>
    <row r="31" spans="1:5" ht="15.75" thickBot="1">
      <c r="A31" s="420" t="s">
        <v>365</v>
      </c>
      <c r="B31" s="424">
        <v>0</v>
      </c>
      <c r="C31" s="421">
        <v>-13542</v>
      </c>
      <c r="D31" s="421">
        <v>-34765</v>
      </c>
      <c r="E31" s="421">
        <v>-21223</v>
      </c>
    </row>
    <row r="32" spans="1:5" ht="13.5" thickBot="1">
      <c r="A32" s="3"/>
      <c r="B32" s="3"/>
      <c r="C32" s="3"/>
      <c r="D32" s="3"/>
      <c r="E32" s="3"/>
    </row>
    <row r="33" spans="1:5" s="388" customFormat="1" ht="12.75">
      <c r="A33" s="437" t="s">
        <v>2</v>
      </c>
      <c r="B33" s="440" t="s">
        <v>359</v>
      </c>
      <c r="C33" s="409" t="s">
        <v>360</v>
      </c>
      <c r="D33" s="409" t="s">
        <v>361</v>
      </c>
      <c r="E33" s="434" t="s">
        <v>368</v>
      </c>
    </row>
    <row r="34" spans="1:5" ht="12.75">
      <c r="A34" s="438"/>
      <c r="B34" s="441"/>
      <c r="C34" s="428" t="s">
        <v>367</v>
      </c>
      <c r="D34" s="428" t="s">
        <v>367</v>
      </c>
      <c r="E34" s="435"/>
    </row>
    <row r="35" spans="1:5" ht="13.5" thickBot="1">
      <c r="A35" s="439"/>
      <c r="B35" s="442"/>
      <c r="C35" s="410"/>
      <c r="D35" s="410"/>
      <c r="E35" s="436"/>
    </row>
    <row r="36" spans="1:5" ht="13.5" thickBot="1">
      <c r="A36" s="411" t="s">
        <v>358</v>
      </c>
      <c r="B36" s="415">
        <v>599072</v>
      </c>
      <c r="C36" s="413">
        <v>299536</v>
      </c>
      <c r="D36" s="413">
        <v>288302</v>
      </c>
      <c r="E36" s="413">
        <v>-11234</v>
      </c>
    </row>
    <row r="37" spans="1:5" s="199" customFormat="1" ht="13.5" thickBot="1">
      <c r="A37" s="414" t="s">
        <v>125</v>
      </c>
      <c r="B37" s="415">
        <v>589764</v>
      </c>
      <c r="C37" s="413">
        <v>294882</v>
      </c>
      <c r="D37" s="413">
        <v>290883</v>
      </c>
      <c r="E37" s="413">
        <v>-3999</v>
      </c>
    </row>
    <row r="38" spans="1:5" ht="13.5" thickBot="1">
      <c r="A38" s="416" t="s">
        <v>355</v>
      </c>
      <c r="B38" s="417">
        <v>0</v>
      </c>
      <c r="C38" s="417">
        <v>0</v>
      </c>
      <c r="D38" s="417">
        <v>0</v>
      </c>
      <c r="E38" s="417">
        <v>0</v>
      </c>
    </row>
    <row r="39" spans="1:5" ht="15.75" thickBot="1">
      <c r="A39" s="418" t="s">
        <v>364</v>
      </c>
      <c r="B39" s="419">
        <v>-9308</v>
      </c>
      <c r="C39" s="419">
        <v>-4654</v>
      </c>
      <c r="D39" s="419">
        <v>2582</v>
      </c>
      <c r="E39" s="419">
        <v>7236</v>
      </c>
    </row>
    <row r="40" spans="1:5" s="117" customFormat="1" ht="15.75" thickBot="1">
      <c r="A40" s="420" t="s">
        <v>365</v>
      </c>
      <c r="B40" s="421">
        <v>-9308</v>
      </c>
      <c r="C40" s="421">
        <v>-4654</v>
      </c>
      <c r="D40" s="421">
        <v>2582</v>
      </c>
      <c r="E40" s="421">
        <v>7236</v>
      </c>
    </row>
    <row r="41" spans="1:5" ht="13.5" thickBot="1">
      <c r="A41" s="3"/>
      <c r="B41" s="3"/>
      <c r="C41" s="3"/>
      <c r="D41" s="3"/>
      <c r="E41" s="3"/>
    </row>
    <row r="42" spans="1:5" ht="13.5" customHeight="1">
      <c r="A42" s="437" t="s">
        <v>6</v>
      </c>
      <c r="B42" s="440" t="s">
        <v>359</v>
      </c>
      <c r="C42" s="409" t="s">
        <v>360</v>
      </c>
      <c r="D42" s="409" t="s">
        <v>361</v>
      </c>
      <c r="E42" s="434" t="s">
        <v>368</v>
      </c>
    </row>
    <row r="43" spans="1:5" ht="12.75">
      <c r="A43" s="438"/>
      <c r="B43" s="441"/>
      <c r="C43" s="428" t="s">
        <v>367</v>
      </c>
      <c r="D43" s="428" t="s">
        <v>367</v>
      </c>
      <c r="E43" s="435"/>
    </row>
    <row r="44" spans="1:5" s="199" customFormat="1" ht="13.5" thickBot="1">
      <c r="A44" s="439"/>
      <c r="B44" s="442"/>
      <c r="C44" s="410"/>
      <c r="D44" s="410"/>
      <c r="E44" s="436"/>
    </row>
    <row r="45" spans="1:5" ht="13.5" thickBot="1">
      <c r="A45" s="411" t="s">
        <v>358</v>
      </c>
      <c r="B45" s="415">
        <v>737205</v>
      </c>
      <c r="C45" s="413">
        <v>380962</v>
      </c>
      <c r="D45" s="413">
        <v>382283</v>
      </c>
      <c r="E45" s="413">
        <v>1321</v>
      </c>
    </row>
    <row r="46" spans="1:5" ht="13.5" thickBot="1">
      <c r="A46" s="414" t="s">
        <v>125</v>
      </c>
      <c r="B46" s="415">
        <v>715205</v>
      </c>
      <c r="C46" s="413">
        <v>359653</v>
      </c>
      <c r="D46" s="413">
        <v>360305</v>
      </c>
      <c r="E46" s="425">
        <v>652</v>
      </c>
    </row>
    <row r="47" spans="1:5" s="389" customFormat="1" ht="13.5" thickBot="1">
      <c r="A47" s="416" t="s">
        <v>355</v>
      </c>
      <c r="B47" s="422">
        <v>26000</v>
      </c>
      <c r="C47" s="417">
        <v>0</v>
      </c>
      <c r="D47" s="417">
        <v>0</v>
      </c>
      <c r="E47" s="417">
        <v>0</v>
      </c>
    </row>
    <row r="48" spans="1:5" ht="15.75" thickBot="1">
      <c r="A48" s="418" t="s">
        <v>364</v>
      </c>
      <c r="B48" s="419">
        <v>-48000</v>
      </c>
      <c r="C48" s="419">
        <v>-21309</v>
      </c>
      <c r="D48" s="419">
        <v>-21978</v>
      </c>
      <c r="E48" s="426">
        <v>-669</v>
      </c>
    </row>
    <row r="49" spans="1:5" ht="15.75" thickBot="1">
      <c r="A49" s="420" t="s">
        <v>365</v>
      </c>
      <c r="B49" s="427">
        <v>-22000</v>
      </c>
      <c r="C49" s="421">
        <v>-21309</v>
      </c>
      <c r="D49" s="421">
        <v>-21978</v>
      </c>
      <c r="E49" s="424">
        <v>-669</v>
      </c>
    </row>
    <row r="50" spans="1:5" ht="13.5" thickBot="1">
      <c r="A50" s="3"/>
      <c r="B50" s="3"/>
      <c r="C50" s="3"/>
      <c r="D50" s="3"/>
      <c r="E50" s="3"/>
    </row>
    <row r="51" spans="1:5" ht="12.75">
      <c r="A51" s="437" t="s">
        <v>1</v>
      </c>
      <c r="B51" s="440" t="s">
        <v>366</v>
      </c>
      <c r="C51" s="409" t="s">
        <v>360</v>
      </c>
      <c r="D51" s="409" t="s">
        <v>361</v>
      </c>
      <c r="E51" s="434" t="s">
        <v>368</v>
      </c>
    </row>
    <row r="52" spans="1:5" ht="12.75">
      <c r="A52" s="438"/>
      <c r="B52" s="441"/>
      <c r="C52" s="428" t="s">
        <v>367</v>
      </c>
      <c r="D52" s="428" t="s">
        <v>367</v>
      </c>
      <c r="E52" s="435"/>
    </row>
    <row r="53" spans="1:5" s="117" customFormat="1" ht="13.5" thickBot="1">
      <c r="A53" s="439"/>
      <c r="B53" s="442"/>
      <c r="C53" s="410"/>
      <c r="D53" s="410"/>
      <c r="E53" s="436"/>
    </row>
    <row r="54" spans="1:5" s="117" customFormat="1" ht="13.5" thickBot="1">
      <c r="A54" s="411" t="s">
        <v>358</v>
      </c>
      <c r="B54" s="415">
        <v>953106</v>
      </c>
      <c r="C54" s="413">
        <v>490267</v>
      </c>
      <c r="D54" s="413">
        <v>485175</v>
      </c>
      <c r="E54" s="413">
        <v>-5092</v>
      </c>
    </row>
    <row r="55" spans="1:5" s="117" customFormat="1" ht="13.5" thickBot="1">
      <c r="A55" s="414" t="s">
        <v>125</v>
      </c>
      <c r="B55" s="415">
        <v>953106</v>
      </c>
      <c r="C55" s="413">
        <v>476849</v>
      </c>
      <c r="D55" s="413">
        <v>461244</v>
      </c>
      <c r="E55" s="413">
        <v>-15605</v>
      </c>
    </row>
    <row r="56" spans="1:5" s="117" customFormat="1" ht="13.5" thickBot="1">
      <c r="A56" s="416" t="s">
        <v>355</v>
      </c>
      <c r="B56" s="422">
        <v>23059</v>
      </c>
      <c r="C56" s="417">
        <v>0</v>
      </c>
      <c r="D56" s="417">
        <v>0</v>
      </c>
      <c r="E56" s="417">
        <v>0</v>
      </c>
    </row>
    <row r="57" spans="1:5" s="117" customFormat="1" ht="15.75" thickBot="1">
      <c r="A57" s="418" t="s">
        <v>364</v>
      </c>
      <c r="B57" s="419">
        <v>-23059</v>
      </c>
      <c r="C57" s="419">
        <v>-13418</v>
      </c>
      <c r="D57" s="419">
        <v>-23931</v>
      </c>
      <c r="E57" s="419">
        <v>-10513</v>
      </c>
    </row>
    <row r="58" spans="1:5" s="117" customFormat="1" ht="15.75" thickBot="1">
      <c r="A58" s="420" t="s">
        <v>365</v>
      </c>
      <c r="B58" s="424">
        <v>0</v>
      </c>
      <c r="C58" s="421">
        <v>-13418</v>
      </c>
      <c r="D58" s="421">
        <v>-23931</v>
      </c>
      <c r="E58" s="421">
        <v>-10513</v>
      </c>
    </row>
    <row r="59" s="117" customFormat="1" ht="13.5" thickBot="1"/>
    <row r="60" spans="1:5" s="117" customFormat="1" ht="13.5" customHeight="1">
      <c r="A60" s="437" t="s">
        <v>4</v>
      </c>
      <c r="B60" s="440" t="s">
        <v>359</v>
      </c>
      <c r="C60" s="409" t="s">
        <v>360</v>
      </c>
      <c r="D60" s="409" t="s">
        <v>361</v>
      </c>
      <c r="E60" s="434" t="s">
        <v>368</v>
      </c>
    </row>
    <row r="61" spans="1:5" s="117" customFormat="1" ht="12.75">
      <c r="A61" s="438"/>
      <c r="B61" s="441"/>
      <c r="C61" s="428" t="s">
        <v>367</v>
      </c>
      <c r="D61" s="428" t="s">
        <v>367</v>
      </c>
      <c r="E61" s="435"/>
    </row>
    <row r="62" spans="1:5" s="117" customFormat="1" ht="13.5" thickBot="1">
      <c r="A62" s="439"/>
      <c r="B62" s="442"/>
      <c r="C62" s="410"/>
      <c r="D62" s="423"/>
      <c r="E62" s="436"/>
    </row>
    <row r="63" spans="1:5" s="117" customFormat="1" ht="13.5" thickBot="1">
      <c r="A63" s="411" t="s">
        <v>358</v>
      </c>
      <c r="B63" s="415">
        <v>897595</v>
      </c>
      <c r="C63" s="413">
        <v>470298</v>
      </c>
      <c r="D63" s="413">
        <v>473536</v>
      </c>
      <c r="E63" s="413">
        <v>3238</v>
      </c>
    </row>
    <row r="64" spans="1:5" s="117" customFormat="1" ht="13.5" thickBot="1">
      <c r="A64" s="414" t="s">
        <v>125</v>
      </c>
      <c r="B64" s="415">
        <v>897595</v>
      </c>
      <c r="C64" s="413">
        <v>448798</v>
      </c>
      <c r="D64" s="413">
        <v>444063</v>
      </c>
      <c r="E64" s="413">
        <v>-4735</v>
      </c>
    </row>
    <row r="65" spans="1:5" s="117" customFormat="1" ht="13.5" thickBot="1">
      <c r="A65" s="416" t="s">
        <v>355</v>
      </c>
      <c r="B65" s="422">
        <v>43000</v>
      </c>
      <c r="C65" s="417">
        <v>0</v>
      </c>
      <c r="D65" s="417">
        <v>0</v>
      </c>
      <c r="E65" s="417">
        <v>0</v>
      </c>
    </row>
    <row r="66" spans="1:5" s="117" customFormat="1" ht="15.75" thickBot="1">
      <c r="A66" s="418" t="s">
        <v>364</v>
      </c>
      <c r="B66" s="419">
        <v>-43000</v>
      </c>
      <c r="C66" s="419">
        <v>-21500</v>
      </c>
      <c r="D66" s="419">
        <v>-29473</v>
      </c>
      <c r="E66" s="419">
        <v>-7973</v>
      </c>
    </row>
    <row r="67" spans="1:5" s="117" customFormat="1" ht="15.75" thickBot="1">
      <c r="A67" s="420" t="s">
        <v>365</v>
      </c>
      <c r="B67" s="424">
        <v>0</v>
      </c>
      <c r="C67" s="421">
        <v>-21500</v>
      </c>
      <c r="D67" s="421">
        <v>-29473</v>
      </c>
      <c r="E67" s="421">
        <v>-7973</v>
      </c>
    </row>
    <row r="68" s="117" customFormat="1" ht="12.75"/>
    <row r="69" s="117" customFormat="1" ht="12.75">
      <c r="A69" s="389" t="s">
        <v>369</v>
      </c>
    </row>
    <row r="70" s="117" customFormat="1" ht="12.75">
      <c r="A70" s="389" t="s">
        <v>370</v>
      </c>
    </row>
    <row r="71" s="117" customFormat="1" ht="12.75">
      <c r="E71" s="117">
        <v>1</v>
      </c>
    </row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</sheetData>
  <sheetProtection/>
  <mergeCells count="22">
    <mergeCell ref="A60:A62"/>
    <mergeCell ref="B60:B62"/>
    <mergeCell ref="E60:E62"/>
    <mergeCell ref="B24:B26"/>
    <mergeCell ref="E24:E26"/>
    <mergeCell ref="A33:A35"/>
    <mergeCell ref="B33:B35"/>
    <mergeCell ref="A42:A44"/>
    <mergeCell ref="A4:E4"/>
    <mergeCell ref="A6:A8"/>
    <mergeCell ref="B6:B8"/>
    <mergeCell ref="E6:E8"/>
    <mergeCell ref="A15:A17"/>
    <mergeCell ref="B15:B17"/>
    <mergeCell ref="E15:E17"/>
    <mergeCell ref="A24:A26"/>
    <mergeCell ref="B42:B44"/>
    <mergeCell ref="E42:E44"/>
    <mergeCell ref="E33:E35"/>
    <mergeCell ref="E51:E53"/>
    <mergeCell ref="A51:A53"/>
    <mergeCell ref="B51:B5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4"/>
  <sheetViews>
    <sheetView zoomScale="90" zoomScaleNormal="90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J58" sqref="J58"/>
    </sheetView>
  </sheetViews>
  <sheetFormatPr defaultColWidth="9.00390625" defaultRowHeight="12.75"/>
  <cols>
    <col min="1" max="1" width="3.625" style="17" customWidth="1"/>
    <col min="2" max="2" width="3.125" style="17" customWidth="1"/>
    <col min="3" max="3" width="3.375" style="18" customWidth="1"/>
    <col min="4" max="5" width="13.00390625" style="19" customWidth="1"/>
    <col min="6" max="6" width="11.875" style="19" customWidth="1"/>
    <col min="7" max="7" width="4.125" style="19" customWidth="1"/>
    <col min="8" max="8" width="2.50390625" style="19" customWidth="1"/>
    <col min="9" max="9" width="15.50390625" style="19" bestFit="1" customWidth="1"/>
    <col min="10" max="10" width="18.875" style="19" bestFit="1" customWidth="1"/>
    <col min="11" max="12" width="19.375" style="19" bestFit="1" customWidth="1"/>
    <col min="13" max="13" width="28.625" style="19" hidden="1" customWidth="1"/>
    <col min="14" max="14" width="15.625" style="19" bestFit="1" customWidth="1"/>
    <col min="15" max="15" width="16.875" style="19" customWidth="1"/>
    <col min="16" max="16" width="39.375" style="132" customWidth="1"/>
    <col min="17" max="17" width="18.875" style="19" bestFit="1" customWidth="1"/>
    <col min="18" max="18" width="20.00390625" style="19" customWidth="1"/>
    <col min="19" max="19" width="24.00390625" style="19" bestFit="1" customWidth="1"/>
    <col min="20" max="20" width="23.50390625" style="19" hidden="1" customWidth="1"/>
    <col min="21" max="21" width="15.625" style="19" bestFit="1" customWidth="1"/>
    <col min="22" max="22" width="16.375" style="19" customWidth="1"/>
    <col min="23" max="23" width="41.00390625" style="132" customWidth="1"/>
    <col min="24" max="24" width="18.875" style="3" customWidth="1"/>
    <col min="25" max="25" width="19.375" style="19" bestFit="1" customWidth="1"/>
    <col min="26" max="26" width="24.00390625" style="19" bestFit="1" customWidth="1"/>
    <col min="27" max="27" width="23.50390625" style="19" hidden="1" customWidth="1"/>
    <col min="28" max="29" width="18.125" style="19" bestFit="1" customWidth="1"/>
    <col min="30" max="30" width="39.50390625" style="132" customWidth="1"/>
    <col min="31" max="31" width="18.875" style="3" customWidth="1"/>
    <col min="32" max="33" width="19.375" style="19" bestFit="1" customWidth="1"/>
    <col min="34" max="34" width="23.50390625" style="19" hidden="1" customWidth="1"/>
    <col min="35" max="35" width="15.625" style="19" bestFit="1" customWidth="1"/>
    <col min="36" max="36" width="19.625" style="19" customWidth="1"/>
    <col min="37" max="37" width="34.50390625" style="132" customWidth="1"/>
    <col min="38" max="38" width="18.875" style="19" bestFit="1" customWidth="1"/>
    <col min="39" max="39" width="19.375" style="19" bestFit="1" customWidth="1"/>
    <col min="40" max="40" width="24.00390625" style="19" bestFit="1" customWidth="1"/>
    <col min="41" max="41" width="23.50390625" style="19" hidden="1" customWidth="1"/>
    <col min="42" max="42" width="15.625" style="19" bestFit="1" customWidth="1"/>
    <col min="43" max="43" width="17.00390625" style="19" customWidth="1"/>
    <col min="44" max="44" width="43.875" style="132" customWidth="1"/>
    <col min="45" max="45" width="18.875" style="3" customWidth="1"/>
    <col min="46" max="46" width="18.375" style="19" customWidth="1"/>
    <col min="47" max="47" width="24.00390625" style="19" bestFit="1" customWidth="1"/>
    <col min="48" max="48" width="23.50390625" style="19" hidden="1" customWidth="1"/>
    <col min="49" max="49" width="15.625" style="19" bestFit="1" customWidth="1"/>
    <col min="50" max="50" width="16.50390625" style="19" customWidth="1"/>
    <col min="51" max="51" width="43.50390625" style="132" customWidth="1"/>
    <col min="66" max="16384" width="9.375" style="3" customWidth="1"/>
  </cols>
  <sheetData>
    <row r="1" spans="16:51" s="1" customFormat="1" ht="12.75">
      <c r="P1" s="118"/>
      <c r="W1" s="118"/>
      <c r="AD1" s="118"/>
      <c r="AK1" s="118"/>
      <c r="AR1" s="118"/>
      <c r="AY1" s="133"/>
    </row>
    <row r="2" spans="1:51" s="1" customFormat="1" ht="20.25">
      <c r="A2" s="2" t="s">
        <v>211</v>
      </c>
      <c r="P2" s="118"/>
      <c r="W2" s="118"/>
      <c r="AD2" s="118"/>
      <c r="AK2" s="118"/>
      <c r="AR2" s="118"/>
      <c r="AY2" s="133"/>
    </row>
    <row r="3" spans="1:51" s="400" customFormat="1" ht="19.5" thickBot="1">
      <c r="A3" s="114" t="s">
        <v>357</v>
      </c>
      <c r="B3" s="398"/>
      <c r="C3" s="398"/>
      <c r="D3" s="398"/>
      <c r="E3" s="398"/>
      <c r="F3" s="398"/>
      <c r="G3" s="398"/>
      <c r="H3" s="398"/>
      <c r="I3" s="398"/>
      <c r="J3" s="399"/>
      <c r="K3" s="399"/>
      <c r="L3" s="399"/>
      <c r="M3" s="50" t="s">
        <v>209</v>
      </c>
      <c r="N3" s="399"/>
      <c r="O3" s="398"/>
      <c r="P3" s="118"/>
      <c r="Q3" s="399"/>
      <c r="R3" s="399"/>
      <c r="S3" s="399"/>
      <c r="T3" s="50" t="s">
        <v>209</v>
      </c>
      <c r="U3" s="399"/>
      <c r="V3" s="398"/>
      <c r="W3" s="118"/>
      <c r="X3" s="399"/>
      <c r="Y3" s="399"/>
      <c r="Z3" s="399"/>
      <c r="AA3" s="50" t="s">
        <v>209</v>
      </c>
      <c r="AB3" s="399"/>
      <c r="AC3" s="398"/>
      <c r="AD3" s="118"/>
      <c r="AE3" s="399"/>
      <c r="AF3" s="399"/>
      <c r="AG3" s="399"/>
      <c r="AH3" s="50" t="s">
        <v>209</v>
      </c>
      <c r="AI3" s="399"/>
      <c r="AJ3" s="398"/>
      <c r="AK3" s="118"/>
      <c r="AL3" s="399"/>
      <c r="AM3" s="399"/>
      <c r="AN3" s="399"/>
      <c r="AO3" s="50" t="s">
        <v>209</v>
      </c>
      <c r="AP3" s="399"/>
      <c r="AQ3" s="398"/>
      <c r="AR3" s="118"/>
      <c r="AS3" s="399"/>
      <c r="AT3" s="399"/>
      <c r="AU3" s="399"/>
      <c r="AV3" s="50" t="s">
        <v>209</v>
      </c>
      <c r="AW3" s="399"/>
      <c r="AX3" s="398"/>
      <c r="AY3" s="118"/>
    </row>
    <row r="4" spans="1:51" ht="16.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447" t="s">
        <v>3</v>
      </c>
      <c r="K4" s="448"/>
      <c r="L4" s="448"/>
      <c r="M4" s="448"/>
      <c r="N4" s="448"/>
      <c r="O4" s="449"/>
      <c r="P4" s="463" t="s">
        <v>207</v>
      </c>
      <c r="Q4" s="484" t="s">
        <v>5</v>
      </c>
      <c r="R4" s="485"/>
      <c r="S4" s="485"/>
      <c r="T4" s="485"/>
      <c r="U4" s="485"/>
      <c r="V4" s="486"/>
      <c r="W4" s="461" t="s">
        <v>207</v>
      </c>
      <c r="X4" s="467" t="s">
        <v>2</v>
      </c>
      <c r="Y4" s="468"/>
      <c r="Z4" s="468"/>
      <c r="AA4" s="468"/>
      <c r="AB4" s="468"/>
      <c r="AC4" s="469"/>
      <c r="AD4" s="465" t="s">
        <v>207</v>
      </c>
      <c r="AE4" s="447" t="s">
        <v>6</v>
      </c>
      <c r="AF4" s="448"/>
      <c r="AG4" s="448"/>
      <c r="AH4" s="448"/>
      <c r="AI4" s="448"/>
      <c r="AJ4" s="449"/>
      <c r="AK4" s="476" t="s">
        <v>207</v>
      </c>
      <c r="AL4" s="478" t="s">
        <v>1</v>
      </c>
      <c r="AM4" s="479"/>
      <c r="AN4" s="479"/>
      <c r="AO4" s="479"/>
      <c r="AP4" s="479"/>
      <c r="AQ4" s="480"/>
      <c r="AR4" s="459" t="s">
        <v>207</v>
      </c>
      <c r="AS4" s="453" t="s">
        <v>4</v>
      </c>
      <c r="AT4" s="454"/>
      <c r="AU4" s="454"/>
      <c r="AV4" s="454"/>
      <c r="AW4" s="454"/>
      <c r="AX4" s="455"/>
      <c r="AY4" s="490" t="s">
        <v>207</v>
      </c>
    </row>
    <row r="5" spans="1:51" ht="13.5" customHeight="1" thickBot="1">
      <c r="A5" s="1"/>
      <c r="B5" s="1"/>
      <c r="C5" s="1"/>
      <c r="D5" s="1"/>
      <c r="E5" s="1"/>
      <c r="F5" s="1"/>
      <c r="G5" s="1"/>
      <c r="H5" s="1"/>
      <c r="I5" s="1"/>
      <c r="J5" s="450"/>
      <c r="K5" s="451"/>
      <c r="L5" s="451"/>
      <c r="M5" s="451"/>
      <c r="N5" s="451"/>
      <c r="O5" s="452"/>
      <c r="P5" s="464"/>
      <c r="Q5" s="487"/>
      <c r="R5" s="488"/>
      <c r="S5" s="488"/>
      <c r="T5" s="488"/>
      <c r="U5" s="488"/>
      <c r="V5" s="489"/>
      <c r="W5" s="462"/>
      <c r="X5" s="470"/>
      <c r="Y5" s="471"/>
      <c r="Z5" s="471"/>
      <c r="AA5" s="471"/>
      <c r="AB5" s="471"/>
      <c r="AC5" s="472"/>
      <c r="AD5" s="466"/>
      <c r="AE5" s="473"/>
      <c r="AF5" s="474"/>
      <c r="AG5" s="474"/>
      <c r="AH5" s="474"/>
      <c r="AI5" s="474"/>
      <c r="AJ5" s="475"/>
      <c r="AK5" s="477"/>
      <c r="AL5" s="481"/>
      <c r="AM5" s="482"/>
      <c r="AN5" s="482"/>
      <c r="AO5" s="482"/>
      <c r="AP5" s="482"/>
      <c r="AQ5" s="483"/>
      <c r="AR5" s="460"/>
      <c r="AS5" s="456"/>
      <c r="AT5" s="457"/>
      <c r="AU5" s="457"/>
      <c r="AV5" s="457"/>
      <c r="AW5" s="457"/>
      <c r="AX5" s="458"/>
      <c r="AY5" s="491"/>
    </row>
    <row r="6" spans="1:51" ht="25.5">
      <c r="A6" s="523" t="s">
        <v>7</v>
      </c>
      <c r="B6" s="524"/>
      <c r="C6" s="524"/>
      <c r="D6" s="525" t="s">
        <v>8</v>
      </c>
      <c r="E6" s="524"/>
      <c r="F6" s="524"/>
      <c r="G6" s="524"/>
      <c r="H6" s="524"/>
      <c r="I6" s="30" t="s">
        <v>9</v>
      </c>
      <c r="J6" s="401" t="s">
        <v>212</v>
      </c>
      <c r="K6" s="402" t="s">
        <v>213</v>
      </c>
      <c r="L6" s="402" t="s">
        <v>214</v>
      </c>
      <c r="M6" s="402" t="s">
        <v>214</v>
      </c>
      <c r="N6" s="403" t="s">
        <v>194</v>
      </c>
      <c r="O6" s="404" t="s">
        <v>195</v>
      </c>
      <c r="P6" s="405"/>
      <c r="Q6" s="21" t="s">
        <v>212</v>
      </c>
      <c r="R6" s="51" t="s">
        <v>213</v>
      </c>
      <c r="S6" s="51" t="s">
        <v>214</v>
      </c>
      <c r="T6" s="51" t="s">
        <v>214</v>
      </c>
      <c r="U6" s="115" t="s">
        <v>194</v>
      </c>
      <c r="V6" s="116" t="s">
        <v>195</v>
      </c>
      <c r="W6" s="119"/>
      <c r="X6" s="21" t="s">
        <v>212</v>
      </c>
      <c r="Y6" s="51" t="s">
        <v>213</v>
      </c>
      <c r="Z6" s="51" t="s">
        <v>214</v>
      </c>
      <c r="AA6" s="51" t="s">
        <v>214</v>
      </c>
      <c r="AB6" s="115" t="s">
        <v>194</v>
      </c>
      <c r="AC6" s="116" t="s">
        <v>195</v>
      </c>
      <c r="AD6" s="119"/>
      <c r="AE6" s="21" t="s">
        <v>212</v>
      </c>
      <c r="AF6" s="51" t="s">
        <v>213</v>
      </c>
      <c r="AG6" s="51" t="s">
        <v>214</v>
      </c>
      <c r="AH6" s="51" t="s">
        <v>214</v>
      </c>
      <c r="AI6" s="115" t="s">
        <v>194</v>
      </c>
      <c r="AJ6" s="116" t="s">
        <v>195</v>
      </c>
      <c r="AK6" s="119"/>
      <c r="AL6" s="21" t="s">
        <v>212</v>
      </c>
      <c r="AM6" s="51" t="s">
        <v>213</v>
      </c>
      <c r="AN6" s="51" t="s">
        <v>214</v>
      </c>
      <c r="AO6" s="51" t="s">
        <v>214</v>
      </c>
      <c r="AP6" s="115" t="s">
        <v>194</v>
      </c>
      <c r="AQ6" s="116" t="s">
        <v>195</v>
      </c>
      <c r="AR6" s="119"/>
      <c r="AS6" s="21" t="s">
        <v>212</v>
      </c>
      <c r="AT6" s="51" t="s">
        <v>213</v>
      </c>
      <c r="AU6" s="51" t="s">
        <v>214</v>
      </c>
      <c r="AV6" s="51" t="s">
        <v>214</v>
      </c>
      <c r="AW6" s="115" t="s">
        <v>194</v>
      </c>
      <c r="AX6" s="116" t="s">
        <v>195</v>
      </c>
      <c r="AY6" s="119"/>
    </row>
    <row r="7" spans="1:51" ht="12.75">
      <c r="A7" s="509" t="s">
        <v>10</v>
      </c>
      <c r="B7" s="510"/>
      <c r="C7" s="511"/>
      <c r="D7" s="512" t="s">
        <v>11</v>
      </c>
      <c r="E7" s="513"/>
      <c r="F7" s="513"/>
      <c r="G7" s="513"/>
      <c r="H7" s="513"/>
      <c r="I7" s="31"/>
      <c r="J7" s="22">
        <f>J8+J53</f>
        <v>620129</v>
      </c>
      <c r="K7" s="52">
        <f>K8+K53</f>
        <v>327465.1056</v>
      </c>
      <c r="L7" s="52">
        <f>L8+L53</f>
        <v>322603.6936800001</v>
      </c>
      <c r="M7" s="52">
        <f>M8+M53</f>
        <v>314814.6936800001</v>
      </c>
      <c r="N7" s="52">
        <f aca="true" t="shared" si="0" ref="N7:N42">L7-K7</f>
        <v>-4861.411919999926</v>
      </c>
      <c r="O7" s="60">
        <f>IF(ISERR(L7/K7),"",L7/K7)</f>
        <v>0.9851544123729075</v>
      </c>
      <c r="P7" s="120"/>
      <c r="Q7" s="22">
        <f>Q8+Q53</f>
        <v>750402.6865346669</v>
      </c>
      <c r="R7" s="52">
        <f>R8+R53</f>
        <v>388742.84326733346</v>
      </c>
      <c r="S7" s="52">
        <f>S8+S53</f>
        <v>385312</v>
      </c>
      <c r="T7" s="52">
        <f>T8+T53</f>
        <v>371770.5</v>
      </c>
      <c r="U7" s="52">
        <f aca="true" t="shared" si="1" ref="U7:U42">S7-R7</f>
        <v>-3430.843267333461</v>
      </c>
      <c r="V7" s="60">
        <f>IF(ISERR(S7/R7),"",S7/R7)</f>
        <v>0.9911745172245547</v>
      </c>
      <c r="W7" s="120"/>
      <c r="X7" s="22">
        <f>X8+X53</f>
        <v>599072</v>
      </c>
      <c r="Y7" s="52">
        <f>Y8+Y53</f>
        <v>299536</v>
      </c>
      <c r="Z7" s="52">
        <f>Z8+Z53</f>
        <v>293096.02999999997</v>
      </c>
      <c r="AA7" s="52">
        <f>AA8+AA53</f>
        <v>293096.02999999997</v>
      </c>
      <c r="AB7" s="52">
        <f aca="true" t="shared" si="2" ref="AB7:AB42">Z7-Y7</f>
        <v>-6439.97000000003</v>
      </c>
      <c r="AC7" s="60">
        <f>IF(ISERR(Z7/Y7),"",Z7/Y7)</f>
        <v>0.9785001802788311</v>
      </c>
      <c r="AD7" s="120"/>
      <c r="AE7" s="22">
        <f>AE8+AE53</f>
        <v>737205</v>
      </c>
      <c r="AF7" s="52">
        <f>AF8+AF53</f>
        <v>380962.3385069518</v>
      </c>
      <c r="AG7" s="52">
        <f>AG8+AG53</f>
        <v>382284</v>
      </c>
      <c r="AH7" s="52">
        <f>AH8+AH53</f>
        <v>369284</v>
      </c>
      <c r="AI7" s="52">
        <f aca="true" t="shared" si="3" ref="AI7:AI42">AG7-AF7</f>
        <v>1321.6614930481883</v>
      </c>
      <c r="AJ7" s="60">
        <f>IF(ISERR(AG7/AF7),"",AG7/AF7)</f>
        <v>1.0034692707374382</v>
      </c>
      <c r="AK7" s="120"/>
      <c r="AL7" s="22">
        <f>AL8+AL53</f>
        <v>953106</v>
      </c>
      <c r="AM7" s="52">
        <f>AM8+AM53</f>
        <v>490266.55199999997</v>
      </c>
      <c r="AN7" s="52">
        <f>AN8+AN53</f>
        <v>485174.873</v>
      </c>
      <c r="AO7" s="52">
        <f>AO8+AO53</f>
        <v>473645.373</v>
      </c>
      <c r="AP7" s="52">
        <f aca="true" t="shared" si="4" ref="AP7:AP42">AN7-AM7</f>
        <v>-5091.6789999999455</v>
      </c>
      <c r="AQ7" s="60">
        <f aca="true" t="shared" si="5" ref="AQ7:AQ42">IF(ISERR(AN7/AM7),"",AN7/AM7)</f>
        <v>0.989614467927235</v>
      </c>
      <c r="AR7" s="120"/>
      <c r="AS7" s="22">
        <f>AS8+AS53</f>
        <v>897595.4542836363</v>
      </c>
      <c r="AT7" s="52">
        <f>AT8+AT53</f>
        <v>470297.72714181815</v>
      </c>
      <c r="AU7" s="52">
        <f>AU8+AU53</f>
        <v>474586.6740900001</v>
      </c>
      <c r="AV7" s="52">
        <f>AV8+AV53</f>
        <v>453086.6740900001</v>
      </c>
      <c r="AW7" s="52">
        <f aca="true" t="shared" si="6" ref="AW7:AW42">AU7-AT7</f>
        <v>4288.946948181954</v>
      </c>
      <c r="AX7" s="60">
        <f>IF(ISERR(AU7/AT7),"",AU7/AT7)</f>
        <v>1.0091196420919308</v>
      </c>
      <c r="AY7" s="120"/>
    </row>
    <row r="8" spans="1:51" s="72" customFormat="1" ht="12.75">
      <c r="A8" s="499" t="s">
        <v>12</v>
      </c>
      <c r="B8" s="500"/>
      <c r="C8" s="501"/>
      <c r="D8" s="502" t="s">
        <v>13</v>
      </c>
      <c r="E8" s="502"/>
      <c r="F8" s="502"/>
      <c r="G8" s="502"/>
      <c r="H8" s="514"/>
      <c r="I8" s="32"/>
      <c r="J8" s="23">
        <f>SUM(J9,J16:J26,J28:J52)</f>
        <v>620029</v>
      </c>
      <c r="K8" s="53">
        <f>SUM(K9,K16:K26,K28:K52)</f>
        <v>327415.1056</v>
      </c>
      <c r="L8" s="53">
        <f>SUM(L9,L16:L26,L28:L52)</f>
        <v>322556.5374900001</v>
      </c>
      <c r="M8" s="53">
        <f>SUM(M9,M16:M26,M28:M52)</f>
        <v>314767.5374900001</v>
      </c>
      <c r="N8" s="53">
        <f t="shared" si="0"/>
        <v>-4858.568109999935</v>
      </c>
      <c r="O8" s="61">
        <f aca="true" t="shared" si="7" ref="O8:O42">IF(ISERR(L8/K8),"",L8/K8)</f>
        <v>0.9851608309241064</v>
      </c>
      <c r="P8" s="120"/>
      <c r="Q8" s="23">
        <f>SUM(Q9,Q16:Q26,Q28:Q52)</f>
        <v>747898.1865346669</v>
      </c>
      <c r="R8" s="53">
        <f>SUM(R9,R16:R26,R28:R52)</f>
        <v>387490.59326733346</v>
      </c>
      <c r="S8" s="53">
        <f>SUM(S9,S16:S26,S28:S52)</f>
        <v>385036</v>
      </c>
      <c r="T8" s="53">
        <f>SUM(T9,T16:T26,T28:T52)</f>
        <v>371494.5</v>
      </c>
      <c r="U8" s="53">
        <f t="shared" si="1"/>
        <v>-2454.593267333461</v>
      </c>
      <c r="V8" s="61">
        <f aca="true" t="shared" si="8" ref="V8:V42">IF(ISERR(S8/R8),"",S8/R8)</f>
        <v>0.9936654119868144</v>
      </c>
      <c r="W8" s="120"/>
      <c r="X8" s="23">
        <f>SUM(X9,X16:X26,X28:X52)</f>
        <v>598642</v>
      </c>
      <c r="Y8" s="53">
        <f>SUM(Y9,Y16:Y26,Y28:Y52)</f>
        <v>299321</v>
      </c>
      <c r="Z8" s="53">
        <f>SUM(Z9,Z16:Z26,Z28:Z52)</f>
        <v>292826.07399999996</v>
      </c>
      <c r="AA8" s="53">
        <f>SUM(AA9,AA16:AA26,AA28:AA52)</f>
        <v>292826.07399999996</v>
      </c>
      <c r="AB8" s="53">
        <f t="shared" si="2"/>
        <v>-6494.926000000036</v>
      </c>
      <c r="AC8" s="61">
        <f aca="true" t="shared" si="9" ref="AC8:AC42">IF(ISERR(Z8/Y8),"",Z8/Y8)</f>
        <v>0.9783011349019948</v>
      </c>
      <c r="AD8" s="120"/>
      <c r="AE8" s="23">
        <f>SUM(AE9,AE16:AE26,AE28:AE52)</f>
        <v>736855</v>
      </c>
      <c r="AF8" s="53">
        <f>SUM(AF9,AF16:AF26,AF28:AF52)</f>
        <v>380787.3385069518</v>
      </c>
      <c r="AG8" s="53">
        <f>SUM(AG9,AG16:AG26,AG28:AG52)</f>
        <v>382099</v>
      </c>
      <c r="AH8" s="53">
        <f>SUM(AH9,AH16:AH26,AH28:AH52)</f>
        <v>369099</v>
      </c>
      <c r="AI8" s="53">
        <f t="shared" si="3"/>
        <v>1311.6614930481883</v>
      </c>
      <c r="AJ8" s="61">
        <f aca="true" t="shared" si="10" ref="AJ8:AJ42">IF(ISERR(AG8/AF8),"",AG8/AF8)</f>
        <v>1.0034446037470446</v>
      </c>
      <c r="AK8" s="120"/>
      <c r="AL8" s="23">
        <f>SUM(AL9,AL16:AL26,AL28:AL52)</f>
        <v>952756</v>
      </c>
      <c r="AM8" s="53">
        <f>SUM(AM9,AM16:AM26,AM28:AM52)</f>
        <v>490091.55199999997</v>
      </c>
      <c r="AN8" s="53">
        <f>SUM(AN9,AN16:AN26,AN28:AN52)</f>
        <v>485012.498</v>
      </c>
      <c r="AO8" s="53">
        <f>SUM(AO9,AO16:AO26,AO28:AO52)</f>
        <v>473482.998</v>
      </c>
      <c r="AP8" s="53">
        <f t="shared" si="4"/>
        <v>-5079.0539999999455</v>
      </c>
      <c r="AQ8" s="61">
        <f t="shared" si="5"/>
        <v>0.9896365199945337</v>
      </c>
      <c r="AR8" s="120"/>
      <c r="AS8" s="23">
        <f>SUM(AS9,AS16:AS26,AS28:AS52)</f>
        <v>897330.1753090909</v>
      </c>
      <c r="AT8" s="53">
        <f>SUM(AT9,AT16:AT26,AT28:AT52)</f>
        <v>470165.08765454544</v>
      </c>
      <c r="AU8" s="53">
        <f>SUM(AU9,AU16:AU26,AU28:AU52)</f>
        <v>474346.9999600001</v>
      </c>
      <c r="AV8" s="53">
        <f>SUM(AV9,AV16:AV26,AV28:AV52)</f>
        <v>452846.9999600001</v>
      </c>
      <c r="AW8" s="53">
        <f t="shared" si="6"/>
        <v>4181.912305454665</v>
      </c>
      <c r="AX8" s="61">
        <f aca="true" t="shared" si="11" ref="AX8:AX42">IF(ISERR(AU8/AT8),"",AU8/AT8)</f>
        <v>1.0088945615386213</v>
      </c>
      <c r="AY8" s="120"/>
    </row>
    <row r="9" spans="1:51" s="12" customFormat="1" ht="12.75" customHeight="1">
      <c r="A9" s="73"/>
      <c r="B9" s="74"/>
      <c r="C9" s="75" t="s">
        <v>14</v>
      </c>
      <c r="D9" s="526" t="s">
        <v>15</v>
      </c>
      <c r="E9" s="526"/>
      <c r="F9" s="526"/>
      <c r="G9" s="526"/>
      <c r="H9" s="526"/>
      <c r="I9" s="76" t="s">
        <v>16</v>
      </c>
      <c r="J9" s="77">
        <f>SUM(J10:J15)</f>
        <v>126730</v>
      </c>
      <c r="K9" s="78">
        <f>SUM(K10:K15)</f>
        <v>71708.2</v>
      </c>
      <c r="L9" s="78">
        <f>SUM(L10:L15)</f>
        <v>70191</v>
      </c>
      <c r="M9" s="78">
        <f>SUM(M10:M15)</f>
        <v>70191</v>
      </c>
      <c r="N9" s="78">
        <f t="shared" si="0"/>
        <v>-1517.199999999997</v>
      </c>
      <c r="O9" s="79">
        <f t="shared" si="7"/>
        <v>0.978842029223994</v>
      </c>
      <c r="P9" s="121"/>
      <c r="Q9" s="77">
        <f>SUM(Q10:Q15)</f>
        <v>141678.1550993333</v>
      </c>
      <c r="R9" s="78">
        <f>SUM(R10:R15)</f>
        <v>70839.07754966665</v>
      </c>
      <c r="S9" s="78">
        <f>SUM(S10:S15)</f>
        <v>72522</v>
      </c>
      <c r="T9" s="78">
        <f>SUM(T10:T15)</f>
        <v>72522</v>
      </c>
      <c r="U9" s="78">
        <f t="shared" si="1"/>
        <v>1682.9224503333535</v>
      </c>
      <c r="V9" s="79">
        <f t="shared" si="8"/>
        <v>1.0237569786133003</v>
      </c>
      <c r="W9" s="121"/>
      <c r="X9" s="77">
        <f>SUM(X10:X15)</f>
        <v>98800</v>
      </c>
      <c r="Y9" s="78">
        <f>SUM(Y10:Y15)</f>
        <v>49400</v>
      </c>
      <c r="Z9" s="78">
        <f>SUM(Z10:Z15)</f>
        <v>48567.852999999996</v>
      </c>
      <c r="AA9" s="78">
        <f>SUM(AA10:AA15)</f>
        <v>48567.852999999996</v>
      </c>
      <c r="AB9" s="78">
        <f t="shared" si="2"/>
        <v>-832.1470000000045</v>
      </c>
      <c r="AC9" s="79">
        <f t="shared" si="9"/>
        <v>0.98315491902834</v>
      </c>
      <c r="AD9" s="121"/>
      <c r="AE9" s="77">
        <f>SUM(AE10:AE15)</f>
        <v>160100</v>
      </c>
      <c r="AF9" s="78">
        <f>SUM(AF10:AF15)</f>
        <v>80050</v>
      </c>
      <c r="AG9" s="78">
        <f>SUM(AG10:AG15)</f>
        <v>84649</v>
      </c>
      <c r="AH9" s="78">
        <f>SUM(AH10:AH15)</f>
        <v>84649</v>
      </c>
      <c r="AI9" s="78">
        <f t="shared" si="3"/>
        <v>4599</v>
      </c>
      <c r="AJ9" s="79">
        <f t="shared" si="10"/>
        <v>1.0574515927545285</v>
      </c>
      <c r="AK9" s="121"/>
      <c r="AL9" s="77">
        <f>SUM(AL10:AL15)</f>
        <v>181519</v>
      </c>
      <c r="AM9" s="78">
        <f>SUM(AM10:AM15)</f>
        <v>90759.542</v>
      </c>
      <c r="AN9" s="78">
        <f>SUM(AN10:AN15)</f>
        <v>94837.297</v>
      </c>
      <c r="AO9" s="78">
        <f>SUM(AO10:AO15)</f>
        <v>94837.297</v>
      </c>
      <c r="AP9" s="78">
        <f t="shared" si="4"/>
        <v>4077.7550000000047</v>
      </c>
      <c r="AQ9" s="79">
        <f t="shared" si="5"/>
        <v>1.0449292152664236</v>
      </c>
      <c r="AR9" s="121"/>
      <c r="AS9" s="77">
        <f>SUM(AS10:AS15)</f>
        <v>219800</v>
      </c>
      <c r="AT9" s="78">
        <f>SUM(AT10:AT15)</f>
        <v>109900</v>
      </c>
      <c r="AU9" s="78">
        <f>SUM(AU10:AU15)</f>
        <v>111271.09952</v>
      </c>
      <c r="AV9" s="78">
        <f>SUM(AV10:AV15)</f>
        <v>111271.09952</v>
      </c>
      <c r="AW9" s="78">
        <f t="shared" si="6"/>
        <v>1371.0995200000034</v>
      </c>
      <c r="AX9" s="79">
        <f t="shared" si="11"/>
        <v>1.0124758828025477</v>
      </c>
      <c r="AY9" s="121"/>
    </row>
    <row r="10" spans="1:51" s="72" customFormat="1" ht="42.75" customHeight="1">
      <c r="A10" s="80"/>
      <c r="B10" s="81"/>
      <c r="C10" s="82"/>
      <c r="D10" s="521" t="s">
        <v>187</v>
      </c>
      <c r="E10" s="521"/>
      <c r="F10" s="521"/>
      <c r="G10" s="521"/>
      <c r="H10" s="521"/>
      <c r="I10" s="83" t="s">
        <v>17</v>
      </c>
      <c r="J10" s="84">
        <v>30800</v>
      </c>
      <c r="K10" s="84">
        <v>18487</v>
      </c>
      <c r="L10" s="84">
        <v>17523</v>
      </c>
      <c r="M10" s="86">
        <f aca="true" t="shared" si="12" ref="M10:M26">L10</f>
        <v>17523</v>
      </c>
      <c r="N10" s="84">
        <f t="shared" si="0"/>
        <v>-964</v>
      </c>
      <c r="O10" s="85">
        <f t="shared" si="7"/>
        <v>0.9478552496348785</v>
      </c>
      <c r="P10" s="122"/>
      <c r="Q10" s="84">
        <v>34199.3546</v>
      </c>
      <c r="R10" s="84">
        <v>17099.6773</v>
      </c>
      <c r="S10" s="84">
        <v>16382</v>
      </c>
      <c r="T10" s="86">
        <f aca="true" t="shared" si="13" ref="T10:T57">S10</f>
        <v>16382</v>
      </c>
      <c r="U10" s="84">
        <f t="shared" si="1"/>
        <v>-717.6772999999994</v>
      </c>
      <c r="V10" s="85">
        <f t="shared" si="8"/>
        <v>0.9580297752168692</v>
      </c>
      <c r="W10" s="151"/>
      <c r="X10" s="84">
        <v>23500</v>
      </c>
      <c r="Y10" s="84">
        <v>11750</v>
      </c>
      <c r="Z10" s="84">
        <v>12387.215</v>
      </c>
      <c r="AA10" s="86">
        <f aca="true" t="shared" si="14" ref="AA10:AA26">Z10</f>
        <v>12387.215</v>
      </c>
      <c r="AB10" s="84">
        <f t="shared" si="2"/>
        <v>637.2150000000001</v>
      </c>
      <c r="AC10" s="85">
        <f t="shared" si="9"/>
        <v>1.0542310638297872</v>
      </c>
      <c r="AD10" s="195" t="s">
        <v>260</v>
      </c>
      <c r="AE10" s="84">
        <v>64000</v>
      </c>
      <c r="AF10" s="84">
        <v>32000</v>
      </c>
      <c r="AG10" s="84">
        <v>34102</v>
      </c>
      <c r="AH10" s="84">
        <f aca="true" t="shared" si="15" ref="AH10:AH26">AG10</f>
        <v>34102</v>
      </c>
      <c r="AI10" s="84">
        <f t="shared" si="3"/>
        <v>2102</v>
      </c>
      <c r="AJ10" s="85">
        <f t="shared" si="10"/>
        <v>1.0656875</v>
      </c>
      <c r="AK10" s="150" t="s">
        <v>267</v>
      </c>
      <c r="AL10" s="84">
        <v>42259</v>
      </c>
      <c r="AM10" s="84">
        <v>21129.5</v>
      </c>
      <c r="AN10" s="84">
        <v>22461.104</v>
      </c>
      <c r="AO10" s="86">
        <f aca="true" t="shared" si="16" ref="AO10:AO26">AN10</f>
        <v>22461.104</v>
      </c>
      <c r="AP10" s="84">
        <f t="shared" si="4"/>
        <v>1331.6039999999994</v>
      </c>
      <c r="AQ10" s="85">
        <f t="shared" si="5"/>
        <v>1.0630210842660734</v>
      </c>
      <c r="AR10" s="183" t="s">
        <v>218</v>
      </c>
      <c r="AS10" s="84">
        <v>65000</v>
      </c>
      <c r="AT10" s="84">
        <v>32500</v>
      </c>
      <c r="AU10" s="84">
        <v>29962.84022</v>
      </c>
      <c r="AV10" s="86">
        <f aca="true" t="shared" si="17" ref="AV10:AV26">AU10</f>
        <v>29962.84022</v>
      </c>
      <c r="AW10" s="84">
        <f t="shared" si="6"/>
        <v>-2537.159780000002</v>
      </c>
      <c r="AX10" s="85">
        <f t="shared" si="11"/>
        <v>0.9219335452307692</v>
      </c>
      <c r="AY10" s="149" t="s">
        <v>244</v>
      </c>
    </row>
    <row r="11" spans="1:51" s="72" customFormat="1" ht="22.5">
      <c r="A11" s="80"/>
      <c r="B11" s="81"/>
      <c r="C11" s="82"/>
      <c r="D11" s="521" t="s">
        <v>18</v>
      </c>
      <c r="E11" s="521"/>
      <c r="F11" s="521"/>
      <c r="G11" s="521"/>
      <c r="H11" s="521"/>
      <c r="I11" s="83" t="s">
        <v>19</v>
      </c>
      <c r="J11" s="84">
        <v>5500</v>
      </c>
      <c r="K11" s="84">
        <v>3170</v>
      </c>
      <c r="L11" s="84">
        <v>2200</v>
      </c>
      <c r="M11" s="86">
        <f t="shared" si="12"/>
        <v>2200</v>
      </c>
      <c r="N11" s="84">
        <f t="shared" si="0"/>
        <v>-970</v>
      </c>
      <c r="O11" s="85">
        <f t="shared" si="7"/>
        <v>0.694006309148265</v>
      </c>
      <c r="P11" s="122"/>
      <c r="Q11" s="84">
        <v>5950.000298</v>
      </c>
      <c r="R11" s="84">
        <v>2975.000149</v>
      </c>
      <c r="S11" s="84">
        <v>2773</v>
      </c>
      <c r="T11" s="86">
        <f t="shared" si="13"/>
        <v>2773</v>
      </c>
      <c r="U11" s="84">
        <f t="shared" si="1"/>
        <v>-202.00014899999996</v>
      </c>
      <c r="V11" s="85">
        <f t="shared" si="8"/>
        <v>0.932100793652767</v>
      </c>
      <c r="W11" s="164"/>
      <c r="X11" s="84">
        <v>5800</v>
      </c>
      <c r="Y11" s="84">
        <v>2900</v>
      </c>
      <c r="Z11" s="84">
        <v>2285.729</v>
      </c>
      <c r="AA11" s="86">
        <f t="shared" si="14"/>
        <v>2285.729</v>
      </c>
      <c r="AB11" s="84">
        <f t="shared" si="2"/>
        <v>-614.2710000000002</v>
      </c>
      <c r="AC11" s="85">
        <f t="shared" si="9"/>
        <v>0.7881824137931034</v>
      </c>
      <c r="AD11" s="164"/>
      <c r="AE11" s="84">
        <v>6000</v>
      </c>
      <c r="AF11" s="84">
        <v>3000</v>
      </c>
      <c r="AG11" s="84">
        <v>2659</v>
      </c>
      <c r="AH11" s="84">
        <f t="shared" si="15"/>
        <v>2659</v>
      </c>
      <c r="AI11" s="84">
        <f t="shared" si="3"/>
        <v>-341</v>
      </c>
      <c r="AJ11" s="85">
        <f t="shared" si="10"/>
        <v>0.8863333333333333</v>
      </c>
      <c r="AK11" s="169"/>
      <c r="AL11" s="84">
        <v>12050</v>
      </c>
      <c r="AM11" s="84">
        <v>6025</v>
      </c>
      <c r="AN11" s="84">
        <v>6035.361</v>
      </c>
      <c r="AO11" s="86">
        <f t="shared" si="16"/>
        <v>6035.361</v>
      </c>
      <c r="AP11" s="84">
        <f t="shared" si="4"/>
        <v>10.360999999999876</v>
      </c>
      <c r="AQ11" s="85">
        <f t="shared" si="5"/>
        <v>1.0017196680497924</v>
      </c>
      <c r="AR11" s="159"/>
      <c r="AS11" s="84">
        <v>16500</v>
      </c>
      <c r="AT11" s="84">
        <v>8250</v>
      </c>
      <c r="AU11" s="84">
        <v>8584.72849</v>
      </c>
      <c r="AV11" s="86">
        <f t="shared" si="17"/>
        <v>8584.72849</v>
      </c>
      <c r="AW11" s="84">
        <f t="shared" si="6"/>
        <v>334.7284899999995</v>
      </c>
      <c r="AX11" s="85">
        <f t="shared" si="11"/>
        <v>1.0405731503030302</v>
      </c>
      <c r="AY11" s="149" t="s">
        <v>245</v>
      </c>
    </row>
    <row r="12" spans="1:51" s="72" customFormat="1" ht="64.5" customHeight="1">
      <c r="A12" s="80"/>
      <c r="B12" s="81"/>
      <c r="C12" s="82"/>
      <c r="D12" s="521" t="s">
        <v>20</v>
      </c>
      <c r="E12" s="521"/>
      <c r="F12" s="521"/>
      <c r="G12" s="521"/>
      <c r="H12" s="521"/>
      <c r="I12" s="83" t="s">
        <v>21</v>
      </c>
      <c r="J12" s="84">
        <v>60400</v>
      </c>
      <c r="K12" s="84">
        <v>34375</v>
      </c>
      <c r="L12" s="84">
        <v>34925</v>
      </c>
      <c r="M12" s="86">
        <f t="shared" si="12"/>
        <v>34925</v>
      </c>
      <c r="N12" s="84">
        <f t="shared" si="0"/>
        <v>550</v>
      </c>
      <c r="O12" s="85">
        <f t="shared" si="7"/>
        <v>1.016</v>
      </c>
      <c r="P12" s="148"/>
      <c r="Q12" s="84">
        <v>74641.69537933331</v>
      </c>
      <c r="R12" s="84">
        <v>37320.847689666654</v>
      </c>
      <c r="S12" s="84">
        <v>39675</v>
      </c>
      <c r="T12" s="86">
        <f t="shared" si="13"/>
        <v>39675</v>
      </c>
      <c r="U12" s="84">
        <f t="shared" si="1"/>
        <v>2354.1523103333457</v>
      </c>
      <c r="V12" s="85">
        <f t="shared" si="8"/>
        <v>1.0630787470292418</v>
      </c>
      <c r="W12" s="149" t="s">
        <v>229</v>
      </c>
      <c r="X12" s="84">
        <v>48000</v>
      </c>
      <c r="Y12" s="84">
        <v>24000</v>
      </c>
      <c r="Z12" s="84">
        <v>23141.188</v>
      </c>
      <c r="AA12" s="86">
        <f t="shared" si="14"/>
        <v>23141.188</v>
      </c>
      <c r="AB12" s="84">
        <f t="shared" si="2"/>
        <v>-858.8120000000017</v>
      </c>
      <c r="AC12" s="85">
        <f t="shared" si="9"/>
        <v>0.9642161666666665</v>
      </c>
      <c r="AD12" s="150"/>
      <c r="AE12" s="84">
        <v>66500</v>
      </c>
      <c r="AF12" s="84">
        <v>33250</v>
      </c>
      <c r="AG12" s="84">
        <v>35835</v>
      </c>
      <c r="AH12" s="84">
        <f t="shared" si="15"/>
        <v>35835</v>
      </c>
      <c r="AI12" s="84">
        <f t="shared" si="3"/>
        <v>2585</v>
      </c>
      <c r="AJ12" s="85">
        <f t="shared" si="10"/>
        <v>1.0777443609022557</v>
      </c>
      <c r="AK12" s="150" t="s">
        <v>268</v>
      </c>
      <c r="AL12" s="84">
        <v>97225</v>
      </c>
      <c r="AM12" s="84">
        <v>48612.542</v>
      </c>
      <c r="AN12" s="84">
        <v>51751.355</v>
      </c>
      <c r="AO12" s="86">
        <f t="shared" si="16"/>
        <v>51751.355</v>
      </c>
      <c r="AP12" s="84">
        <f t="shared" si="4"/>
        <v>3138.813000000002</v>
      </c>
      <c r="AQ12" s="85">
        <f t="shared" si="5"/>
        <v>1.0645679668427954</v>
      </c>
      <c r="AR12" s="139" t="s">
        <v>215</v>
      </c>
      <c r="AS12" s="84">
        <v>100800</v>
      </c>
      <c r="AT12" s="84">
        <v>50400</v>
      </c>
      <c r="AU12" s="84">
        <v>53318.53783</v>
      </c>
      <c r="AV12" s="86">
        <f t="shared" si="17"/>
        <v>53318.53783</v>
      </c>
      <c r="AW12" s="84">
        <f t="shared" si="6"/>
        <v>2918.537830000001</v>
      </c>
      <c r="AX12" s="85">
        <f t="shared" si="11"/>
        <v>1.0579074966269841</v>
      </c>
      <c r="AY12" s="149" t="s">
        <v>246</v>
      </c>
    </row>
    <row r="13" spans="1:51" s="72" customFormat="1" ht="16.5" customHeight="1">
      <c r="A13" s="80"/>
      <c r="B13" s="81"/>
      <c r="C13" s="82"/>
      <c r="D13" s="521" t="s">
        <v>22</v>
      </c>
      <c r="E13" s="521"/>
      <c r="F13" s="521"/>
      <c r="G13" s="521"/>
      <c r="H13" s="521"/>
      <c r="I13" s="83" t="s">
        <v>23</v>
      </c>
      <c r="J13" s="84">
        <v>16100</v>
      </c>
      <c r="K13" s="84">
        <v>8372</v>
      </c>
      <c r="L13" s="84">
        <v>8380</v>
      </c>
      <c r="M13" s="86">
        <f t="shared" si="12"/>
        <v>8380</v>
      </c>
      <c r="N13" s="84">
        <f t="shared" si="0"/>
        <v>8</v>
      </c>
      <c r="O13" s="85">
        <f t="shared" si="7"/>
        <v>1.0009555661729574</v>
      </c>
      <c r="P13" s="122"/>
      <c r="Q13" s="84">
        <v>11119.104822000001</v>
      </c>
      <c r="R13" s="84">
        <v>5559.552411000001</v>
      </c>
      <c r="S13" s="84">
        <v>5456</v>
      </c>
      <c r="T13" s="86">
        <f t="shared" si="13"/>
        <v>5456</v>
      </c>
      <c r="U13" s="84">
        <f t="shared" si="1"/>
        <v>-103.55241100000057</v>
      </c>
      <c r="V13" s="85">
        <f t="shared" si="8"/>
        <v>0.9813739662216127</v>
      </c>
      <c r="W13" s="164"/>
      <c r="X13" s="84">
        <v>10500</v>
      </c>
      <c r="Y13" s="84">
        <v>5250</v>
      </c>
      <c r="Z13" s="84">
        <v>4986.745</v>
      </c>
      <c r="AA13" s="86">
        <f t="shared" si="14"/>
        <v>4986.745</v>
      </c>
      <c r="AB13" s="84">
        <f t="shared" si="2"/>
        <v>-263.2550000000001</v>
      </c>
      <c r="AC13" s="85">
        <f t="shared" si="9"/>
        <v>0.9498561904761904</v>
      </c>
      <c r="AD13" s="164"/>
      <c r="AE13" s="84">
        <v>11800</v>
      </c>
      <c r="AF13" s="84">
        <v>5900</v>
      </c>
      <c r="AG13" s="84">
        <v>6264</v>
      </c>
      <c r="AH13" s="84">
        <f t="shared" si="15"/>
        <v>6264</v>
      </c>
      <c r="AI13" s="84">
        <f t="shared" si="3"/>
        <v>364</v>
      </c>
      <c r="AJ13" s="85">
        <f t="shared" si="10"/>
        <v>1.0616949152542372</v>
      </c>
      <c r="AK13" s="150"/>
      <c r="AL13" s="84">
        <v>13784</v>
      </c>
      <c r="AM13" s="84">
        <v>6892</v>
      </c>
      <c r="AN13" s="84">
        <v>6593.601</v>
      </c>
      <c r="AO13" s="86">
        <f t="shared" si="16"/>
        <v>6593.601</v>
      </c>
      <c r="AP13" s="84">
        <f t="shared" si="4"/>
        <v>-298.39900000000034</v>
      </c>
      <c r="AQ13" s="85">
        <f t="shared" si="5"/>
        <v>0.9567035693557747</v>
      </c>
      <c r="AR13" s="139" t="s">
        <v>216</v>
      </c>
      <c r="AS13" s="84">
        <v>15500</v>
      </c>
      <c r="AT13" s="84">
        <v>7750</v>
      </c>
      <c r="AU13" s="84">
        <v>7989.86225</v>
      </c>
      <c r="AV13" s="86">
        <f t="shared" si="17"/>
        <v>7989.86225</v>
      </c>
      <c r="AW13" s="84">
        <f t="shared" si="6"/>
        <v>239.86225000000013</v>
      </c>
      <c r="AX13" s="85">
        <f t="shared" si="11"/>
        <v>1.0309499677419356</v>
      </c>
      <c r="AY13" s="149" t="s">
        <v>247</v>
      </c>
    </row>
    <row r="14" spans="1:51" s="72" customFormat="1" ht="24.75" customHeight="1">
      <c r="A14" s="80"/>
      <c r="B14" s="81"/>
      <c r="C14" s="82"/>
      <c r="D14" s="521" t="s">
        <v>24</v>
      </c>
      <c r="E14" s="521"/>
      <c r="F14" s="521"/>
      <c r="G14" s="521"/>
      <c r="H14" s="521"/>
      <c r="I14" s="83" t="s">
        <v>25</v>
      </c>
      <c r="J14" s="84">
        <v>6930</v>
      </c>
      <c r="K14" s="84">
        <v>3637.2</v>
      </c>
      <c r="L14" s="84">
        <v>3787</v>
      </c>
      <c r="M14" s="86">
        <f t="shared" si="12"/>
        <v>3787</v>
      </c>
      <c r="N14" s="84">
        <f t="shared" si="0"/>
        <v>149.80000000000018</v>
      </c>
      <c r="O14" s="85">
        <f t="shared" si="7"/>
        <v>1.0411855273287145</v>
      </c>
      <c r="P14" s="122"/>
      <c r="Q14" s="84">
        <v>8489</v>
      </c>
      <c r="R14" s="84">
        <v>4244.5</v>
      </c>
      <c r="S14" s="84">
        <v>4218</v>
      </c>
      <c r="T14" s="86">
        <f t="shared" si="13"/>
        <v>4218</v>
      </c>
      <c r="U14" s="84">
        <f t="shared" si="1"/>
        <v>-26.5</v>
      </c>
      <c r="V14" s="85">
        <f t="shared" si="8"/>
        <v>0.9937566262221699</v>
      </c>
      <c r="W14" s="164"/>
      <c r="X14" s="84">
        <v>6000</v>
      </c>
      <c r="Y14" s="84">
        <v>3000</v>
      </c>
      <c r="Z14" s="84">
        <v>3021.041</v>
      </c>
      <c r="AA14" s="86">
        <f t="shared" si="14"/>
        <v>3021.041</v>
      </c>
      <c r="AB14" s="84">
        <f t="shared" si="2"/>
        <v>21.041000000000167</v>
      </c>
      <c r="AC14" s="85">
        <f t="shared" si="9"/>
        <v>1.0070136666666667</v>
      </c>
      <c r="AD14" s="164"/>
      <c r="AE14" s="84">
        <v>6630</v>
      </c>
      <c r="AF14" s="84">
        <v>3815</v>
      </c>
      <c r="AG14" s="84">
        <v>4177</v>
      </c>
      <c r="AH14" s="84">
        <f t="shared" si="15"/>
        <v>4177</v>
      </c>
      <c r="AI14" s="84">
        <f t="shared" si="3"/>
        <v>362</v>
      </c>
      <c r="AJ14" s="85">
        <f t="shared" si="10"/>
        <v>1.0948885976408913</v>
      </c>
      <c r="AK14" s="150"/>
      <c r="AL14" s="84">
        <v>7090</v>
      </c>
      <c r="AM14" s="84">
        <v>3544.994</v>
      </c>
      <c r="AN14" s="84">
        <v>3390.05</v>
      </c>
      <c r="AO14" s="86">
        <f t="shared" si="16"/>
        <v>3390.05</v>
      </c>
      <c r="AP14" s="84">
        <f t="shared" si="4"/>
        <v>-154.94399999999996</v>
      </c>
      <c r="AQ14" s="85">
        <f t="shared" si="5"/>
        <v>0.9562921686186211</v>
      </c>
      <c r="AR14" s="139" t="s">
        <v>217</v>
      </c>
      <c r="AS14" s="84">
        <v>13500</v>
      </c>
      <c r="AT14" s="84">
        <v>6750</v>
      </c>
      <c r="AU14" s="84">
        <v>6502.28012</v>
      </c>
      <c r="AV14" s="86">
        <f t="shared" si="17"/>
        <v>6502.28012</v>
      </c>
      <c r="AW14" s="84">
        <f t="shared" si="6"/>
        <v>-247.71987999999965</v>
      </c>
      <c r="AX14" s="85">
        <f t="shared" si="11"/>
        <v>0.9633007585185186</v>
      </c>
      <c r="AY14" s="149" t="s">
        <v>248</v>
      </c>
    </row>
    <row r="15" spans="1:51" s="72" customFormat="1" ht="29.25" customHeight="1">
      <c r="A15" s="80"/>
      <c r="B15" s="81"/>
      <c r="C15" s="82"/>
      <c r="D15" s="521" t="s">
        <v>26</v>
      </c>
      <c r="E15" s="521"/>
      <c r="F15" s="521"/>
      <c r="G15" s="521"/>
      <c r="H15" s="521"/>
      <c r="I15" s="83" t="s">
        <v>27</v>
      </c>
      <c r="J15" s="84">
        <v>7000</v>
      </c>
      <c r="K15" s="84">
        <v>3667</v>
      </c>
      <c r="L15" s="84">
        <v>3376</v>
      </c>
      <c r="M15" s="86">
        <f t="shared" si="12"/>
        <v>3376</v>
      </c>
      <c r="N15" s="84">
        <f t="shared" si="0"/>
        <v>-291</v>
      </c>
      <c r="O15" s="85">
        <f t="shared" si="7"/>
        <v>0.9206435778565585</v>
      </c>
      <c r="P15" s="122"/>
      <c r="Q15" s="84">
        <v>7279</v>
      </c>
      <c r="R15" s="84">
        <v>3639.5</v>
      </c>
      <c r="S15" s="84">
        <v>4018</v>
      </c>
      <c r="T15" s="86">
        <f t="shared" si="13"/>
        <v>4018</v>
      </c>
      <c r="U15" s="84">
        <f t="shared" si="1"/>
        <v>378.5</v>
      </c>
      <c r="V15" s="85">
        <f t="shared" si="8"/>
        <v>1.1039978018958647</v>
      </c>
      <c r="W15" s="188" t="s">
        <v>230</v>
      </c>
      <c r="X15" s="84">
        <v>5000</v>
      </c>
      <c r="Y15" s="84">
        <v>2500</v>
      </c>
      <c r="Z15" s="84">
        <v>2745.9350000000004</v>
      </c>
      <c r="AA15" s="86">
        <f t="shared" si="14"/>
        <v>2745.9350000000004</v>
      </c>
      <c r="AB15" s="84">
        <f t="shared" si="2"/>
        <v>245.9350000000004</v>
      </c>
      <c r="AC15" s="85">
        <f t="shared" si="9"/>
        <v>1.0983740000000002</v>
      </c>
      <c r="AD15" s="195" t="s">
        <v>261</v>
      </c>
      <c r="AE15" s="84">
        <v>5170</v>
      </c>
      <c r="AF15" s="84">
        <v>2085</v>
      </c>
      <c r="AG15" s="84">
        <v>1612</v>
      </c>
      <c r="AH15" s="84">
        <f t="shared" si="15"/>
        <v>1612</v>
      </c>
      <c r="AI15" s="84">
        <f t="shared" si="3"/>
        <v>-473</v>
      </c>
      <c r="AJ15" s="85">
        <f t="shared" si="10"/>
        <v>0.7731414868105515</v>
      </c>
      <c r="AK15" s="150"/>
      <c r="AL15" s="84">
        <v>9111</v>
      </c>
      <c r="AM15" s="84">
        <v>4555.506</v>
      </c>
      <c r="AN15" s="84">
        <v>4605.826</v>
      </c>
      <c r="AO15" s="86">
        <f t="shared" si="16"/>
        <v>4605.826</v>
      </c>
      <c r="AP15" s="84">
        <f t="shared" si="4"/>
        <v>50.31999999999971</v>
      </c>
      <c r="AQ15" s="85">
        <f t="shared" si="5"/>
        <v>1.0110459738171784</v>
      </c>
      <c r="AR15" s="176"/>
      <c r="AS15" s="84">
        <v>8500</v>
      </c>
      <c r="AT15" s="84">
        <v>4250</v>
      </c>
      <c r="AU15" s="84">
        <v>4912.85061</v>
      </c>
      <c r="AV15" s="86">
        <f t="shared" si="17"/>
        <v>4912.85061</v>
      </c>
      <c r="AW15" s="84">
        <f t="shared" si="6"/>
        <v>662.8506100000004</v>
      </c>
      <c r="AX15" s="85">
        <f t="shared" si="11"/>
        <v>1.1559648494117647</v>
      </c>
      <c r="AY15" s="149" t="s">
        <v>249</v>
      </c>
    </row>
    <row r="16" spans="1:51" s="72" customFormat="1" ht="22.5">
      <c r="A16" s="45"/>
      <c r="B16" s="15"/>
      <c r="C16" s="5" t="s">
        <v>28</v>
      </c>
      <c r="D16" s="492" t="s">
        <v>29</v>
      </c>
      <c r="E16" s="492"/>
      <c r="F16" s="492"/>
      <c r="G16" s="492"/>
      <c r="H16" s="492"/>
      <c r="I16" s="34" t="s">
        <v>30</v>
      </c>
      <c r="J16" s="57">
        <v>22500</v>
      </c>
      <c r="K16" s="57">
        <v>11700</v>
      </c>
      <c r="L16" s="57">
        <v>11534</v>
      </c>
      <c r="M16" s="68">
        <f t="shared" si="12"/>
        <v>11534</v>
      </c>
      <c r="N16" s="57">
        <f t="shared" si="0"/>
        <v>-166</v>
      </c>
      <c r="O16" s="87">
        <f t="shared" si="7"/>
        <v>0.9858119658119658</v>
      </c>
      <c r="P16" s="122"/>
      <c r="Q16" s="57">
        <v>27536</v>
      </c>
      <c r="R16" s="57">
        <v>13768</v>
      </c>
      <c r="S16" s="57">
        <v>14445</v>
      </c>
      <c r="T16" s="68">
        <f t="shared" si="13"/>
        <v>14445</v>
      </c>
      <c r="U16" s="57">
        <f t="shared" si="1"/>
        <v>677</v>
      </c>
      <c r="V16" s="87">
        <f t="shared" si="8"/>
        <v>1.0491719930273098</v>
      </c>
      <c r="W16" s="173" t="s">
        <v>231</v>
      </c>
      <c r="X16" s="57">
        <v>23000</v>
      </c>
      <c r="Y16" s="57">
        <v>11500</v>
      </c>
      <c r="Z16" s="57">
        <v>11425.566</v>
      </c>
      <c r="AA16" s="68">
        <f t="shared" si="14"/>
        <v>11425.566</v>
      </c>
      <c r="AB16" s="57">
        <f t="shared" si="2"/>
        <v>-74.43399999999929</v>
      </c>
      <c r="AC16" s="87">
        <f t="shared" si="9"/>
        <v>0.9935274782608696</v>
      </c>
      <c r="AD16" s="171"/>
      <c r="AE16" s="57">
        <v>31040</v>
      </c>
      <c r="AF16" s="57">
        <v>16773.41050695187</v>
      </c>
      <c r="AG16" s="57">
        <v>15626</v>
      </c>
      <c r="AH16" s="57">
        <f t="shared" si="15"/>
        <v>15626</v>
      </c>
      <c r="AI16" s="57">
        <f t="shared" si="3"/>
        <v>-1147.41050695187</v>
      </c>
      <c r="AJ16" s="87">
        <f t="shared" si="10"/>
        <v>0.9315934880103055</v>
      </c>
      <c r="AK16" s="149" t="s">
        <v>269</v>
      </c>
      <c r="AL16" s="57">
        <v>48800</v>
      </c>
      <c r="AM16" s="57">
        <v>28213.735</v>
      </c>
      <c r="AN16" s="57">
        <v>28359.834</v>
      </c>
      <c r="AO16" s="68">
        <f t="shared" si="16"/>
        <v>28359.834</v>
      </c>
      <c r="AP16" s="57">
        <f t="shared" si="4"/>
        <v>146.09899999999834</v>
      </c>
      <c r="AQ16" s="87">
        <f t="shared" si="5"/>
        <v>1.0051782934801081</v>
      </c>
      <c r="AR16" s="160"/>
      <c r="AS16" s="57">
        <v>34000</v>
      </c>
      <c r="AT16" s="57">
        <v>17000</v>
      </c>
      <c r="AU16" s="57">
        <v>18314.47652</v>
      </c>
      <c r="AV16" s="68">
        <f t="shared" si="17"/>
        <v>18314.47652</v>
      </c>
      <c r="AW16" s="57">
        <f t="shared" si="6"/>
        <v>1314.4765200000002</v>
      </c>
      <c r="AX16" s="87">
        <f t="shared" si="11"/>
        <v>1.0773221482352942</v>
      </c>
      <c r="AY16" s="149" t="s">
        <v>250</v>
      </c>
    </row>
    <row r="17" spans="1:51" s="72" customFormat="1" ht="12.75">
      <c r="A17" s="45"/>
      <c r="B17" s="15"/>
      <c r="C17" s="5" t="s">
        <v>31</v>
      </c>
      <c r="D17" s="492" t="s">
        <v>32</v>
      </c>
      <c r="E17" s="492"/>
      <c r="F17" s="492"/>
      <c r="G17" s="492"/>
      <c r="H17" s="492"/>
      <c r="I17" s="34" t="s">
        <v>33</v>
      </c>
      <c r="J17" s="57"/>
      <c r="K17" s="57">
        <v>0</v>
      </c>
      <c r="L17" s="57">
        <v>0</v>
      </c>
      <c r="M17" s="68">
        <f t="shared" si="12"/>
        <v>0</v>
      </c>
      <c r="N17" s="57">
        <f t="shared" si="0"/>
        <v>0</v>
      </c>
      <c r="O17" s="87">
        <f t="shared" si="7"/>
      </c>
      <c r="P17" s="122"/>
      <c r="Q17" s="57">
        <v>0</v>
      </c>
      <c r="R17" s="57"/>
      <c r="S17" s="57"/>
      <c r="T17" s="68">
        <f t="shared" si="13"/>
        <v>0</v>
      </c>
      <c r="U17" s="57">
        <f t="shared" si="1"/>
        <v>0</v>
      </c>
      <c r="V17" s="87">
        <f t="shared" si="8"/>
      </c>
      <c r="W17" s="164"/>
      <c r="X17" s="57">
        <v>0</v>
      </c>
      <c r="Y17" s="57">
        <v>0</v>
      </c>
      <c r="Z17" s="57"/>
      <c r="AA17" s="68">
        <f t="shared" si="14"/>
        <v>0</v>
      </c>
      <c r="AB17" s="57">
        <f t="shared" si="2"/>
        <v>0</v>
      </c>
      <c r="AC17" s="87">
        <f t="shared" si="9"/>
      </c>
      <c r="AD17" s="171"/>
      <c r="AE17" s="57">
        <v>0</v>
      </c>
      <c r="AF17" s="57">
        <v>0</v>
      </c>
      <c r="AG17" s="57">
        <v>0</v>
      </c>
      <c r="AH17" s="57">
        <f t="shared" si="15"/>
        <v>0</v>
      </c>
      <c r="AI17" s="57">
        <f t="shared" si="3"/>
        <v>0</v>
      </c>
      <c r="AJ17" s="87">
        <f t="shared" si="10"/>
      </c>
      <c r="AK17" s="150"/>
      <c r="AL17" s="57">
        <v>0</v>
      </c>
      <c r="AM17" s="57">
        <v>0</v>
      </c>
      <c r="AN17" s="57">
        <v>0</v>
      </c>
      <c r="AO17" s="68">
        <f t="shared" si="16"/>
        <v>0</v>
      </c>
      <c r="AP17" s="57">
        <f t="shared" si="4"/>
        <v>0</v>
      </c>
      <c r="AQ17" s="87">
        <f t="shared" si="5"/>
      </c>
      <c r="AR17" s="160"/>
      <c r="AS17" s="57">
        <v>0</v>
      </c>
      <c r="AT17" s="57">
        <v>0</v>
      </c>
      <c r="AU17" s="57">
        <v>0</v>
      </c>
      <c r="AV17" s="68">
        <f t="shared" si="17"/>
        <v>0</v>
      </c>
      <c r="AW17" s="57">
        <f t="shared" si="6"/>
        <v>0</v>
      </c>
      <c r="AX17" s="87">
        <f t="shared" si="11"/>
      </c>
      <c r="AY17" s="192"/>
    </row>
    <row r="18" spans="1:51" s="72" customFormat="1" ht="51" customHeight="1">
      <c r="A18" s="45"/>
      <c r="B18" s="15"/>
      <c r="C18" s="16" t="s">
        <v>34</v>
      </c>
      <c r="D18" s="492" t="s">
        <v>35</v>
      </c>
      <c r="E18" s="492"/>
      <c r="F18" s="492"/>
      <c r="G18" s="492"/>
      <c r="H18" s="492"/>
      <c r="I18" s="88" t="s">
        <v>36</v>
      </c>
      <c r="J18" s="57">
        <v>53500</v>
      </c>
      <c r="K18" s="57">
        <v>27833</v>
      </c>
      <c r="L18" s="57">
        <v>26710</v>
      </c>
      <c r="M18" s="68">
        <f t="shared" si="12"/>
        <v>26710</v>
      </c>
      <c r="N18" s="57">
        <f t="shared" si="0"/>
        <v>-1123</v>
      </c>
      <c r="O18" s="87">
        <f t="shared" si="7"/>
        <v>0.9596522114037294</v>
      </c>
      <c r="P18" s="122" t="s">
        <v>239</v>
      </c>
      <c r="Q18" s="57">
        <v>79000</v>
      </c>
      <c r="R18" s="57">
        <v>39500</v>
      </c>
      <c r="S18" s="57">
        <v>29034</v>
      </c>
      <c r="T18" s="68">
        <f t="shared" si="13"/>
        <v>29034</v>
      </c>
      <c r="U18" s="57">
        <f t="shared" si="1"/>
        <v>-10466</v>
      </c>
      <c r="V18" s="87">
        <f t="shared" si="8"/>
        <v>0.7350379746835443</v>
      </c>
      <c r="W18" s="151" t="s">
        <v>232</v>
      </c>
      <c r="X18" s="57">
        <v>53000</v>
      </c>
      <c r="Y18" s="57">
        <v>26500</v>
      </c>
      <c r="Z18" s="57">
        <v>26822.882</v>
      </c>
      <c r="AA18" s="68">
        <f t="shared" si="14"/>
        <v>26822.882</v>
      </c>
      <c r="AB18" s="57">
        <f t="shared" si="2"/>
        <v>322.8820000000014</v>
      </c>
      <c r="AC18" s="87">
        <f t="shared" si="9"/>
        <v>1.0121842264150944</v>
      </c>
      <c r="AD18" s="171"/>
      <c r="AE18" s="57">
        <v>77700</v>
      </c>
      <c r="AF18" s="57">
        <v>38850</v>
      </c>
      <c r="AG18" s="57">
        <v>42476</v>
      </c>
      <c r="AH18" s="57">
        <f t="shared" si="15"/>
        <v>42476</v>
      </c>
      <c r="AI18" s="57">
        <f t="shared" si="3"/>
        <v>3626</v>
      </c>
      <c r="AJ18" s="87">
        <f t="shared" si="10"/>
        <v>1.0933333333333333</v>
      </c>
      <c r="AK18" s="149" t="s">
        <v>270</v>
      </c>
      <c r="AL18" s="57">
        <v>78747</v>
      </c>
      <c r="AM18" s="57">
        <v>39373.5</v>
      </c>
      <c r="AN18" s="57">
        <v>39671.88</v>
      </c>
      <c r="AO18" s="68">
        <f t="shared" si="16"/>
        <v>39671.88</v>
      </c>
      <c r="AP18" s="57">
        <f t="shared" si="4"/>
        <v>298.3799999999974</v>
      </c>
      <c r="AQ18" s="87">
        <f t="shared" si="5"/>
        <v>1.0075781934549888</v>
      </c>
      <c r="AR18" s="184" t="s">
        <v>219</v>
      </c>
      <c r="AS18" s="57">
        <v>64000</v>
      </c>
      <c r="AT18" s="57">
        <v>32000</v>
      </c>
      <c r="AU18" s="57">
        <v>36335.97144</v>
      </c>
      <c r="AV18" s="68">
        <f t="shared" si="17"/>
        <v>36335.97144</v>
      </c>
      <c r="AW18" s="57">
        <f t="shared" si="6"/>
        <v>4335.971440000001</v>
      </c>
      <c r="AX18" s="87">
        <f t="shared" si="11"/>
        <v>1.1354991075</v>
      </c>
      <c r="AY18" s="181" t="s">
        <v>251</v>
      </c>
    </row>
    <row r="19" spans="1:51" s="72" customFormat="1" ht="15" customHeight="1">
      <c r="A19" s="45"/>
      <c r="B19" s="15"/>
      <c r="C19" s="16" t="s">
        <v>37</v>
      </c>
      <c r="D19" s="492" t="s">
        <v>196</v>
      </c>
      <c r="E19" s="492"/>
      <c r="F19" s="492"/>
      <c r="G19" s="492"/>
      <c r="H19" s="492"/>
      <c r="I19" s="88" t="s">
        <v>199</v>
      </c>
      <c r="J19" s="57">
        <v>0</v>
      </c>
      <c r="K19" s="57">
        <v>0</v>
      </c>
      <c r="L19" s="57">
        <v>0</v>
      </c>
      <c r="M19" s="68">
        <f t="shared" si="12"/>
        <v>0</v>
      </c>
      <c r="N19" s="57">
        <f t="shared" si="0"/>
        <v>0</v>
      </c>
      <c r="O19" s="87">
        <f t="shared" si="7"/>
      </c>
      <c r="P19" s="140"/>
      <c r="Q19" s="57">
        <v>0</v>
      </c>
      <c r="R19" s="57">
        <v>0</v>
      </c>
      <c r="S19" s="57"/>
      <c r="T19" s="68">
        <f t="shared" si="13"/>
        <v>0</v>
      </c>
      <c r="U19" s="57">
        <f t="shared" si="1"/>
        <v>0</v>
      </c>
      <c r="V19" s="87">
        <f t="shared" si="8"/>
      </c>
      <c r="W19" s="149"/>
      <c r="X19" s="57">
        <v>0</v>
      </c>
      <c r="Y19" s="57">
        <v>0</v>
      </c>
      <c r="Z19" s="57"/>
      <c r="AA19" s="68">
        <f t="shared" si="14"/>
        <v>0</v>
      </c>
      <c r="AB19" s="57">
        <f t="shared" si="2"/>
        <v>0</v>
      </c>
      <c r="AC19" s="87">
        <f t="shared" si="9"/>
      </c>
      <c r="AD19" s="171"/>
      <c r="AE19" s="57">
        <v>0</v>
      </c>
      <c r="AF19" s="57">
        <v>0</v>
      </c>
      <c r="AG19" s="57">
        <v>0</v>
      </c>
      <c r="AH19" s="57">
        <f t="shared" si="15"/>
        <v>0</v>
      </c>
      <c r="AI19" s="57">
        <f t="shared" si="3"/>
        <v>0</v>
      </c>
      <c r="AJ19" s="87">
        <f t="shared" si="10"/>
      </c>
      <c r="AK19" s="169"/>
      <c r="AL19" s="57">
        <v>0</v>
      </c>
      <c r="AM19" s="57">
        <v>0</v>
      </c>
      <c r="AN19" s="57">
        <v>0</v>
      </c>
      <c r="AO19" s="68">
        <f t="shared" si="16"/>
        <v>0</v>
      </c>
      <c r="AP19" s="57">
        <f t="shared" si="4"/>
        <v>0</v>
      </c>
      <c r="AQ19" s="87">
        <f t="shared" si="5"/>
      </c>
      <c r="AR19" s="161"/>
      <c r="AS19" s="57">
        <v>0</v>
      </c>
      <c r="AT19" s="57">
        <v>0</v>
      </c>
      <c r="AU19" s="57">
        <v>0</v>
      </c>
      <c r="AV19" s="68">
        <f t="shared" si="17"/>
        <v>0</v>
      </c>
      <c r="AW19" s="57">
        <f t="shared" si="6"/>
        <v>0</v>
      </c>
      <c r="AX19" s="87">
        <f t="shared" si="11"/>
      </c>
      <c r="AY19" s="122"/>
    </row>
    <row r="20" spans="1:51" s="72" customFormat="1" ht="12.75">
      <c r="A20" s="45"/>
      <c r="B20" s="15"/>
      <c r="C20" s="16" t="s">
        <v>40</v>
      </c>
      <c r="D20" s="492" t="s">
        <v>197</v>
      </c>
      <c r="E20" s="492"/>
      <c r="F20" s="492"/>
      <c r="G20" s="492"/>
      <c r="H20" s="492"/>
      <c r="I20" s="88" t="s">
        <v>200</v>
      </c>
      <c r="J20" s="57">
        <v>-12</v>
      </c>
      <c r="K20" s="57">
        <v>-6</v>
      </c>
      <c r="L20" s="57">
        <v>-7.2</v>
      </c>
      <c r="M20" s="68">
        <f t="shared" si="12"/>
        <v>-7.2</v>
      </c>
      <c r="N20" s="57">
        <f t="shared" si="0"/>
        <v>-1.2000000000000002</v>
      </c>
      <c r="O20" s="87">
        <f t="shared" si="7"/>
        <v>1.2</v>
      </c>
      <c r="P20" s="122"/>
      <c r="Q20" s="57">
        <v>-3230</v>
      </c>
      <c r="R20" s="57">
        <v>-1615</v>
      </c>
      <c r="S20" s="57">
        <v>-1465</v>
      </c>
      <c r="T20" s="68">
        <f t="shared" si="13"/>
        <v>-1465</v>
      </c>
      <c r="U20" s="57">
        <f t="shared" si="1"/>
        <v>150</v>
      </c>
      <c r="V20" s="87">
        <f t="shared" si="8"/>
        <v>0.9071207430340558</v>
      </c>
      <c r="W20" s="149"/>
      <c r="X20" s="57">
        <v>-50</v>
      </c>
      <c r="Y20" s="57">
        <v>-25</v>
      </c>
      <c r="Z20" s="57">
        <v>-24.937</v>
      </c>
      <c r="AA20" s="68">
        <f t="shared" si="14"/>
        <v>-24.937</v>
      </c>
      <c r="AB20" s="57">
        <f t="shared" si="2"/>
        <v>0.06299999999999883</v>
      </c>
      <c r="AC20" s="87">
        <f t="shared" si="9"/>
        <v>0.99748</v>
      </c>
      <c r="AD20" s="171"/>
      <c r="AE20" s="57">
        <v>0</v>
      </c>
      <c r="AF20" s="57">
        <v>0</v>
      </c>
      <c r="AG20" s="57">
        <v>-2</v>
      </c>
      <c r="AH20" s="57">
        <f t="shared" si="15"/>
        <v>-2</v>
      </c>
      <c r="AI20" s="57">
        <f t="shared" si="3"/>
        <v>-2</v>
      </c>
      <c r="AJ20" s="87">
        <f t="shared" si="10"/>
      </c>
      <c r="AK20" s="169"/>
      <c r="AL20" s="57">
        <v>-19120</v>
      </c>
      <c r="AM20" s="57">
        <v>-9560.002</v>
      </c>
      <c r="AN20" s="57">
        <v>-9780.701</v>
      </c>
      <c r="AO20" s="68">
        <f t="shared" si="16"/>
        <v>-9780.701</v>
      </c>
      <c r="AP20" s="57">
        <f t="shared" si="4"/>
        <v>-220.6989999999987</v>
      </c>
      <c r="AQ20" s="87">
        <f t="shared" si="5"/>
        <v>1.02308566462643</v>
      </c>
      <c r="AR20" s="161"/>
      <c r="AS20" s="57">
        <v>-16500</v>
      </c>
      <c r="AT20" s="57">
        <v>-8250</v>
      </c>
      <c r="AU20" s="57">
        <v>-8416.58559</v>
      </c>
      <c r="AV20" s="68">
        <f t="shared" si="17"/>
        <v>-8416.58559</v>
      </c>
      <c r="AW20" s="57">
        <f t="shared" si="6"/>
        <v>-166.5855900000006</v>
      </c>
      <c r="AX20" s="87">
        <f t="shared" si="11"/>
        <v>1.0201921927272728</v>
      </c>
      <c r="AY20" s="122"/>
    </row>
    <row r="21" spans="1:51" s="72" customFormat="1" ht="12.75">
      <c r="A21" s="45"/>
      <c r="B21" s="15"/>
      <c r="C21" s="16" t="s">
        <v>43</v>
      </c>
      <c r="D21" s="492" t="s">
        <v>198</v>
      </c>
      <c r="E21" s="492"/>
      <c r="F21" s="492"/>
      <c r="G21" s="492"/>
      <c r="H21" s="492"/>
      <c r="I21" s="88" t="s">
        <v>201</v>
      </c>
      <c r="J21" s="57">
        <v>0</v>
      </c>
      <c r="K21" s="57">
        <v>0</v>
      </c>
      <c r="L21" s="57">
        <v>0</v>
      </c>
      <c r="M21" s="68">
        <f t="shared" si="12"/>
        <v>0</v>
      </c>
      <c r="N21" s="57">
        <f t="shared" si="0"/>
        <v>0</v>
      </c>
      <c r="O21" s="87">
        <f t="shared" si="7"/>
      </c>
      <c r="P21" s="122"/>
      <c r="Q21" s="57">
        <v>0</v>
      </c>
      <c r="R21" s="57">
        <v>0</v>
      </c>
      <c r="S21" s="57"/>
      <c r="T21" s="68">
        <f t="shared" si="13"/>
        <v>0</v>
      </c>
      <c r="U21" s="57">
        <f t="shared" si="1"/>
        <v>0</v>
      </c>
      <c r="V21" s="87">
        <f t="shared" si="8"/>
      </c>
      <c r="W21" s="149"/>
      <c r="X21" s="57">
        <v>-4800</v>
      </c>
      <c r="Y21" s="57">
        <v>-2400</v>
      </c>
      <c r="Z21" s="57">
        <v>-2135.665</v>
      </c>
      <c r="AA21" s="68">
        <f t="shared" si="14"/>
        <v>-2135.665</v>
      </c>
      <c r="AB21" s="57">
        <f t="shared" si="2"/>
        <v>264.33500000000004</v>
      </c>
      <c r="AC21" s="87">
        <f t="shared" si="9"/>
        <v>0.8898604166666666</v>
      </c>
      <c r="AD21" s="171"/>
      <c r="AE21" s="57">
        <v>0</v>
      </c>
      <c r="AF21" s="57">
        <v>0</v>
      </c>
      <c r="AG21" s="57">
        <v>0</v>
      </c>
      <c r="AH21" s="57">
        <f t="shared" si="15"/>
        <v>0</v>
      </c>
      <c r="AI21" s="57">
        <f t="shared" si="3"/>
        <v>0</v>
      </c>
      <c r="AJ21" s="87">
        <f t="shared" si="10"/>
      </c>
      <c r="AK21" s="169"/>
      <c r="AL21" s="57">
        <v>0</v>
      </c>
      <c r="AM21" s="57">
        <v>0</v>
      </c>
      <c r="AN21" s="57">
        <v>0</v>
      </c>
      <c r="AO21" s="68">
        <f t="shared" si="16"/>
        <v>0</v>
      </c>
      <c r="AP21" s="57">
        <f t="shared" si="4"/>
        <v>0</v>
      </c>
      <c r="AQ21" s="87">
        <f t="shared" si="5"/>
      </c>
      <c r="AR21" s="161"/>
      <c r="AS21" s="57">
        <v>0</v>
      </c>
      <c r="AT21" s="57">
        <v>0</v>
      </c>
      <c r="AU21" s="57">
        <v>0</v>
      </c>
      <c r="AV21" s="68">
        <f t="shared" si="17"/>
        <v>0</v>
      </c>
      <c r="AW21" s="57">
        <f t="shared" si="6"/>
        <v>0</v>
      </c>
      <c r="AX21" s="87">
        <f t="shared" si="11"/>
      </c>
      <c r="AY21" s="122"/>
    </row>
    <row r="22" spans="1:51" s="72" customFormat="1" ht="22.5" customHeight="1">
      <c r="A22" s="45"/>
      <c r="B22" s="15"/>
      <c r="C22" s="16" t="s">
        <v>46</v>
      </c>
      <c r="D22" s="492" t="s">
        <v>38</v>
      </c>
      <c r="E22" s="492"/>
      <c r="F22" s="492"/>
      <c r="G22" s="492"/>
      <c r="H22" s="492"/>
      <c r="I22" s="88" t="s">
        <v>39</v>
      </c>
      <c r="J22" s="57">
        <v>5000</v>
      </c>
      <c r="K22" s="57">
        <v>2954</v>
      </c>
      <c r="L22" s="57">
        <v>1659.123</v>
      </c>
      <c r="M22" s="68">
        <f t="shared" si="12"/>
        <v>1659.123</v>
      </c>
      <c r="N22" s="57">
        <f t="shared" si="0"/>
        <v>-1294.877</v>
      </c>
      <c r="O22" s="87">
        <f t="shared" si="7"/>
        <v>0.5616530128639133</v>
      </c>
      <c r="P22" s="139"/>
      <c r="Q22" s="57">
        <v>10858.06387333333</v>
      </c>
      <c r="R22" s="57">
        <v>5429.031936666665</v>
      </c>
      <c r="S22" s="57">
        <v>8037</v>
      </c>
      <c r="T22" s="68">
        <f t="shared" si="13"/>
        <v>8037</v>
      </c>
      <c r="U22" s="57">
        <f t="shared" si="1"/>
        <v>2607.9680633333346</v>
      </c>
      <c r="V22" s="87">
        <f t="shared" si="8"/>
        <v>1.4803744191887336</v>
      </c>
      <c r="W22" s="151" t="s">
        <v>233</v>
      </c>
      <c r="X22" s="57">
        <v>11500</v>
      </c>
      <c r="Y22" s="57">
        <v>5750</v>
      </c>
      <c r="Z22" s="57">
        <v>5987.516</v>
      </c>
      <c r="AA22" s="68">
        <f t="shared" si="14"/>
        <v>5987.516</v>
      </c>
      <c r="AB22" s="57">
        <f t="shared" si="2"/>
        <v>237.51599999999962</v>
      </c>
      <c r="AC22" s="87">
        <f t="shared" si="9"/>
        <v>1.0413071304347825</v>
      </c>
      <c r="AD22" s="151" t="s">
        <v>262</v>
      </c>
      <c r="AE22" s="57">
        <v>5500</v>
      </c>
      <c r="AF22" s="57">
        <v>2750</v>
      </c>
      <c r="AG22" s="57">
        <v>2551</v>
      </c>
      <c r="AH22" s="57">
        <f t="shared" si="15"/>
        <v>2551</v>
      </c>
      <c r="AI22" s="57">
        <f t="shared" si="3"/>
        <v>-199</v>
      </c>
      <c r="AJ22" s="87">
        <f t="shared" si="10"/>
        <v>0.9276363636363636</v>
      </c>
      <c r="AK22" s="139"/>
      <c r="AL22" s="57">
        <v>17500</v>
      </c>
      <c r="AM22" s="57">
        <v>6819.49</v>
      </c>
      <c r="AN22" s="57">
        <v>6223.135</v>
      </c>
      <c r="AO22" s="68">
        <f t="shared" si="16"/>
        <v>6223.135</v>
      </c>
      <c r="AP22" s="57">
        <f t="shared" si="4"/>
        <v>-596.3549999999996</v>
      </c>
      <c r="AQ22" s="87">
        <f t="shared" si="5"/>
        <v>0.9125513784755166</v>
      </c>
      <c r="AR22" s="139" t="s">
        <v>220</v>
      </c>
      <c r="AS22" s="57">
        <v>10000</v>
      </c>
      <c r="AT22" s="57">
        <v>5000</v>
      </c>
      <c r="AU22" s="57">
        <v>7154.65019</v>
      </c>
      <c r="AV22" s="68">
        <f t="shared" si="17"/>
        <v>7154.65019</v>
      </c>
      <c r="AW22" s="57">
        <f t="shared" si="6"/>
        <v>2154.6501900000003</v>
      </c>
      <c r="AX22" s="87">
        <f t="shared" si="11"/>
        <v>1.430930038</v>
      </c>
      <c r="AY22" s="181" t="s">
        <v>252</v>
      </c>
    </row>
    <row r="23" spans="1:51" s="72" customFormat="1" ht="12.75">
      <c r="A23" s="45"/>
      <c r="B23" s="15"/>
      <c r="C23" s="5" t="s">
        <v>49</v>
      </c>
      <c r="D23" s="492" t="s">
        <v>41</v>
      </c>
      <c r="E23" s="492"/>
      <c r="F23" s="492"/>
      <c r="G23" s="492"/>
      <c r="H23" s="492"/>
      <c r="I23" s="34" t="s">
        <v>42</v>
      </c>
      <c r="J23" s="57">
        <v>500</v>
      </c>
      <c r="K23" s="57">
        <v>256</v>
      </c>
      <c r="L23" s="57">
        <v>239.902</v>
      </c>
      <c r="M23" s="68">
        <f t="shared" si="12"/>
        <v>239.902</v>
      </c>
      <c r="N23" s="57">
        <f t="shared" si="0"/>
        <v>-16.098000000000013</v>
      </c>
      <c r="O23" s="87">
        <f t="shared" si="7"/>
        <v>0.9371171875</v>
      </c>
      <c r="P23" s="122"/>
      <c r="Q23" s="57">
        <v>1089.439</v>
      </c>
      <c r="R23" s="57">
        <v>544.7195</v>
      </c>
      <c r="S23" s="57">
        <v>398</v>
      </c>
      <c r="T23" s="68">
        <f t="shared" si="13"/>
        <v>398</v>
      </c>
      <c r="U23" s="57">
        <f t="shared" si="1"/>
        <v>-146.71950000000004</v>
      </c>
      <c r="V23" s="87">
        <f t="shared" si="8"/>
        <v>0.7306512801542812</v>
      </c>
      <c r="W23" s="164"/>
      <c r="X23" s="57">
        <v>450</v>
      </c>
      <c r="Y23" s="57">
        <v>225</v>
      </c>
      <c r="Z23" s="57">
        <v>168.239</v>
      </c>
      <c r="AA23" s="68">
        <f t="shared" si="14"/>
        <v>168.239</v>
      </c>
      <c r="AB23" s="57">
        <f t="shared" si="2"/>
        <v>-56.760999999999996</v>
      </c>
      <c r="AC23" s="87">
        <f t="shared" si="9"/>
        <v>0.7477288888888889</v>
      </c>
      <c r="AD23" s="171"/>
      <c r="AE23" s="57">
        <v>400</v>
      </c>
      <c r="AF23" s="57">
        <v>200</v>
      </c>
      <c r="AG23" s="57">
        <v>230</v>
      </c>
      <c r="AH23" s="57">
        <f t="shared" si="15"/>
        <v>230</v>
      </c>
      <c r="AI23" s="57">
        <f t="shared" si="3"/>
        <v>30</v>
      </c>
      <c r="AJ23" s="87">
        <f t="shared" si="10"/>
        <v>1.15</v>
      </c>
      <c r="AK23" s="169"/>
      <c r="AL23" s="57">
        <v>800</v>
      </c>
      <c r="AM23" s="57">
        <v>400.05</v>
      </c>
      <c r="AN23" s="57">
        <v>398.488</v>
      </c>
      <c r="AO23" s="68">
        <f t="shared" si="16"/>
        <v>398.488</v>
      </c>
      <c r="AP23" s="57">
        <f t="shared" si="4"/>
        <v>-1.5620000000000118</v>
      </c>
      <c r="AQ23" s="87">
        <f t="shared" si="5"/>
        <v>0.996095488063992</v>
      </c>
      <c r="AR23" s="160"/>
      <c r="AS23" s="57">
        <v>400</v>
      </c>
      <c r="AT23" s="57">
        <v>200</v>
      </c>
      <c r="AU23" s="57">
        <v>242.1</v>
      </c>
      <c r="AV23" s="68">
        <f t="shared" si="17"/>
        <v>242.1</v>
      </c>
      <c r="AW23" s="57">
        <f t="shared" si="6"/>
        <v>42.099999999999994</v>
      </c>
      <c r="AX23" s="87">
        <f t="shared" si="11"/>
        <v>1.2105</v>
      </c>
      <c r="AY23" s="122"/>
    </row>
    <row r="24" spans="1:51" s="72" customFormat="1" ht="12.75">
      <c r="A24" s="45"/>
      <c r="B24" s="15"/>
      <c r="C24" s="5" t="s">
        <v>139</v>
      </c>
      <c r="D24" s="492" t="s">
        <v>44</v>
      </c>
      <c r="E24" s="492"/>
      <c r="F24" s="492"/>
      <c r="G24" s="492"/>
      <c r="H24" s="492"/>
      <c r="I24" s="34" t="s">
        <v>45</v>
      </c>
      <c r="J24" s="57">
        <v>50</v>
      </c>
      <c r="K24" s="57">
        <v>20.5</v>
      </c>
      <c r="L24" s="57">
        <v>23.288</v>
      </c>
      <c r="M24" s="68">
        <f t="shared" si="12"/>
        <v>23.288</v>
      </c>
      <c r="N24" s="57">
        <f t="shared" si="0"/>
        <v>2.7880000000000003</v>
      </c>
      <c r="O24" s="87">
        <f t="shared" si="7"/>
        <v>1.1360000000000001</v>
      </c>
      <c r="P24" s="122"/>
      <c r="Q24" s="57">
        <v>150</v>
      </c>
      <c r="R24" s="57">
        <v>75</v>
      </c>
      <c r="S24" s="57">
        <v>20</v>
      </c>
      <c r="T24" s="68">
        <f t="shared" si="13"/>
        <v>20</v>
      </c>
      <c r="U24" s="57">
        <f t="shared" si="1"/>
        <v>-55</v>
      </c>
      <c r="V24" s="87">
        <f t="shared" si="8"/>
        <v>0.26666666666666666</v>
      </c>
      <c r="W24" s="164"/>
      <c r="X24" s="57">
        <v>40</v>
      </c>
      <c r="Y24" s="57">
        <v>20</v>
      </c>
      <c r="Z24" s="57">
        <v>43.716</v>
      </c>
      <c r="AA24" s="68">
        <f t="shared" si="14"/>
        <v>43.716</v>
      </c>
      <c r="AB24" s="57">
        <f t="shared" si="2"/>
        <v>23.716</v>
      </c>
      <c r="AC24" s="87">
        <f t="shared" si="9"/>
        <v>2.1858</v>
      </c>
      <c r="AD24" s="171"/>
      <c r="AE24" s="57">
        <v>50</v>
      </c>
      <c r="AF24" s="57">
        <v>25</v>
      </c>
      <c r="AG24" s="57">
        <v>30</v>
      </c>
      <c r="AH24" s="57">
        <f t="shared" si="15"/>
        <v>30</v>
      </c>
      <c r="AI24" s="57">
        <f t="shared" si="3"/>
        <v>5</v>
      </c>
      <c r="AJ24" s="87">
        <f t="shared" si="10"/>
        <v>1.2</v>
      </c>
      <c r="AK24" s="169"/>
      <c r="AL24" s="57">
        <v>79</v>
      </c>
      <c r="AM24" s="57">
        <v>39.498</v>
      </c>
      <c r="AN24" s="57">
        <v>30.514</v>
      </c>
      <c r="AO24" s="68">
        <f t="shared" si="16"/>
        <v>30.514</v>
      </c>
      <c r="AP24" s="57">
        <f t="shared" si="4"/>
        <v>-8.983999999999998</v>
      </c>
      <c r="AQ24" s="87">
        <f t="shared" si="5"/>
        <v>0.7725454453390045</v>
      </c>
      <c r="AR24" s="160"/>
      <c r="AS24" s="57">
        <v>20</v>
      </c>
      <c r="AT24" s="57">
        <v>10</v>
      </c>
      <c r="AU24" s="57">
        <v>40.704</v>
      </c>
      <c r="AV24" s="68">
        <f t="shared" si="17"/>
        <v>40.704</v>
      </c>
      <c r="AW24" s="57">
        <f t="shared" si="6"/>
        <v>30.704</v>
      </c>
      <c r="AX24" s="87">
        <f t="shared" si="11"/>
        <v>4.0704</v>
      </c>
      <c r="AY24" s="122"/>
    </row>
    <row r="25" spans="1:51" s="72" customFormat="1" ht="12.75">
      <c r="A25" s="89"/>
      <c r="B25" s="90"/>
      <c r="C25" s="91" t="s">
        <v>52</v>
      </c>
      <c r="D25" s="492" t="s">
        <v>140</v>
      </c>
      <c r="E25" s="492"/>
      <c r="F25" s="492"/>
      <c r="G25" s="492"/>
      <c r="H25" s="492"/>
      <c r="I25" s="92">
        <v>516</v>
      </c>
      <c r="J25" s="57">
        <v>0</v>
      </c>
      <c r="K25" s="57">
        <v>0</v>
      </c>
      <c r="L25" s="57">
        <v>0</v>
      </c>
      <c r="M25" s="68">
        <f t="shared" si="12"/>
        <v>0</v>
      </c>
      <c r="N25" s="57">
        <f t="shared" si="0"/>
        <v>0</v>
      </c>
      <c r="O25" s="87">
        <f t="shared" si="7"/>
      </c>
      <c r="P25" s="122"/>
      <c r="Q25" s="57">
        <v>0</v>
      </c>
      <c r="R25" s="57"/>
      <c r="S25" s="57"/>
      <c r="T25" s="68">
        <f t="shared" si="13"/>
        <v>0</v>
      </c>
      <c r="U25" s="57">
        <f t="shared" si="1"/>
        <v>0</v>
      </c>
      <c r="V25" s="87">
        <f t="shared" si="8"/>
      </c>
      <c r="W25" s="164"/>
      <c r="X25" s="57">
        <v>-350</v>
      </c>
      <c r="Y25" s="57">
        <v>-175</v>
      </c>
      <c r="Z25" s="57">
        <v>-161.922</v>
      </c>
      <c r="AA25" s="68">
        <f t="shared" si="14"/>
        <v>-161.922</v>
      </c>
      <c r="AB25" s="57">
        <f t="shared" si="2"/>
        <v>13.078000000000003</v>
      </c>
      <c r="AC25" s="87">
        <f t="shared" si="9"/>
        <v>0.9252685714285714</v>
      </c>
      <c r="AD25" s="171"/>
      <c r="AE25" s="57">
        <v>-530</v>
      </c>
      <c r="AF25" s="57">
        <v>-265</v>
      </c>
      <c r="AG25" s="57">
        <v>-311</v>
      </c>
      <c r="AH25" s="57">
        <f t="shared" si="15"/>
        <v>-311</v>
      </c>
      <c r="AI25" s="57">
        <f t="shared" si="3"/>
        <v>-46</v>
      </c>
      <c r="AJ25" s="87">
        <f t="shared" si="10"/>
        <v>1.1735849056603773</v>
      </c>
      <c r="AK25" s="169"/>
      <c r="AL25" s="57">
        <v>0</v>
      </c>
      <c r="AM25" s="57">
        <v>0</v>
      </c>
      <c r="AN25" s="57">
        <v>0</v>
      </c>
      <c r="AO25" s="68">
        <f t="shared" si="16"/>
        <v>0</v>
      </c>
      <c r="AP25" s="57">
        <f t="shared" si="4"/>
        <v>0</v>
      </c>
      <c r="AQ25" s="87">
        <f t="shared" si="5"/>
      </c>
      <c r="AR25" s="160"/>
      <c r="AS25" s="57">
        <v>0</v>
      </c>
      <c r="AT25" s="57">
        <v>0</v>
      </c>
      <c r="AU25" s="57">
        <v>0</v>
      </c>
      <c r="AV25" s="68">
        <f t="shared" si="17"/>
        <v>0</v>
      </c>
      <c r="AW25" s="57">
        <f t="shared" si="6"/>
        <v>0</v>
      </c>
      <c r="AX25" s="87">
        <f t="shared" si="11"/>
      </c>
      <c r="AY25" s="122"/>
    </row>
    <row r="26" spans="1:51" s="93" customFormat="1" ht="48.75" customHeight="1">
      <c r="A26" s="89"/>
      <c r="B26" s="90"/>
      <c r="C26" s="91" t="s">
        <v>55</v>
      </c>
      <c r="D26" s="519" t="s">
        <v>47</v>
      </c>
      <c r="E26" s="519"/>
      <c r="F26" s="519"/>
      <c r="G26" s="519"/>
      <c r="H26" s="519"/>
      <c r="I26" s="92" t="s">
        <v>48</v>
      </c>
      <c r="J26" s="57">
        <v>48000</v>
      </c>
      <c r="K26" s="57">
        <v>23904</v>
      </c>
      <c r="L26" s="57">
        <v>23789.211</v>
      </c>
      <c r="M26" s="68">
        <f t="shared" si="12"/>
        <v>23789.211</v>
      </c>
      <c r="N26" s="57">
        <f t="shared" si="0"/>
        <v>-114.78900000000067</v>
      </c>
      <c r="O26" s="87">
        <f t="shared" si="7"/>
        <v>0.9951979166666667</v>
      </c>
      <c r="P26" s="151"/>
      <c r="Q26" s="57">
        <v>25411.651364</v>
      </c>
      <c r="R26" s="57">
        <v>12705.825682</v>
      </c>
      <c r="S26" s="57">
        <v>12684</v>
      </c>
      <c r="T26" s="68">
        <f t="shared" si="13"/>
        <v>12684</v>
      </c>
      <c r="U26" s="57">
        <f t="shared" si="1"/>
        <v>-21.825682000000597</v>
      </c>
      <c r="V26" s="87">
        <f t="shared" si="8"/>
        <v>0.9982822303291221</v>
      </c>
      <c r="W26" s="174"/>
      <c r="X26" s="57">
        <v>18000</v>
      </c>
      <c r="Y26" s="57">
        <v>9000</v>
      </c>
      <c r="Z26" s="57">
        <v>8954.385</v>
      </c>
      <c r="AA26" s="68">
        <f t="shared" si="14"/>
        <v>8954.385</v>
      </c>
      <c r="AB26" s="57">
        <f t="shared" si="2"/>
        <v>-45.61499999999978</v>
      </c>
      <c r="AC26" s="87">
        <f t="shared" si="9"/>
        <v>0.9949316666666667</v>
      </c>
      <c r="AD26" s="151"/>
      <c r="AE26" s="57">
        <v>34093</v>
      </c>
      <c r="AF26" s="57">
        <v>17211.5</v>
      </c>
      <c r="AG26" s="57">
        <v>17468</v>
      </c>
      <c r="AH26" s="57">
        <f t="shared" si="15"/>
        <v>17468</v>
      </c>
      <c r="AI26" s="57">
        <f t="shared" si="3"/>
        <v>256.5</v>
      </c>
      <c r="AJ26" s="87">
        <f t="shared" si="10"/>
        <v>1.0149028265984952</v>
      </c>
      <c r="AK26" s="162"/>
      <c r="AL26" s="57">
        <v>63945</v>
      </c>
      <c r="AM26" s="57">
        <v>32271.945</v>
      </c>
      <c r="AN26" s="57">
        <v>30380.337</v>
      </c>
      <c r="AO26" s="68">
        <f t="shared" si="16"/>
        <v>30380.337</v>
      </c>
      <c r="AP26" s="57">
        <f t="shared" si="4"/>
        <v>-1891.6080000000002</v>
      </c>
      <c r="AQ26" s="87">
        <f t="shared" si="5"/>
        <v>0.9413853735806751</v>
      </c>
      <c r="AR26" s="139" t="s">
        <v>221</v>
      </c>
      <c r="AS26" s="57">
        <v>23800</v>
      </c>
      <c r="AT26" s="57">
        <v>11900</v>
      </c>
      <c r="AU26" s="57">
        <v>11879.8364</v>
      </c>
      <c r="AV26" s="68">
        <f t="shared" si="17"/>
        <v>11879.8364</v>
      </c>
      <c r="AW26" s="57">
        <f t="shared" si="6"/>
        <v>-20.16359999999986</v>
      </c>
      <c r="AX26" s="87">
        <f t="shared" si="11"/>
        <v>0.9983055798319328</v>
      </c>
      <c r="AY26" s="172"/>
    </row>
    <row r="27" spans="1:51" s="12" customFormat="1" ht="12.75">
      <c r="A27" s="142"/>
      <c r="B27" s="143"/>
      <c r="C27" s="144"/>
      <c r="D27" s="520" t="s">
        <v>188</v>
      </c>
      <c r="E27" s="520"/>
      <c r="F27" s="520"/>
      <c r="G27" s="520"/>
      <c r="H27" s="520"/>
      <c r="I27" s="145" t="s">
        <v>189</v>
      </c>
      <c r="J27" s="94">
        <f>SUM(J28:J32)</f>
        <v>357494</v>
      </c>
      <c r="K27" s="94">
        <f>SUM(K28:K32)</f>
        <v>178250.4056</v>
      </c>
      <c r="L27" s="94">
        <f>SUM(L28:L32)</f>
        <v>177569.253</v>
      </c>
      <c r="M27" s="95">
        <f>SUM(M28:M32)</f>
        <v>177569.253</v>
      </c>
      <c r="N27" s="95">
        <f t="shared" si="0"/>
        <v>-681.1526000000013</v>
      </c>
      <c r="O27" s="96">
        <f t="shared" si="7"/>
        <v>0.9961786757359278</v>
      </c>
      <c r="P27" s="123"/>
      <c r="Q27" s="94">
        <f>SUM(Q28:Q32)</f>
        <v>446677.841</v>
      </c>
      <c r="R27" s="94">
        <f>SUM(R28:R32)</f>
        <v>223338.9205</v>
      </c>
      <c r="S27" s="94">
        <f>SUM(S28:S32)</f>
        <v>226685</v>
      </c>
      <c r="T27" s="95">
        <f>SUM(T28:T32)</f>
        <v>226685</v>
      </c>
      <c r="U27" s="95">
        <f t="shared" si="1"/>
        <v>3346.0794999999925</v>
      </c>
      <c r="V27" s="96">
        <f t="shared" si="8"/>
        <v>1.0149820707134651</v>
      </c>
      <c r="W27" s="151"/>
      <c r="X27" s="94">
        <f>SUM(X28:X32)</f>
        <v>352200</v>
      </c>
      <c r="Y27" s="94">
        <f>SUM(Y28:Y32)</f>
        <v>176100</v>
      </c>
      <c r="Z27" s="94">
        <f>SUM(Z28:Z32)</f>
        <v>173780.02</v>
      </c>
      <c r="AA27" s="95">
        <f>SUM(AA28:AA32)</f>
        <v>173780.02</v>
      </c>
      <c r="AB27" s="95">
        <f t="shared" si="2"/>
        <v>-2319.9800000000105</v>
      </c>
      <c r="AC27" s="96">
        <f t="shared" si="9"/>
        <v>0.98682578080636</v>
      </c>
      <c r="AD27" s="123"/>
      <c r="AE27" s="94">
        <f>SUM(AE28:AE32)</f>
        <v>405682</v>
      </c>
      <c r="AF27" s="94">
        <f>SUM(AF28:AF32)</f>
        <v>200782.428</v>
      </c>
      <c r="AG27" s="94">
        <f>SUM(AG28:AG32)</f>
        <v>195652</v>
      </c>
      <c r="AH27" s="95">
        <f>SUM(AH28:AH32)</f>
        <v>195652</v>
      </c>
      <c r="AI27" s="95">
        <f t="shared" si="3"/>
        <v>-5130.428000000014</v>
      </c>
      <c r="AJ27" s="96">
        <f t="shared" si="10"/>
        <v>0.9744478236910253</v>
      </c>
      <c r="AK27" s="162"/>
      <c r="AL27" s="94">
        <f>SUM(AL28:AL32)</f>
        <v>541269</v>
      </c>
      <c r="AM27" s="94">
        <f>SUM(AM28:AM32)</f>
        <v>270634.574</v>
      </c>
      <c r="AN27" s="94">
        <f>SUM(AN28:AN32)</f>
        <v>268912.3929999999</v>
      </c>
      <c r="AO27" s="95">
        <f>SUM(AO28:AO32)</f>
        <v>268912.3929999999</v>
      </c>
      <c r="AP27" s="95">
        <f t="shared" si="4"/>
        <v>-1722.1810000000987</v>
      </c>
      <c r="AQ27" s="96">
        <f t="shared" si="5"/>
        <v>0.9936365078025836</v>
      </c>
      <c r="AR27" s="139"/>
      <c r="AS27" s="94">
        <f>SUM(AS28:AS32)</f>
        <v>521750</v>
      </c>
      <c r="AT27" s="94">
        <f>SUM(AT28:AT32)</f>
        <v>260875</v>
      </c>
      <c r="AU27" s="94">
        <f>SUM(AU28:AU32)</f>
        <v>255355.89968</v>
      </c>
      <c r="AV27" s="95">
        <f>SUM(AV28:AV32)</f>
        <v>255355.89968</v>
      </c>
      <c r="AW27" s="95">
        <f t="shared" si="6"/>
        <v>-5519.100319999998</v>
      </c>
      <c r="AX27" s="96">
        <f t="shared" si="11"/>
        <v>0.9788438895256348</v>
      </c>
      <c r="AY27" s="171"/>
    </row>
    <row r="28" spans="1:51" s="72" customFormat="1" ht="33.75">
      <c r="A28" s="45"/>
      <c r="B28" s="15"/>
      <c r="C28" s="5" t="s">
        <v>58</v>
      </c>
      <c r="D28" s="492" t="s">
        <v>50</v>
      </c>
      <c r="E28" s="492"/>
      <c r="F28" s="492"/>
      <c r="G28" s="492"/>
      <c r="H28" s="492"/>
      <c r="I28" s="34" t="s">
        <v>51</v>
      </c>
      <c r="J28" s="57">
        <v>264750</v>
      </c>
      <c r="K28" s="57">
        <v>131775</v>
      </c>
      <c r="L28" s="57">
        <v>130973.852</v>
      </c>
      <c r="M28" s="68">
        <f aca="true" t="shared" si="18" ref="M28:M42">L28</f>
        <v>130973.852</v>
      </c>
      <c r="N28" s="57">
        <f t="shared" si="0"/>
        <v>-801.148000000001</v>
      </c>
      <c r="O28" s="87">
        <f t="shared" si="7"/>
        <v>0.9939203339024852</v>
      </c>
      <c r="P28" s="123"/>
      <c r="Q28" s="57">
        <v>330200</v>
      </c>
      <c r="R28" s="57">
        <v>165100</v>
      </c>
      <c r="S28" s="57">
        <v>167249</v>
      </c>
      <c r="T28" s="68">
        <f t="shared" si="13"/>
        <v>167249</v>
      </c>
      <c r="U28" s="57">
        <f t="shared" si="1"/>
        <v>2149</v>
      </c>
      <c r="V28" s="87">
        <f t="shared" si="8"/>
        <v>1.0130163537250152</v>
      </c>
      <c r="W28" s="151" t="s">
        <v>234</v>
      </c>
      <c r="X28" s="57">
        <v>260000</v>
      </c>
      <c r="Y28" s="57">
        <v>130000</v>
      </c>
      <c r="Z28" s="57">
        <v>128471.179</v>
      </c>
      <c r="AA28" s="68">
        <f aca="true" t="shared" si="19" ref="AA28:AA42">Z28</f>
        <v>128471.179</v>
      </c>
      <c r="AB28" s="57">
        <f t="shared" si="2"/>
        <v>-1528.8209999999963</v>
      </c>
      <c r="AC28" s="87">
        <f t="shared" si="9"/>
        <v>0.9882398384615385</v>
      </c>
      <c r="AD28" s="123"/>
      <c r="AE28" s="57">
        <v>299768</v>
      </c>
      <c r="AF28" s="57">
        <v>148360.22</v>
      </c>
      <c r="AG28" s="57">
        <v>144822</v>
      </c>
      <c r="AH28" s="57">
        <f aca="true" t="shared" si="20" ref="AH28:AH42">AG28</f>
        <v>144822</v>
      </c>
      <c r="AI28" s="57">
        <f t="shared" si="3"/>
        <v>-3538.220000000001</v>
      </c>
      <c r="AJ28" s="87">
        <f t="shared" si="10"/>
        <v>0.976151154264937</v>
      </c>
      <c r="AK28" s="170"/>
      <c r="AL28" s="57">
        <v>400781</v>
      </c>
      <c r="AM28" s="57">
        <v>200390.57</v>
      </c>
      <c r="AN28" s="57">
        <v>198755.68</v>
      </c>
      <c r="AO28" s="68">
        <f aca="true" t="shared" si="21" ref="AO28:AO42">AN28</f>
        <v>198755.68</v>
      </c>
      <c r="AP28" s="57">
        <f t="shared" si="4"/>
        <v>-1634.890000000014</v>
      </c>
      <c r="AQ28" s="87">
        <f t="shared" si="5"/>
        <v>0.9918414823611709</v>
      </c>
      <c r="AR28" s="139" t="s">
        <v>217</v>
      </c>
      <c r="AS28" s="57">
        <v>385000</v>
      </c>
      <c r="AT28" s="57">
        <v>192500</v>
      </c>
      <c r="AU28" s="57">
        <v>187442.991</v>
      </c>
      <c r="AV28" s="68">
        <f aca="true" t="shared" si="22" ref="AV28:AV42">AU28</f>
        <v>187442.991</v>
      </c>
      <c r="AW28" s="57">
        <f t="shared" si="6"/>
        <v>-5057.008999999991</v>
      </c>
      <c r="AX28" s="87">
        <f t="shared" si="11"/>
        <v>0.9737298233766234</v>
      </c>
      <c r="AY28" s="148"/>
    </row>
    <row r="29" spans="1:51" s="72" customFormat="1" ht="12.75">
      <c r="A29" s="45"/>
      <c r="B29" s="15"/>
      <c r="C29" s="5" t="s">
        <v>61</v>
      </c>
      <c r="D29" s="492" t="s">
        <v>53</v>
      </c>
      <c r="E29" s="492"/>
      <c r="F29" s="492"/>
      <c r="G29" s="492"/>
      <c r="H29" s="492"/>
      <c r="I29" s="34" t="s">
        <v>54</v>
      </c>
      <c r="J29" s="57">
        <v>89222</v>
      </c>
      <c r="K29" s="57">
        <v>44440.12</v>
      </c>
      <c r="L29" s="57">
        <v>44252.876</v>
      </c>
      <c r="M29" s="68">
        <f t="shared" si="18"/>
        <v>44252.876</v>
      </c>
      <c r="N29" s="57">
        <f t="shared" si="0"/>
        <v>-187.24400000000605</v>
      </c>
      <c r="O29" s="87">
        <f t="shared" si="7"/>
        <v>0.9957866000361834</v>
      </c>
      <c r="P29" s="122"/>
      <c r="Q29" s="57">
        <v>111855.614</v>
      </c>
      <c r="R29" s="57">
        <v>55927.807</v>
      </c>
      <c r="S29" s="57">
        <v>56473</v>
      </c>
      <c r="T29" s="68">
        <f t="shared" si="13"/>
        <v>56473</v>
      </c>
      <c r="U29" s="57">
        <f t="shared" si="1"/>
        <v>545.1929999999993</v>
      </c>
      <c r="V29" s="87">
        <f t="shared" si="8"/>
        <v>1.0097481562257573</v>
      </c>
      <c r="W29" s="151"/>
      <c r="X29" s="57">
        <v>88400</v>
      </c>
      <c r="Y29" s="57">
        <v>44200</v>
      </c>
      <c r="Z29" s="57">
        <v>43076.503</v>
      </c>
      <c r="AA29" s="68">
        <f t="shared" si="19"/>
        <v>43076.503</v>
      </c>
      <c r="AB29" s="57">
        <f t="shared" si="2"/>
        <v>-1123.497000000003</v>
      </c>
      <c r="AC29" s="87">
        <f t="shared" si="9"/>
        <v>0.974581515837104</v>
      </c>
      <c r="AD29" s="122"/>
      <c r="AE29" s="57">
        <v>101629</v>
      </c>
      <c r="AF29" s="57">
        <v>50295.941999999995</v>
      </c>
      <c r="AG29" s="57">
        <v>48178</v>
      </c>
      <c r="AH29" s="57">
        <f t="shared" si="20"/>
        <v>48178</v>
      </c>
      <c r="AI29" s="57">
        <f t="shared" si="3"/>
        <v>-2117.9419999999955</v>
      </c>
      <c r="AJ29" s="87">
        <f t="shared" si="10"/>
        <v>0.9578903999849532</v>
      </c>
      <c r="AK29" s="169"/>
      <c r="AL29" s="57">
        <v>134984</v>
      </c>
      <c r="AM29" s="57">
        <v>67492</v>
      </c>
      <c r="AN29" s="57">
        <v>66794.258</v>
      </c>
      <c r="AO29" s="68">
        <f t="shared" si="21"/>
        <v>66794.258</v>
      </c>
      <c r="AP29" s="57">
        <f t="shared" si="4"/>
        <v>-697.7419999999984</v>
      </c>
      <c r="AQ29" s="87">
        <f t="shared" si="5"/>
        <v>0.9896618562199965</v>
      </c>
      <c r="AR29" s="139" t="s">
        <v>217</v>
      </c>
      <c r="AS29" s="57">
        <v>128800</v>
      </c>
      <c r="AT29" s="57">
        <v>64400</v>
      </c>
      <c r="AU29" s="57">
        <v>62619.372</v>
      </c>
      <c r="AV29" s="68">
        <f t="shared" si="22"/>
        <v>62619.372</v>
      </c>
      <c r="AW29" s="57">
        <f t="shared" si="6"/>
        <v>-1780.627999999997</v>
      </c>
      <c r="AX29" s="87">
        <f t="shared" si="11"/>
        <v>0.97235049689441</v>
      </c>
      <c r="AY29" s="171"/>
    </row>
    <row r="30" spans="1:51" s="72" customFormat="1" ht="12.75">
      <c r="A30" s="45"/>
      <c r="B30" s="15"/>
      <c r="C30" s="5" t="s">
        <v>64</v>
      </c>
      <c r="D30" s="492" t="s">
        <v>56</v>
      </c>
      <c r="E30" s="492"/>
      <c r="F30" s="492"/>
      <c r="G30" s="492"/>
      <c r="H30" s="492"/>
      <c r="I30" s="34" t="s">
        <v>57</v>
      </c>
      <c r="J30" s="57">
        <v>1112</v>
      </c>
      <c r="K30" s="57">
        <v>835.6056</v>
      </c>
      <c r="L30" s="57">
        <v>822.095</v>
      </c>
      <c r="M30" s="68">
        <f t="shared" si="18"/>
        <v>822.095</v>
      </c>
      <c r="N30" s="57">
        <f t="shared" si="0"/>
        <v>-13.510599999999954</v>
      </c>
      <c r="O30" s="87">
        <f t="shared" si="7"/>
        <v>0.983831367334063</v>
      </c>
      <c r="P30" s="122"/>
      <c r="Q30" s="57">
        <v>1381.746</v>
      </c>
      <c r="R30" s="57">
        <v>690.873</v>
      </c>
      <c r="S30" s="57">
        <v>721</v>
      </c>
      <c r="T30" s="68">
        <f t="shared" si="13"/>
        <v>721</v>
      </c>
      <c r="U30" s="57">
        <f t="shared" si="1"/>
        <v>30.126999999999953</v>
      </c>
      <c r="V30" s="87">
        <f t="shared" si="8"/>
        <v>1.0436071463206695</v>
      </c>
      <c r="W30" s="151"/>
      <c r="X30" s="57">
        <v>1200</v>
      </c>
      <c r="Y30" s="57">
        <v>600</v>
      </c>
      <c r="Z30" s="57">
        <v>541.751</v>
      </c>
      <c r="AA30" s="68">
        <f t="shared" si="19"/>
        <v>541.751</v>
      </c>
      <c r="AB30" s="57">
        <f t="shared" si="2"/>
        <v>-58.249000000000024</v>
      </c>
      <c r="AC30" s="87">
        <f t="shared" si="9"/>
        <v>0.9029183333333333</v>
      </c>
      <c r="AD30" s="122"/>
      <c r="AE30" s="57">
        <v>1400</v>
      </c>
      <c r="AF30" s="57">
        <v>700</v>
      </c>
      <c r="AG30" s="57">
        <v>611</v>
      </c>
      <c r="AH30" s="57">
        <f t="shared" si="20"/>
        <v>611</v>
      </c>
      <c r="AI30" s="57">
        <f t="shared" si="3"/>
        <v>-89</v>
      </c>
      <c r="AJ30" s="87">
        <f t="shared" si="10"/>
        <v>0.8728571428571429</v>
      </c>
      <c r="AK30" s="169"/>
      <c r="AL30" s="57">
        <v>1670</v>
      </c>
      <c r="AM30" s="57">
        <v>835.004</v>
      </c>
      <c r="AN30" s="57">
        <v>825.126</v>
      </c>
      <c r="AO30" s="68">
        <f t="shared" si="21"/>
        <v>825.126</v>
      </c>
      <c r="AP30" s="57">
        <f t="shared" si="4"/>
        <v>-9.878000000000043</v>
      </c>
      <c r="AQ30" s="87">
        <f t="shared" si="5"/>
        <v>0.9881701165503398</v>
      </c>
      <c r="AR30" s="139"/>
      <c r="AS30" s="57">
        <v>1750</v>
      </c>
      <c r="AT30" s="57">
        <v>875</v>
      </c>
      <c r="AU30" s="57">
        <v>781.251</v>
      </c>
      <c r="AV30" s="68">
        <f t="shared" si="22"/>
        <v>781.251</v>
      </c>
      <c r="AW30" s="57">
        <f t="shared" si="6"/>
        <v>-93.74900000000002</v>
      </c>
      <c r="AX30" s="87">
        <f t="shared" si="11"/>
        <v>0.8928582857142857</v>
      </c>
      <c r="AY30" s="172"/>
    </row>
    <row r="31" spans="1:51" s="72" customFormat="1" ht="33.75">
      <c r="A31" s="45"/>
      <c r="B31" s="15"/>
      <c r="C31" s="5" t="s">
        <v>67</v>
      </c>
      <c r="D31" s="492" t="s">
        <v>59</v>
      </c>
      <c r="E31" s="492"/>
      <c r="F31" s="492"/>
      <c r="G31" s="492"/>
      <c r="H31" s="492"/>
      <c r="I31" s="34" t="s">
        <v>60</v>
      </c>
      <c r="J31" s="57">
        <v>2410</v>
      </c>
      <c r="K31" s="57">
        <v>1199.68</v>
      </c>
      <c r="L31" s="57">
        <v>1520.43</v>
      </c>
      <c r="M31" s="68">
        <f t="shared" si="18"/>
        <v>1520.43</v>
      </c>
      <c r="N31" s="57">
        <f t="shared" si="0"/>
        <v>320.75</v>
      </c>
      <c r="O31" s="87">
        <f t="shared" si="7"/>
        <v>1.267362963456922</v>
      </c>
      <c r="P31" s="151" t="s">
        <v>240</v>
      </c>
      <c r="Q31" s="57">
        <v>3240.481</v>
      </c>
      <c r="R31" s="57">
        <v>1620.2405000000003</v>
      </c>
      <c r="S31" s="57">
        <v>2242</v>
      </c>
      <c r="T31" s="68">
        <f t="shared" si="13"/>
        <v>2242</v>
      </c>
      <c r="U31" s="57">
        <f t="shared" si="1"/>
        <v>621.7594999999997</v>
      </c>
      <c r="V31" s="87">
        <f t="shared" si="8"/>
        <v>1.3837451909145584</v>
      </c>
      <c r="W31" s="122"/>
      <c r="X31" s="57">
        <v>2600</v>
      </c>
      <c r="Y31" s="57">
        <v>1300</v>
      </c>
      <c r="Z31" s="57">
        <v>1690.587</v>
      </c>
      <c r="AA31" s="68">
        <f t="shared" si="19"/>
        <v>1690.587</v>
      </c>
      <c r="AB31" s="57">
        <f t="shared" si="2"/>
        <v>390.587</v>
      </c>
      <c r="AC31" s="87">
        <f t="shared" si="9"/>
        <v>1.3004515384615385</v>
      </c>
      <c r="AD31" s="196" t="s">
        <v>263</v>
      </c>
      <c r="AE31" s="57">
        <v>2885</v>
      </c>
      <c r="AF31" s="57">
        <v>1426.266</v>
      </c>
      <c r="AG31" s="57">
        <v>2041</v>
      </c>
      <c r="AH31" s="57">
        <f t="shared" si="20"/>
        <v>2041</v>
      </c>
      <c r="AI31" s="57">
        <f t="shared" si="3"/>
        <v>614.7339999999999</v>
      </c>
      <c r="AJ31" s="87">
        <f t="shared" si="10"/>
        <v>1.431009362909864</v>
      </c>
      <c r="AK31" s="151" t="s">
        <v>271</v>
      </c>
      <c r="AL31" s="57">
        <v>3834</v>
      </c>
      <c r="AM31" s="57">
        <v>1917</v>
      </c>
      <c r="AN31" s="57">
        <v>2525.029</v>
      </c>
      <c r="AO31" s="68">
        <f t="shared" si="21"/>
        <v>2525.029</v>
      </c>
      <c r="AP31" s="57">
        <f t="shared" si="4"/>
        <v>608.029</v>
      </c>
      <c r="AQ31" s="87">
        <f t="shared" si="5"/>
        <v>1.3171773604590507</v>
      </c>
      <c r="AR31" s="139" t="s">
        <v>222</v>
      </c>
      <c r="AS31" s="57">
        <v>6200</v>
      </c>
      <c r="AT31" s="57">
        <v>3100</v>
      </c>
      <c r="AU31" s="57">
        <v>4238.13065</v>
      </c>
      <c r="AV31" s="68">
        <f t="shared" si="22"/>
        <v>4238.13065</v>
      </c>
      <c r="AW31" s="57">
        <f t="shared" si="6"/>
        <v>1138.13065</v>
      </c>
      <c r="AX31" s="87">
        <f t="shared" si="11"/>
        <v>1.3671389193548387</v>
      </c>
      <c r="AY31" s="181" t="s">
        <v>253</v>
      </c>
    </row>
    <row r="32" spans="1:51" s="72" customFormat="1" ht="12.75">
      <c r="A32" s="45"/>
      <c r="B32" s="15"/>
      <c r="C32" s="5" t="s">
        <v>70</v>
      </c>
      <c r="D32" s="492" t="s">
        <v>62</v>
      </c>
      <c r="E32" s="492"/>
      <c r="F32" s="492"/>
      <c r="G32" s="492"/>
      <c r="H32" s="492"/>
      <c r="I32" s="34" t="s">
        <v>63</v>
      </c>
      <c r="J32" s="57">
        <v>0</v>
      </c>
      <c r="K32" s="57">
        <v>0</v>
      </c>
      <c r="L32" s="57">
        <v>0</v>
      </c>
      <c r="M32" s="68">
        <f t="shared" si="18"/>
        <v>0</v>
      </c>
      <c r="N32" s="57">
        <f t="shared" si="0"/>
        <v>0</v>
      </c>
      <c r="O32" s="87">
        <f t="shared" si="7"/>
      </c>
      <c r="P32" s="122"/>
      <c r="Q32" s="57">
        <v>0</v>
      </c>
      <c r="R32" s="57">
        <v>0</v>
      </c>
      <c r="S32" s="57">
        <v>0</v>
      </c>
      <c r="T32" s="68">
        <f t="shared" si="13"/>
        <v>0</v>
      </c>
      <c r="U32" s="57">
        <f t="shared" si="1"/>
        <v>0</v>
      </c>
      <c r="V32" s="87">
        <f t="shared" si="8"/>
      </c>
      <c r="W32" s="122"/>
      <c r="X32" s="57">
        <v>0</v>
      </c>
      <c r="Y32" s="57">
        <v>0</v>
      </c>
      <c r="Z32" s="57"/>
      <c r="AA32" s="68">
        <f t="shared" si="19"/>
        <v>0</v>
      </c>
      <c r="AB32" s="57">
        <f t="shared" si="2"/>
        <v>0</v>
      </c>
      <c r="AC32" s="87">
        <f t="shared" si="9"/>
      </c>
      <c r="AD32" s="122"/>
      <c r="AE32" s="57">
        <v>0</v>
      </c>
      <c r="AF32" s="57">
        <v>0</v>
      </c>
      <c r="AG32" s="57">
        <v>0</v>
      </c>
      <c r="AH32" s="57">
        <f t="shared" si="20"/>
        <v>0</v>
      </c>
      <c r="AI32" s="57">
        <f t="shared" si="3"/>
        <v>0</v>
      </c>
      <c r="AJ32" s="87">
        <f t="shared" si="10"/>
      </c>
      <c r="AK32" s="151"/>
      <c r="AL32" s="57">
        <v>0</v>
      </c>
      <c r="AM32" s="57">
        <v>0</v>
      </c>
      <c r="AN32" s="57">
        <v>12.3</v>
      </c>
      <c r="AO32" s="68">
        <f t="shared" si="21"/>
        <v>12.3</v>
      </c>
      <c r="AP32" s="57">
        <f t="shared" si="4"/>
        <v>12.3</v>
      </c>
      <c r="AQ32" s="87">
        <f t="shared" si="5"/>
      </c>
      <c r="AR32" s="122"/>
      <c r="AS32" s="57">
        <v>0</v>
      </c>
      <c r="AT32" s="57">
        <v>0</v>
      </c>
      <c r="AU32" s="57">
        <v>274.15503</v>
      </c>
      <c r="AV32" s="68">
        <f t="shared" si="22"/>
        <v>274.15503</v>
      </c>
      <c r="AW32" s="57">
        <f t="shared" si="6"/>
        <v>274.15503</v>
      </c>
      <c r="AX32" s="87">
        <f t="shared" si="11"/>
      </c>
      <c r="AY32" s="148"/>
    </row>
    <row r="33" spans="1:51" s="72" customFormat="1" ht="12.75">
      <c r="A33" s="45"/>
      <c r="B33" s="15"/>
      <c r="C33" s="5" t="s">
        <v>142</v>
      </c>
      <c r="D33" s="492" t="s">
        <v>65</v>
      </c>
      <c r="E33" s="492"/>
      <c r="F33" s="492"/>
      <c r="G33" s="492"/>
      <c r="H33" s="492"/>
      <c r="I33" s="34" t="s">
        <v>66</v>
      </c>
      <c r="J33" s="57">
        <v>80</v>
      </c>
      <c r="K33" s="57">
        <v>38</v>
      </c>
      <c r="L33" s="57">
        <v>33.423</v>
      </c>
      <c r="M33" s="68">
        <f t="shared" si="18"/>
        <v>33.423</v>
      </c>
      <c r="N33" s="57">
        <f t="shared" si="0"/>
        <v>-4.576999999999998</v>
      </c>
      <c r="O33" s="87">
        <f t="shared" si="7"/>
        <v>0.8795526315789474</v>
      </c>
      <c r="P33" s="122"/>
      <c r="Q33" s="57">
        <v>29.5</v>
      </c>
      <c r="R33" s="57">
        <v>14.75</v>
      </c>
      <c r="S33" s="57">
        <v>0</v>
      </c>
      <c r="T33" s="68">
        <f t="shared" si="13"/>
        <v>0</v>
      </c>
      <c r="U33" s="57">
        <f t="shared" si="1"/>
        <v>-14.75</v>
      </c>
      <c r="V33" s="87">
        <f t="shared" si="8"/>
        <v>0</v>
      </c>
      <c r="W33" s="122"/>
      <c r="X33" s="57">
        <v>22</v>
      </c>
      <c r="Y33" s="57">
        <v>11</v>
      </c>
      <c r="Z33" s="57">
        <v>12.62</v>
      </c>
      <c r="AA33" s="68">
        <f t="shared" si="19"/>
        <v>12.62</v>
      </c>
      <c r="AB33" s="57">
        <f t="shared" si="2"/>
        <v>1.6199999999999992</v>
      </c>
      <c r="AC33" s="87">
        <f t="shared" si="9"/>
        <v>1.1472727272727272</v>
      </c>
      <c r="AD33" s="122"/>
      <c r="AE33" s="57">
        <v>10</v>
      </c>
      <c r="AF33" s="57">
        <v>5</v>
      </c>
      <c r="AG33" s="57">
        <v>0</v>
      </c>
      <c r="AH33" s="57">
        <f t="shared" si="20"/>
        <v>0</v>
      </c>
      <c r="AI33" s="57">
        <f t="shared" si="3"/>
        <v>-5</v>
      </c>
      <c r="AJ33" s="87">
        <f t="shared" si="10"/>
        <v>0</v>
      </c>
      <c r="AK33" s="162"/>
      <c r="AL33" s="57">
        <v>31</v>
      </c>
      <c r="AM33" s="57">
        <v>16.6</v>
      </c>
      <c r="AN33" s="57">
        <v>8.25</v>
      </c>
      <c r="AO33" s="68">
        <f t="shared" si="21"/>
        <v>8.25</v>
      </c>
      <c r="AP33" s="57">
        <f t="shared" si="4"/>
        <v>-8.350000000000001</v>
      </c>
      <c r="AQ33" s="87">
        <f t="shared" si="5"/>
        <v>0.4969879518072289</v>
      </c>
      <c r="AR33" s="122"/>
      <c r="AS33" s="57">
        <v>50</v>
      </c>
      <c r="AT33" s="57">
        <v>25</v>
      </c>
      <c r="AU33" s="57">
        <v>23.177</v>
      </c>
      <c r="AV33" s="68">
        <f t="shared" si="22"/>
        <v>23.177</v>
      </c>
      <c r="AW33" s="57">
        <f t="shared" si="6"/>
        <v>-1.8230000000000004</v>
      </c>
      <c r="AX33" s="87">
        <f t="shared" si="11"/>
        <v>0.92708</v>
      </c>
      <c r="AY33" s="122"/>
    </row>
    <row r="34" spans="1:51" s="72" customFormat="1" ht="12.75">
      <c r="A34" s="45"/>
      <c r="B34" s="15"/>
      <c r="C34" s="5" t="s">
        <v>73</v>
      </c>
      <c r="D34" s="492" t="s">
        <v>68</v>
      </c>
      <c r="E34" s="492"/>
      <c r="F34" s="492"/>
      <c r="G34" s="492"/>
      <c r="H34" s="492"/>
      <c r="I34" s="34" t="s">
        <v>69</v>
      </c>
      <c r="J34" s="57">
        <v>0</v>
      </c>
      <c r="K34" s="57">
        <v>0</v>
      </c>
      <c r="L34" s="57">
        <v>0</v>
      </c>
      <c r="M34" s="68">
        <f t="shared" si="18"/>
        <v>0</v>
      </c>
      <c r="N34" s="57">
        <f t="shared" si="0"/>
        <v>0</v>
      </c>
      <c r="O34" s="87">
        <f t="shared" si="7"/>
      </c>
      <c r="P34" s="122"/>
      <c r="Q34" s="57">
        <v>0</v>
      </c>
      <c r="R34" s="57">
        <v>0</v>
      </c>
      <c r="S34" s="57">
        <v>0</v>
      </c>
      <c r="T34" s="68">
        <f t="shared" si="13"/>
        <v>0</v>
      </c>
      <c r="U34" s="57">
        <f t="shared" si="1"/>
        <v>0</v>
      </c>
      <c r="V34" s="87">
        <f t="shared" si="8"/>
      </c>
      <c r="W34" s="122"/>
      <c r="X34" s="57">
        <v>0</v>
      </c>
      <c r="Y34" s="57">
        <v>0</v>
      </c>
      <c r="Z34" s="57"/>
      <c r="AA34" s="68">
        <f t="shared" si="19"/>
        <v>0</v>
      </c>
      <c r="AB34" s="57">
        <f t="shared" si="2"/>
        <v>0</v>
      </c>
      <c r="AC34" s="87">
        <f t="shared" si="9"/>
      </c>
      <c r="AD34" s="122"/>
      <c r="AE34" s="57">
        <v>0</v>
      </c>
      <c r="AF34" s="57">
        <v>0</v>
      </c>
      <c r="AG34" s="57">
        <v>0</v>
      </c>
      <c r="AH34" s="57">
        <f t="shared" si="20"/>
        <v>0</v>
      </c>
      <c r="AI34" s="57">
        <f t="shared" si="3"/>
        <v>0</v>
      </c>
      <c r="AJ34" s="87">
        <f t="shared" si="10"/>
      </c>
      <c r="AK34" s="162"/>
      <c r="AL34" s="57">
        <v>0</v>
      </c>
      <c r="AM34" s="57">
        <v>0</v>
      </c>
      <c r="AN34" s="57">
        <v>0</v>
      </c>
      <c r="AO34" s="68">
        <f t="shared" si="21"/>
        <v>0</v>
      </c>
      <c r="AP34" s="57">
        <f t="shared" si="4"/>
        <v>0</v>
      </c>
      <c r="AQ34" s="87">
        <f t="shared" si="5"/>
      </c>
      <c r="AR34" s="122"/>
      <c r="AS34" s="57">
        <v>0</v>
      </c>
      <c r="AT34" s="57">
        <v>0</v>
      </c>
      <c r="AU34" s="57">
        <v>0</v>
      </c>
      <c r="AV34" s="68">
        <f t="shared" si="22"/>
        <v>0</v>
      </c>
      <c r="AW34" s="57">
        <f t="shared" si="6"/>
        <v>0</v>
      </c>
      <c r="AX34" s="87">
        <f t="shared" si="11"/>
      </c>
      <c r="AY34" s="122"/>
    </row>
    <row r="35" spans="1:51" s="72" customFormat="1" ht="12.75">
      <c r="A35" s="45"/>
      <c r="B35" s="15"/>
      <c r="C35" s="5" t="s">
        <v>76</v>
      </c>
      <c r="D35" s="516" t="s">
        <v>71</v>
      </c>
      <c r="E35" s="517"/>
      <c r="F35" s="517"/>
      <c r="G35" s="517"/>
      <c r="H35" s="518"/>
      <c r="I35" s="34" t="s">
        <v>72</v>
      </c>
      <c r="J35" s="57">
        <v>15</v>
      </c>
      <c r="K35" s="57">
        <v>9</v>
      </c>
      <c r="L35" s="57">
        <v>6.386</v>
      </c>
      <c r="M35" s="68">
        <f t="shared" si="18"/>
        <v>6.386</v>
      </c>
      <c r="N35" s="57">
        <f t="shared" si="0"/>
        <v>-2.614</v>
      </c>
      <c r="O35" s="87">
        <f t="shared" si="7"/>
        <v>0.7095555555555556</v>
      </c>
      <c r="P35" s="122"/>
      <c r="Q35" s="57">
        <v>160</v>
      </c>
      <c r="R35" s="57">
        <v>80</v>
      </c>
      <c r="S35" s="57">
        <v>115</v>
      </c>
      <c r="T35" s="68">
        <f t="shared" si="13"/>
        <v>115</v>
      </c>
      <c r="U35" s="57">
        <f t="shared" si="1"/>
        <v>35</v>
      </c>
      <c r="V35" s="87">
        <f t="shared" si="8"/>
        <v>1.4375</v>
      </c>
      <c r="W35" s="122"/>
      <c r="X35" s="57">
        <v>0</v>
      </c>
      <c r="Y35" s="57">
        <v>0</v>
      </c>
      <c r="Z35" s="57"/>
      <c r="AA35" s="68">
        <f t="shared" si="19"/>
        <v>0</v>
      </c>
      <c r="AB35" s="57">
        <f t="shared" si="2"/>
        <v>0</v>
      </c>
      <c r="AC35" s="87">
        <f t="shared" si="9"/>
      </c>
      <c r="AD35" s="122"/>
      <c r="AE35" s="57">
        <v>10</v>
      </c>
      <c r="AF35" s="57">
        <v>5</v>
      </c>
      <c r="AG35" s="57">
        <v>14</v>
      </c>
      <c r="AH35" s="57">
        <f t="shared" si="20"/>
        <v>14</v>
      </c>
      <c r="AI35" s="57">
        <f t="shared" si="3"/>
        <v>9</v>
      </c>
      <c r="AJ35" s="87">
        <f t="shared" si="10"/>
        <v>2.8</v>
      </c>
      <c r="AK35" s="162"/>
      <c r="AL35" s="57">
        <v>120</v>
      </c>
      <c r="AM35" s="57">
        <v>59.994</v>
      </c>
      <c r="AN35" s="57">
        <v>58.454</v>
      </c>
      <c r="AO35" s="68">
        <f t="shared" si="21"/>
        <v>58.454</v>
      </c>
      <c r="AP35" s="57">
        <f t="shared" si="4"/>
        <v>-1.5399999999999991</v>
      </c>
      <c r="AQ35" s="87">
        <f t="shared" si="5"/>
        <v>0.9743307664099743</v>
      </c>
      <c r="AR35" s="122"/>
      <c r="AS35" s="57">
        <v>30</v>
      </c>
      <c r="AT35" s="57">
        <v>15</v>
      </c>
      <c r="AU35" s="57">
        <v>6.136</v>
      </c>
      <c r="AV35" s="68">
        <f t="shared" si="22"/>
        <v>6.136</v>
      </c>
      <c r="AW35" s="57">
        <f t="shared" si="6"/>
        <v>-8.864</v>
      </c>
      <c r="AX35" s="87">
        <f t="shared" si="11"/>
        <v>0.4090666666666667</v>
      </c>
      <c r="AY35" s="122"/>
    </row>
    <row r="36" spans="1:51" s="72" customFormat="1" ht="12.75">
      <c r="A36" s="45"/>
      <c r="B36" s="15"/>
      <c r="C36" s="5" t="s">
        <v>79</v>
      </c>
      <c r="D36" s="492" t="s">
        <v>74</v>
      </c>
      <c r="E36" s="492"/>
      <c r="F36" s="492"/>
      <c r="G36" s="492"/>
      <c r="H36" s="492"/>
      <c r="I36" s="34" t="s">
        <v>75</v>
      </c>
      <c r="J36" s="57">
        <v>0</v>
      </c>
      <c r="K36" s="57">
        <v>0</v>
      </c>
      <c r="L36" s="57">
        <v>0</v>
      </c>
      <c r="M36" s="68">
        <f t="shared" si="18"/>
        <v>0</v>
      </c>
      <c r="N36" s="57">
        <f t="shared" si="0"/>
        <v>0</v>
      </c>
      <c r="O36" s="87">
        <f t="shared" si="7"/>
      </c>
      <c r="P36" s="122"/>
      <c r="Q36" s="57">
        <v>3</v>
      </c>
      <c r="R36" s="57">
        <v>1.5</v>
      </c>
      <c r="S36" s="57">
        <v>0</v>
      </c>
      <c r="T36" s="68">
        <f t="shared" si="13"/>
        <v>0</v>
      </c>
      <c r="U36" s="57">
        <f t="shared" si="1"/>
        <v>-1.5</v>
      </c>
      <c r="V36" s="87">
        <f t="shared" si="8"/>
        <v>0</v>
      </c>
      <c r="W36" s="122"/>
      <c r="X36" s="57">
        <v>0</v>
      </c>
      <c r="Y36" s="57">
        <v>0</v>
      </c>
      <c r="Z36" s="57"/>
      <c r="AA36" s="68">
        <f t="shared" si="19"/>
        <v>0</v>
      </c>
      <c r="AB36" s="57">
        <f t="shared" si="2"/>
        <v>0</v>
      </c>
      <c r="AC36" s="87">
        <f t="shared" si="9"/>
      </c>
      <c r="AD36" s="122"/>
      <c r="AE36" s="57">
        <v>50</v>
      </c>
      <c r="AF36" s="57">
        <v>25</v>
      </c>
      <c r="AG36" s="57">
        <v>5</v>
      </c>
      <c r="AH36" s="57">
        <f t="shared" si="20"/>
        <v>5</v>
      </c>
      <c r="AI36" s="57">
        <f t="shared" si="3"/>
        <v>-20</v>
      </c>
      <c r="AJ36" s="87">
        <f t="shared" si="10"/>
        <v>0.2</v>
      </c>
      <c r="AK36" s="162"/>
      <c r="AL36" s="57">
        <v>0</v>
      </c>
      <c r="AM36" s="57">
        <v>0</v>
      </c>
      <c r="AN36" s="57">
        <v>0</v>
      </c>
      <c r="AO36" s="68">
        <f t="shared" si="21"/>
        <v>0</v>
      </c>
      <c r="AP36" s="57">
        <f t="shared" si="4"/>
        <v>0</v>
      </c>
      <c r="AQ36" s="87">
        <f t="shared" si="5"/>
      </c>
      <c r="AR36" s="122"/>
      <c r="AS36" s="57">
        <v>0.17530909090909091</v>
      </c>
      <c r="AT36" s="57">
        <v>0.08765454545454546</v>
      </c>
      <c r="AU36" s="57">
        <v>0</v>
      </c>
      <c r="AV36" s="68">
        <f t="shared" si="22"/>
        <v>0</v>
      </c>
      <c r="AW36" s="57">
        <f t="shared" si="6"/>
        <v>-0.08765454545454546</v>
      </c>
      <c r="AX36" s="87">
        <f t="shared" si="11"/>
        <v>0</v>
      </c>
      <c r="AY36" s="122"/>
    </row>
    <row r="37" spans="1:51" s="72" customFormat="1" ht="12.75">
      <c r="A37" s="45"/>
      <c r="B37" s="15"/>
      <c r="C37" s="5" t="s">
        <v>82</v>
      </c>
      <c r="D37" s="492" t="s">
        <v>77</v>
      </c>
      <c r="E37" s="492"/>
      <c r="F37" s="492"/>
      <c r="G37" s="492"/>
      <c r="H37" s="492"/>
      <c r="I37" s="34" t="s">
        <v>78</v>
      </c>
      <c r="J37" s="57">
        <v>0</v>
      </c>
      <c r="K37" s="57">
        <v>0</v>
      </c>
      <c r="L37" s="57">
        <v>16</v>
      </c>
      <c r="M37" s="68">
        <f t="shared" si="18"/>
        <v>16</v>
      </c>
      <c r="N37" s="57">
        <f t="shared" si="0"/>
        <v>16</v>
      </c>
      <c r="O37" s="87">
        <f t="shared" si="7"/>
      </c>
      <c r="P37" s="122"/>
      <c r="Q37" s="57">
        <v>5</v>
      </c>
      <c r="R37" s="57">
        <v>2.5</v>
      </c>
      <c r="S37" s="57">
        <v>2</v>
      </c>
      <c r="T37" s="68">
        <f t="shared" si="13"/>
        <v>2</v>
      </c>
      <c r="U37" s="57">
        <f t="shared" si="1"/>
        <v>-0.5</v>
      </c>
      <c r="V37" s="87">
        <f t="shared" si="8"/>
        <v>0.8</v>
      </c>
      <c r="W37" s="122"/>
      <c r="X37" s="57">
        <v>0</v>
      </c>
      <c r="Y37" s="57">
        <v>0</v>
      </c>
      <c r="Z37" s="57"/>
      <c r="AA37" s="68">
        <f t="shared" si="19"/>
        <v>0</v>
      </c>
      <c r="AB37" s="57">
        <f t="shared" si="2"/>
        <v>0</v>
      </c>
      <c r="AC37" s="87">
        <f t="shared" si="9"/>
      </c>
      <c r="AD37" s="122"/>
      <c r="AE37" s="57">
        <v>20</v>
      </c>
      <c r="AF37" s="57">
        <v>10</v>
      </c>
      <c r="AG37" s="57">
        <v>100</v>
      </c>
      <c r="AH37" s="57">
        <f t="shared" si="20"/>
        <v>100</v>
      </c>
      <c r="AI37" s="57">
        <f t="shared" si="3"/>
        <v>90</v>
      </c>
      <c r="AJ37" s="87">
        <f t="shared" si="10"/>
        <v>10</v>
      </c>
      <c r="AK37" s="162" t="s">
        <v>272</v>
      </c>
      <c r="AL37" s="57">
        <v>0</v>
      </c>
      <c r="AM37" s="57">
        <v>0</v>
      </c>
      <c r="AN37" s="57">
        <v>7.337</v>
      </c>
      <c r="AO37" s="68">
        <f t="shared" si="21"/>
        <v>7.337</v>
      </c>
      <c r="AP37" s="57">
        <f t="shared" si="4"/>
        <v>7.337</v>
      </c>
      <c r="AQ37" s="87">
        <f t="shared" si="5"/>
      </c>
      <c r="AR37" s="122"/>
      <c r="AS37" s="57">
        <v>0</v>
      </c>
      <c r="AT37" s="57">
        <v>0</v>
      </c>
      <c r="AU37" s="57">
        <v>0</v>
      </c>
      <c r="AV37" s="68">
        <f t="shared" si="22"/>
        <v>0</v>
      </c>
      <c r="AW37" s="57">
        <f t="shared" si="6"/>
        <v>0</v>
      </c>
      <c r="AX37" s="87">
        <f t="shared" si="11"/>
      </c>
      <c r="AY37" s="122"/>
    </row>
    <row r="38" spans="1:51" s="72" customFormat="1" ht="12.75">
      <c r="A38" s="45"/>
      <c r="B38" s="15"/>
      <c r="C38" s="5" t="s">
        <v>85</v>
      </c>
      <c r="D38" s="492" t="s">
        <v>80</v>
      </c>
      <c r="E38" s="492"/>
      <c r="F38" s="492"/>
      <c r="G38" s="492"/>
      <c r="H38" s="492"/>
      <c r="I38" s="34" t="s">
        <v>81</v>
      </c>
      <c r="J38" s="57">
        <v>0</v>
      </c>
      <c r="K38" s="57">
        <v>0</v>
      </c>
      <c r="L38" s="57">
        <v>0</v>
      </c>
      <c r="M38" s="68">
        <f t="shared" si="18"/>
        <v>0</v>
      </c>
      <c r="N38" s="57">
        <f t="shared" si="0"/>
        <v>0</v>
      </c>
      <c r="O38" s="87">
        <f t="shared" si="7"/>
      </c>
      <c r="P38" s="122"/>
      <c r="Q38" s="57">
        <v>0</v>
      </c>
      <c r="R38" s="57">
        <v>0</v>
      </c>
      <c r="S38" s="57">
        <v>0</v>
      </c>
      <c r="T38" s="68">
        <f t="shared" si="13"/>
        <v>0</v>
      </c>
      <c r="U38" s="57">
        <f t="shared" si="1"/>
        <v>0</v>
      </c>
      <c r="V38" s="87">
        <f t="shared" si="8"/>
      </c>
      <c r="W38" s="122"/>
      <c r="X38" s="57">
        <v>0</v>
      </c>
      <c r="Y38" s="57">
        <v>0</v>
      </c>
      <c r="Z38" s="57"/>
      <c r="AA38" s="68">
        <f t="shared" si="19"/>
        <v>0</v>
      </c>
      <c r="AB38" s="57">
        <f t="shared" si="2"/>
        <v>0</v>
      </c>
      <c r="AC38" s="87">
        <f t="shared" si="9"/>
      </c>
      <c r="AD38" s="122"/>
      <c r="AE38" s="57">
        <v>0</v>
      </c>
      <c r="AF38" s="57">
        <v>0</v>
      </c>
      <c r="AG38" s="57">
        <v>0</v>
      </c>
      <c r="AH38" s="57">
        <f t="shared" si="20"/>
        <v>0</v>
      </c>
      <c r="AI38" s="57">
        <f t="shared" si="3"/>
        <v>0</v>
      </c>
      <c r="AJ38" s="87">
        <f t="shared" si="10"/>
      </c>
      <c r="AK38" s="162"/>
      <c r="AL38" s="57">
        <v>0</v>
      </c>
      <c r="AM38" s="57">
        <v>0</v>
      </c>
      <c r="AN38" s="57">
        <v>0</v>
      </c>
      <c r="AO38" s="68">
        <f t="shared" si="21"/>
        <v>0</v>
      </c>
      <c r="AP38" s="57">
        <f t="shared" si="4"/>
        <v>0</v>
      </c>
      <c r="AQ38" s="87">
        <f t="shared" si="5"/>
      </c>
      <c r="AR38" s="122"/>
      <c r="AS38" s="57">
        <v>0</v>
      </c>
      <c r="AT38" s="57">
        <v>0</v>
      </c>
      <c r="AU38" s="57">
        <v>0</v>
      </c>
      <c r="AV38" s="68">
        <f t="shared" si="22"/>
        <v>0</v>
      </c>
      <c r="AW38" s="57">
        <f t="shared" si="6"/>
        <v>0</v>
      </c>
      <c r="AX38" s="87">
        <f t="shared" si="11"/>
      </c>
      <c r="AY38" s="122"/>
    </row>
    <row r="39" spans="1:51" s="72" customFormat="1" ht="12.75">
      <c r="A39" s="45"/>
      <c r="B39" s="15"/>
      <c r="C39" s="5" t="s">
        <v>88</v>
      </c>
      <c r="D39" s="492" t="s">
        <v>83</v>
      </c>
      <c r="E39" s="492"/>
      <c r="F39" s="492"/>
      <c r="G39" s="492"/>
      <c r="H39" s="492"/>
      <c r="I39" s="34" t="s">
        <v>84</v>
      </c>
      <c r="J39" s="57">
        <v>0</v>
      </c>
      <c r="K39" s="57">
        <v>0</v>
      </c>
      <c r="L39" s="57">
        <v>0</v>
      </c>
      <c r="M39" s="68">
        <f t="shared" si="18"/>
        <v>0</v>
      </c>
      <c r="N39" s="57">
        <f t="shared" si="0"/>
        <v>0</v>
      </c>
      <c r="O39" s="87">
        <f t="shared" si="7"/>
      </c>
      <c r="P39" s="122"/>
      <c r="Q39" s="57">
        <v>3230</v>
      </c>
      <c r="R39" s="57">
        <v>1615</v>
      </c>
      <c r="S39" s="57">
        <v>1465</v>
      </c>
      <c r="T39" s="68">
        <f t="shared" si="13"/>
        <v>1465</v>
      </c>
      <c r="U39" s="57">
        <f t="shared" si="1"/>
        <v>-150</v>
      </c>
      <c r="V39" s="87">
        <f t="shared" si="8"/>
        <v>0.9071207430340558</v>
      </c>
      <c r="W39" s="122"/>
      <c r="X39" s="57">
        <v>180</v>
      </c>
      <c r="Y39" s="57">
        <v>90</v>
      </c>
      <c r="Z39" s="57">
        <v>93.765</v>
      </c>
      <c r="AA39" s="68">
        <f t="shared" si="19"/>
        <v>93.765</v>
      </c>
      <c r="AB39" s="57">
        <f t="shared" si="2"/>
        <v>3.7650000000000006</v>
      </c>
      <c r="AC39" s="87">
        <f t="shared" si="9"/>
        <v>1.0418333333333334</v>
      </c>
      <c r="AD39" s="162"/>
      <c r="AE39" s="57">
        <v>50</v>
      </c>
      <c r="AF39" s="57">
        <v>25</v>
      </c>
      <c r="AG39" s="57">
        <v>0</v>
      </c>
      <c r="AH39" s="57">
        <f t="shared" si="20"/>
        <v>0</v>
      </c>
      <c r="AI39" s="57">
        <f t="shared" si="3"/>
        <v>-25</v>
      </c>
      <c r="AJ39" s="87">
        <f t="shared" si="10"/>
        <v>0</v>
      </c>
      <c r="AK39" s="162"/>
      <c r="AL39" s="57">
        <v>15774</v>
      </c>
      <c r="AM39" s="57">
        <v>7887</v>
      </c>
      <c r="AN39" s="57">
        <v>6789.445</v>
      </c>
      <c r="AO39" s="68">
        <f t="shared" si="21"/>
        <v>6789.445</v>
      </c>
      <c r="AP39" s="57">
        <f t="shared" si="4"/>
        <v>-1097.5550000000003</v>
      </c>
      <c r="AQ39" s="87">
        <f t="shared" si="5"/>
        <v>0.8608399898567263</v>
      </c>
      <c r="AR39" s="122"/>
      <c r="AS39" s="57">
        <v>6000</v>
      </c>
      <c r="AT39" s="57">
        <v>3000</v>
      </c>
      <c r="AU39" s="57">
        <v>2616.6384</v>
      </c>
      <c r="AV39" s="68">
        <f t="shared" si="22"/>
        <v>2616.6384</v>
      </c>
      <c r="AW39" s="57">
        <f t="shared" si="6"/>
        <v>-383.3616000000002</v>
      </c>
      <c r="AX39" s="87">
        <f t="shared" si="11"/>
        <v>0.8722127999999999</v>
      </c>
      <c r="AY39" s="148"/>
    </row>
    <row r="40" spans="1:51" s="72" customFormat="1" ht="22.5">
      <c r="A40" s="45"/>
      <c r="B40" s="15"/>
      <c r="C40" s="5" t="s">
        <v>91</v>
      </c>
      <c r="D40" s="492" t="s">
        <v>86</v>
      </c>
      <c r="E40" s="492"/>
      <c r="F40" s="492"/>
      <c r="G40" s="492"/>
      <c r="H40" s="492"/>
      <c r="I40" s="34" t="s">
        <v>87</v>
      </c>
      <c r="J40" s="57">
        <v>0</v>
      </c>
      <c r="K40" s="57">
        <v>0</v>
      </c>
      <c r="L40" s="57">
        <v>5.726</v>
      </c>
      <c r="M40" s="68">
        <f t="shared" si="18"/>
        <v>5.726</v>
      </c>
      <c r="N40" s="57">
        <f t="shared" si="0"/>
        <v>5.726</v>
      </c>
      <c r="O40" s="87">
        <f t="shared" si="7"/>
      </c>
      <c r="P40" s="122"/>
      <c r="Q40" s="57">
        <v>35</v>
      </c>
      <c r="R40" s="57">
        <v>17.5</v>
      </c>
      <c r="S40" s="57">
        <v>0</v>
      </c>
      <c r="T40" s="68">
        <f t="shared" si="13"/>
        <v>0</v>
      </c>
      <c r="U40" s="57">
        <f t="shared" si="1"/>
        <v>-17.5</v>
      </c>
      <c r="V40" s="87">
        <f t="shared" si="8"/>
        <v>0</v>
      </c>
      <c r="W40" s="122"/>
      <c r="X40" s="57">
        <v>0</v>
      </c>
      <c r="Y40" s="57">
        <v>0</v>
      </c>
      <c r="Z40" s="57">
        <v>87.77</v>
      </c>
      <c r="AA40" s="68">
        <f t="shared" si="19"/>
        <v>87.77</v>
      </c>
      <c r="AB40" s="57">
        <f t="shared" si="2"/>
        <v>87.77</v>
      </c>
      <c r="AC40" s="87">
        <f t="shared" si="9"/>
      </c>
      <c r="AD40" s="122"/>
      <c r="AE40" s="57">
        <v>80</v>
      </c>
      <c r="AF40" s="57">
        <v>40</v>
      </c>
      <c r="AG40" s="57">
        <v>133</v>
      </c>
      <c r="AH40" s="57">
        <f t="shared" si="20"/>
        <v>133</v>
      </c>
      <c r="AI40" s="57">
        <f t="shared" si="3"/>
        <v>93</v>
      </c>
      <c r="AJ40" s="87">
        <f t="shared" si="10"/>
        <v>3.325</v>
      </c>
      <c r="AK40" s="151" t="s">
        <v>273</v>
      </c>
      <c r="AL40" s="57">
        <v>179</v>
      </c>
      <c r="AM40" s="57">
        <v>89.5</v>
      </c>
      <c r="AN40" s="57">
        <v>29.928</v>
      </c>
      <c r="AO40" s="68">
        <f t="shared" si="21"/>
        <v>29.928</v>
      </c>
      <c r="AP40" s="57">
        <f t="shared" si="4"/>
        <v>-59.572</v>
      </c>
      <c r="AQ40" s="87">
        <f t="shared" si="5"/>
        <v>0.33439106145251396</v>
      </c>
      <c r="AR40" s="122"/>
      <c r="AS40" s="57">
        <v>0</v>
      </c>
      <c r="AT40" s="57">
        <v>0</v>
      </c>
      <c r="AU40" s="57">
        <v>0</v>
      </c>
      <c r="AV40" s="68">
        <f t="shared" si="22"/>
        <v>0</v>
      </c>
      <c r="AW40" s="57">
        <f t="shared" si="6"/>
        <v>0</v>
      </c>
      <c r="AX40" s="87">
        <f t="shared" si="11"/>
      </c>
      <c r="AY40" s="122"/>
    </row>
    <row r="41" spans="1:51" s="72" customFormat="1" ht="12.75">
      <c r="A41" s="45"/>
      <c r="B41" s="15"/>
      <c r="C41" s="5" t="s">
        <v>95</v>
      </c>
      <c r="D41" s="492" t="s">
        <v>89</v>
      </c>
      <c r="E41" s="492"/>
      <c r="F41" s="492"/>
      <c r="G41" s="492"/>
      <c r="H41" s="492"/>
      <c r="I41" s="34" t="s">
        <v>90</v>
      </c>
      <c r="J41" s="57">
        <v>0</v>
      </c>
      <c r="K41" s="57">
        <v>0</v>
      </c>
      <c r="L41" s="57">
        <v>0</v>
      </c>
      <c r="M41" s="68">
        <f t="shared" si="18"/>
        <v>0</v>
      </c>
      <c r="N41" s="57">
        <f t="shared" si="0"/>
        <v>0</v>
      </c>
      <c r="O41" s="87">
        <f t="shared" si="7"/>
      </c>
      <c r="P41" s="122"/>
      <c r="Q41" s="57">
        <v>0</v>
      </c>
      <c r="R41" s="57">
        <v>0</v>
      </c>
      <c r="S41" s="57">
        <v>0</v>
      </c>
      <c r="T41" s="68">
        <f t="shared" si="13"/>
        <v>0</v>
      </c>
      <c r="U41" s="57">
        <f t="shared" si="1"/>
        <v>0</v>
      </c>
      <c r="V41" s="87">
        <f t="shared" si="8"/>
      </c>
      <c r="W41" s="122"/>
      <c r="X41" s="57">
        <v>0</v>
      </c>
      <c r="Y41" s="57">
        <v>0</v>
      </c>
      <c r="Z41" s="57"/>
      <c r="AA41" s="68">
        <f t="shared" si="19"/>
        <v>0</v>
      </c>
      <c r="AB41" s="57">
        <f t="shared" si="2"/>
        <v>0</v>
      </c>
      <c r="AC41" s="87">
        <f t="shared" si="9"/>
      </c>
      <c r="AD41" s="122"/>
      <c r="AE41" s="57">
        <v>0</v>
      </c>
      <c r="AF41" s="57">
        <v>0</v>
      </c>
      <c r="AG41" s="57">
        <v>0</v>
      </c>
      <c r="AH41" s="57">
        <f t="shared" si="20"/>
        <v>0</v>
      </c>
      <c r="AI41" s="57">
        <f t="shared" si="3"/>
        <v>0</v>
      </c>
      <c r="AJ41" s="87">
        <f t="shared" si="10"/>
      </c>
      <c r="AK41" s="169"/>
      <c r="AL41" s="57">
        <v>100</v>
      </c>
      <c r="AM41" s="57">
        <v>50</v>
      </c>
      <c r="AN41" s="57">
        <v>7.882</v>
      </c>
      <c r="AO41" s="68">
        <f t="shared" si="21"/>
        <v>7.882</v>
      </c>
      <c r="AP41" s="57">
        <f t="shared" si="4"/>
        <v>-42.118</v>
      </c>
      <c r="AQ41" s="87">
        <f t="shared" si="5"/>
        <v>0.15764</v>
      </c>
      <c r="AR41" s="122"/>
      <c r="AS41" s="57">
        <v>0</v>
      </c>
      <c r="AT41" s="57">
        <v>0</v>
      </c>
      <c r="AU41" s="57">
        <v>9.0356</v>
      </c>
      <c r="AV41" s="68">
        <f t="shared" si="22"/>
        <v>9.0356</v>
      </c>
      <c r="AW41" s="57">
        <f t="shared" si="6"/>
        <v>9.0356</v>
      </c>
      <c r="AX41" s="87">
        <f t="shared" si="11"/>
      </c>
      <c r="AY41" s="122"/>
    </row>
    <row r="42" spans="1:51" s="72" customFormat="1" ht="12.75">
      <c r="A42" s="45"/>
      <c r="B42" s="15"/>
      <c r="C42" s="5" t="s">
        <v>97</v>
      </c>
      <c r="D42" s="492" t="s">
        <v>92</v>
      </c>
      <c r="E42" s="492"/>
      <c r="F42" s="492"/>
      <c r="G42" s="492"/>
      <c r="H42" s="492"/>
      <c r="I42" s="34" t="s">
        <v>93</v>
      </c>
      <c r="J42" s="57">
        <v>19600</v>
      </c>
      <c r="K42" s="57">
        <v>9679</v>
      </c>
      <c r="L42" s="57">
        <v>9366.026</v>
      </c>
      <c r="M42" s="68">
        <f t="shared" si="18"/>
        <v>9366.026</v>
      </c>
      <c r="N42" s="57">
        <f t="shared" si="0"/>
        <v>-312.97400000000016</v>
      </c>
      <c r="O42" s="87">
        <f t="shared" si="7"/>
        <v>0.9676646347763198</v>
      </c>
      <c r="P42" s="122"/>
      <c r="Q42" s="57">
        <v>37868.996</v>
      </c>
      <c r="R42" s="57">
        <v>18934.498</v>
      </c>
      <c r="S42" s="57">
        <v>18890</v>
      </c>
      <c r="T42" s="68">
        <f t="shared" si="13"/>
        <v>18890</v>
      </c>
      <c r="U42" s="57">
        <f t="shared" si="1"/>
        <v>-44.49799999999959</v>
      </c>
      <c r="V42" s="87">
        <f t="shared" si="8"/>
        <v>0.9976498980854945</v>
      </c>
      <c r="W42" s="122"/>
      <c r="X42" s="57">
        <v>37000</v>
      </c>
      <c r="Y42" s="57">
        <v>18500</v>
      </c>
      <c r="Z42" s="57">
        <v>17924.271</v>
      </c>
      <c r="AA42" s="68">
        <f t="shared" si="19"/>
        <v>17924.271</v>
      </c>
      <c r="AB42" s="57">
        <f t="shared" si="2"/>
        <v>-575.7289999999994</v>
      </c>
      <c r="AC42" s="87">
        <f t="shared" si="9"/>
        <v>0.9688795135135135</v>
      </c>
      <c r="AD42" s="122"/>
      <c r="AE42" s="57">
        <v>46500</v>
      </c>
      <c r="AF42" s="57">
        <v>23250</v>
      </c>
      <c r="AG42" s="57">
        <v>20650</v>
      </c>
      <c r="AH42" s="57">
        <f t="shared" si="20"/>
        <v>20650</v>
      </c>
      <c r="AI42" s="57">
        <f t="shared" si="3"/>
        <v>-2600</v>
      </c>
      <c r="AJ42" s="87">
        <f t="shared" si="10"/>
        <v>0.8881720430107527</v>
      </c>
      <c r="AK42" s="122"/>
      <c r="AL42" s="57">
        <v>37765</v>
      </c>
      <c r="AM42" s="57">
        <v>18882.516</v>
      </c>
      <c r="AN42" s="57">
        <v>16061.517</v>
      </c>
      <c r="AO42" s="68">
        <f t="shared" si="21"/>
        <v>16061.517</v>
      </c>
      <c r="AP42" s="57">
        <f t="shared" si="4"/>
        <v>-2820.999</v>
      </c>
      <c r="AQ42" s="87">
        <f t="shared" si="5"/>
        <v>0.850602589188856</v>
      </c>
      <c r="AR42" s="122"/>
      <c r="AS42" s="57">
        <v>74500</v>
      </c>
      <c r="AT42" s="57">
        <v>37250</v>
      </c>
      <c r="AU42" s="57">
        <v>36868.09102</v>
      </c>
      <c r="AV42" s="68">
        <f t="shared" si="22"/>
        <v>36868.09102</v>
      </c>
      <c r="AW42" s="57">
        <f t="shared" si="6"/>
        <v>-381.90898000000016</v>
      </c>
      <c r="AX42" s="87">
        <f t="shared" si="11"/>
        <v>0.9897474099328859</v>
      </c>
      <c r="AY42" s="122"/>
    </row>
    <row r="43" spans="1:51" s="72" customFormat="1" ht="12.75">
      <c r="A43" s="45"/>
      <c r="B43" s="15"/>
      <c r="C43" s="5"/>
      <c r="D43" s="515" t="s">
        <v>206</v>
      </c>
      <c r="E43" s="515"/>
      <c r="F43" s="515"/>
      <c r="G43" s="515"/>
      <c r="H43" s="515"/>
      <c r="I43" s="34"/>
      <c r="J43" s="99"/>
      <c r="K43" s="99"/>
      <c r="L43" s="99"/>
      <c r="M43" s="97">
        <v>-7789</v>
      </c>
      <c r="N43" s="99"/>
      <c r="O43" s="99"/>
      <c r="P43" s="124"/>
      <c r="Q43" s="99"/>
      <c r="R43" s="99"/>
      <c r="S43" s="99"/>
      <c r="T43" s="97">
        <v>-13541.5</v>
      </c>
      <c r="U43" s="99"/>
      <c r="V43" s="99"/>
      <c r="W43" s="124"/>
      <c r="X43" s="99"/>
      <c r="Y43" s="99"/>
      <c r="Z43" s="99"/>
      <c r="AA43" s="97">
        <v>0</v>
      </c>
      <c r="AB43" s="99"/>
      <c r="AC43" s="99"/>
      <c r="AD43" s="124"/>
      <c r="AE43" s="99"/>
      <c r="AF43" s="99"/>
      <c r="AG43" s="99"/>
      <c r="AH43" s="97">
        <v>-13000</v>
      </c>
      <c r="AI43" s="99"/>
      <c r="AJ43" s="99"/>
      <c r="AK43" s="124"/>
      <c r="AL43" s="99"/>
      <c r="AM43" s="99"/>
      <c r="AN43" s="99"/>
      <c r="AO43" s="97">
        <v>-11529.5</v>
      </c>
      <c r="AP43" s="99"/>
      <c r="AQ43" s="99"/>
      <c r="AR43" s="124"/>
      <c r="AS43" s="99"/>
      <c r="AT43" s="99"/>
      <c r="AU43" s="99"/>
      <c r="AV43" s="97">
        <v>-21500</v>
      </c>
      <c r="AW43" s="99"/>
      <c r="AX43" s="99"/>
      <c r="AY43" s="124"/>
    </row>
    <row r="44" spans="1:51" s="72" customFormat="1" ht="12.75">
      <c r="A44" s="45"/>
      <c r="B44" s="15"/>
      <c r="C44" s="98"/>
      <c r="D44" s="492" t="s">
        <v>94</v>
      </c>
      <c r="E44" s="492"/>
      <c r="F44" s="492"/>
      <c r="G44" s="492"/>
      <c r="H44" s="492"/>
      <c r="I44" s="34" t="s">
        <v>210</v>
      </c>
      <c r="J44" s="57">
        <v>-15578</v>
      </c>
      <c r="K44" s="57">
        <v>0</v>
      </c>
      <c r="L44" s="57">
        <v>0</v>
      </c>
      <c r="M44" s="68">
        <f aca="true" t="shared" si="23" ref="M44:M52">L44</f>
        <v>0</v>
      </c>
      <c r="N44" s="57">
        <f aca="true" t="shared" si="24" ref="N44:N51">L44-K44</f>
        <v>0</v>
      </c>
      <c r="O44" s="87">
        <f aca="true" t="shared" si="25" ref="O44:O87">IF(ISERR(L44/K44),"",L44/K44)</f>
      </c>
      <c r="P44" s="122"/>
      <c r="Q44" s="57">
        <v>-27083</v>
      </c>
      <c r="R44" s="57">
        <v>0</v>
      </c>
      <c r="S44" s="57">
        <v>0</v>
      </c>
      <c r="T44" s="68">
        <f t="shared" si="13"/>
        <v>0</v>
      </c>
      <c r="U44" s="57">
        <f aca="true" t="shared" si="26" ref="U44:U51">S44-R44</f>
        <v>0</v>
      </c>
      <c r="V44" s="87">
        <f aca="true" t="shared" si="27" ref="V44:V87">IF(ISERR(S44/R44),"",S44/R44)</f>
      </c>
      <c r="W44" s="122"/>
      <c r="X44" s="57">
        <v>0</v>
      </c>
      <c r="Y44" s="57">
        <v>0</v>
      </c>
      <c r="Z44" s="57">
        <v>0</v>
      </c>
      <c r="AA44" s="68">
        <f aca="true" t="shared" si="28" ref="AA44:AA52">Z44</f>
        <v>0</v>
      </c>
      <c r="AB44" s="57">
        <f aca="true" t="shared" si="29" ref="AB44:AB51">Z44-Y44</f>
        <v>0</v>
      </c>
      <c r="AC44" s="87">
        <f aca="true" t="shared" si="30" ref="AC44:AC87">IF(ISERR(Z44/Y44),"",Z44/Y44)</f>
      </c>
      <c r="AD44" s="122"/>
      <c r="AE44" s="57">
        <v>-26000</v>
      </c>
      <c r="AF44" s="57">
        <v>0</v>
      </c>
      <c r="AG44" s="57">
        <v>0</v>
      </c>
      <c r="AH44" s="57">
        <f aca="true" t="shared" si="31" ref="AH44:AH52">AG44</f>
        <v>0</v>
      </c>
      <c r="AI44" s="57">
        <f aca="true" t="shared" si="32" ref="AI44:AI51">AG44-AF44</f>
        <v>0</v>
      </c>
      <c r="AJ44" s="87">
        <f aca="true" t="shared" si="33" ref="AJ44:AJ87">IF(ISERR(AG44/AF44),"",AG44/AF44)</f>
      </c>
      <c r="AK44" s="122"/>
      <c r="AL44" s="147">
        <v>-23059</v>
      </c>
      <c r="AM44" s="57">
        <v>0</v>
      </c>
      <c r="AN44" s="57">
        <v>0</v>
      </c>
      <c r="AO44" s="68">
        <f aca="true" t="shared" si="34" ref="AO44:AO52">AN44</f>
        <v>0</v>
      </c>
      <c r="AP44" s="57">
        <f aca="true" t="shared" si="35" ref="AP44:AP75">AN44-AM44</f>
        <v>0</v>
      </c>
      <c r="AQ44" s="87">
        <f aca="true" t="shared" si="36" ref="AQ44:AQ65">IF(ISERR(AN44/AM44),"",AN44/AM44)</f>
      </c>
      <c r="AR44" s="122"/>
      <c r="AS44" s="57">
        <v>-43000</v>
      </c>
      <c r="AT44" s="57"/>
      <c r="AU44" s="57"/>
      <c r="AV44" s="68">
        <f aca="true" t="shared" si="37" ref="AV44:AV52">AU44</f>
        <v>0</v>
      </c>
      <c r="AW44" s="57">
        <f aca="true" t="shared" si="38" ref="AW44:AW51">AU44-AT44</f>
        <v>0</v>
      </c>
      <c r="AX44" s="87">
        <f aca="true" t="shared" si="39" ref="AX44:AX87">IF(ISERR(AU44/AT44),"",AU44/AT44)</f>
      </c>
      <c r="AY44" s="122"/>
    </row>
    <row r="45" spans="1:51" s="72" customFormat="1" ht="12.75">
      <c r="A45" s="45"/>
      <c r="B45" s="15"/>
      <c r="C45" s="5" t="s">
        <v>99</v>
      </c>
      <c r="D45" s="492" t="s">
        <v>190</v>
      </c>
      <c r="E45" s="492"/>
      <c r="F45" s="492"/>
      <c r="G45" s="492"/>
      <c r="H45" s="492"/>
      <c r="I45" s="34" t="s">
        <v>96</v>
      </c>
      <c r="J45" s="57">
        <v>0</v>
      </c>
      <c r="K45" s="57">
        <v>0</v>
      </c>
      <c r="L45" s="57">
        <v>0</v>
      </c>
      <c r="M45" s="68">
        <f t="shared" si="23"/>
        <v>0</v>
      </c>
      <c r="N45" s="57">
        <f t="shared" si="24"/>
        <v>0</v>
      </c>
      <c r="O45" s="87">
        <f t="shared" si="25"/>
      </c>
      <c r="P45" s="122"/>
      <c r="Q45" s="57">
        <v>0</v>
      </c>
      <c r="R45" s="57">
        <v>0</v>
      </c>
      <c r="S45" s="57">
        <v>0</v>
      </c>
      <c r="T45" s="68">
        <f t="shared" si="13"/>
        <v>0</v>
      </c>
      <c r="U45" s="57">
        <f t="shared" si="26"/>
        <v>0</v>
      </c>
      <c r="V45" s="87">
        <f t="shared" si="27"/>
      </c>
      <c r="W45" s="122"/>
      <c r="X45" s="57">
        <v>0</v>
      </c>
      <c r="Y45" s="57">
        <v>0</v>
      </c>
      <c r="Z45" s="57">
        <v>0</v>
      </c>
      <c r="AA45" s="68">
        <f t="shared" si="28"/>
        <v>0</v>
      </c>
      <c r="AB45" s="57">
        <f t="shared" si="29"/>
        <v>0</v>
      </c>
      <c r="AC45" s="87">
        <f t="shared" si="30"/>
      </c>
      <c r="AD45" s="122"/>
      <c r="AE45" s="57">
        <v>0</v>
      </c>
      <c r="AF45" s="57">
        <v>0</v>
      </c>
      <c r="AG45" s="57">
        <v>0</v>
      </c>
      <c r="AH45" s="57">
        <f t="shared" si="31"/>
        <v>0</v>
      </c>
      <c r="AI45" s="57">
        <f t="shared" si="32"/>
        <v>0</v>
      </c>
      <c r="AJ45" s="87">
        <f t="shared" si="33"/>
      </c>
      <c r="AK45" s="122"/>
      <c r="AL45" s="147">
        <v>0</v>
      </c>
      <c r="AM45" s="57">
        <v>0</v>
      </c>
      <c r="AN45" s="57">
        <v>0</v>
      </c>
      <c r="AO45" s="68">
        <f t="shared" si="34"/>
        <v>0</v>
      </c>
      <c r="AP45" s="57">
        <f t="shared" si="35"/>
        <v>0</v>
      </c>
      <c r="AQ45" s="87">
        <f t="shared" si="36"/>
      </c>
      <c r="AR45" s="122"/>
      <c r="AS45" s="57">
        <v>0</v>
      </c>
      <c r="AT45" s="57">
        <v>0</v>
      </c>
      <c r="AU45" s="57">
        <v>0</v>
      </c>
      <c r="AV45" s="68">
        <f t="shared" si="37"/>
        <v>0</v>
      </c>
      <c r="AW45" s="57">
        <f t="shared" si="38"/>
        <v>0</v>
      </c>
      <c r="AX45" s="87">
        <f t="shared" si="39"/>
      </c>
      <c r="AY45" s="122"/>
    </row>
    <row r="46" spans="1:51" s="72" customFormat="1" ht="22.5">
      <c r="A46" s="45"/>
      <c r="B46" s="15"/>
      <c r="C46" s="5" t="s">
        <v>102</v>
      </c>
      <c r="D46" s="492" t="s">
        <v>191</v>
      </c>
      <c r="E46" s="492"/>
      <c r="F46" s="492"/>
      <c r="G46" s="492"/>
      <c r="H46" s="492"/>
      <c r="I46" s="34" t="s">
        <v>98</v>
      </c>
      <c r="J46" s="57">
        <v>0</v>
      </c>
      <c r="K46" s="57">
        <v>0</v>
      </c>
      <c r="L46" s="57">
        <v>0</v>
      </c>
      <c r="M46" s="68">
        <f t="shared" si="23"/>
        <v>0</v>
      </c>
      <c r="N46" s="57">
        <f t="shared" si="24"/>
        <v>0</v>
      </c>
      <c r="O46" s="87">
        <f t="shared" si="25"/>
      </c>
      <c r="P46" s="122"/>
      <c r="Q46" s="57">
        <v>0</v>
      </c>
      <c r="R46" s="57">
        <v>0</v>
      </c>
      <c r="S46" s="57">
        <v>0</v>
      </c>
      <c r="T46" s="68">
        <f t="shared" si="13"/>
        <v>0</v>
      </c>
      <c r="U46" s="57">
        <f t="shared" si="26"/>
        <v>0</v>
      </c>
      <c r="V46" s="87">
        <f t="shared" si="27"/>
      </c>
      <c r="W46" s="122"/>
      <c r="X46" s="57">
        <v>5300</v>
      </c>
      <c r="Y46" s="57">
        <v>2650</v>
      </c>
      <c r="Z46" s="57">
        <v>0</v>
      </c>
      <c r="AA46" s="68">
        <f t="shared" si="28"/>
        <v>0</v>
      </c>
      <c r="AB46" s="57">
        <f t="shared" si="29"/>
        <v>-2650</v>
      </c>
      <c r="AC46" s="87">
        <f t="shared" si="30"/>
        <v>0</v>
      </c>
      <c r="AD46" s="197" t="s">
        <v>264</v>
      </c>
      <c r="AE46" s="57">
        <v>0</v>
      </c>
      <c r="AF46" s="57">
        <v>0</v>
      </c>
      <c r="AG46" s="57">
        <v>0</v>
      </c>
      <c r="AH46" s="57">
        <f t="shared" si="31"/>
        <v>0</v>
      </c>
      <c r="AI46" s="57">
        <f t="shared" si="32"/>
        <v>0</v>
      </c>
      <c r="AJ46" s="87">
        <f t="shared" si="33"/>
      </c>
      <c r="AK46" s="122"/>
      <c r="AL46" s="147">
        <v>0</v>
      </c>
      <c r="AM46" s="57">
        <v>0</v>
      </c>
      <c r="AN46" s="57">
        <v>0</v>
      </c>
      <c r="AO46" s="68">
        <f t="shared" si="34"/>
        <v>0</v>
      </c>
      <c r="AP46" s="57">
        <f t="shared" si="35"/>
        <v>0</v>
      </c>
      <c r="AQ46" s="87">
        <f t="shared" si="36"/>
      </c>
      <c r="AR46" s="122"/>
      <c r="AS46" s="57">
        <v>0</v>
      </c>
      <c r="AT46" s="57">
        <v>0</v>
      </c>
      <c r="AU46" s="57">
        <v>15.112</v>
      </c>
      <c r="AV46" s="68">
        <f t="shared" si="37"/>
        <v>15.112</v>
      </c>
      <c r="AW46" s="57">
        <f t="shared" si="38"/>
        <v>15.112</v>
      </c>
      <c r="AX46" s="87">
        <f t="shared" si="39"/>
      </c>
      <c r="AY46" s="122"/>
    </row>
    <row r="47" spans="1:51" s="72" customFormat="1" ht="12.75">
      <c r="A47" s="45"/>
      <c r="B47" s="15"/>
      <c r="C47" s="5" t="s">
        <v>105</v>
      </c>
      <c r="D47" s="492" t="s">
        <v>100</v>
      </c>
      <c r="E47" s="492"/>
      <c r="F47" s="492"/>
      <c r="G47" s="492"/>
      <c r="H47" s="492"/>
      <c r="I47" s="34" t="s">
        <v>101</v>
      </c>
      <c r="J47" s="57">
        <v>0</v>
      </c>
      <c r="K47" s="57">
        <v>0</v>
      </c>
      <c r="L47" s="57">
        <v>0</v>
      </c>
      <c r="M47" s="68">
        <f t="shared" si="23"/>
        <v>0</v>
      </c>
      <c r="N47" s="57">
        <f t="shared" si="24"/>
        <v>0</v>
      </c>
      <c r="O47" s="87">
        <f t="shared" si="25"/>
      </c>
      <c r="P47" s="122"/>
      <c r="Q47" s="57">
        <v>0</v>
      </c>
      <c r="R47" s="57">
        <v>0</v>
      </c>
      <c r="S47" s="57">
        <v>0</v>
      </c>
      <c r="T47" s="68">
        <f t="shared" si="13"/>
        <v>0</v>
      </c>
      <c r="U47" s="57">
        <f t="shared" si="26"/>
        <v>0</v>
      </c>
      <c r="V47" s="87">
        <f t="shared" si="27"/>
      </c>
      <c r="W47" s="122"/>
      <c r="X47" s="57">
        <v>0</v>
      </c>
      <c r="Y47" s="57">
        <v>0</v>
      </c>
      <c r="Z47" s="57">
        <v>0</v>
      </c>
      <c r="AA47" s="68">
        <f t="shared" si="28"/>
        <v>0</v>
      </c>
      <c r="AB47" s="57">
        <f t="shared" si="29"/>
        <v>0</v>
      </c>
      <c r="AC47" s="87">
        <f t="shared" si="30"/>
      </c>
      <c r="AD47" s="122"/>
      <c r="AE47" s="57">
        <v>0</v>
      </c>
      <c r="AF47" s="57">
        <v>0</v>
      </c>
      <c r="AG47" s="57">
        <v>0</v>
      </c>
      <c r="AH47" s="57">
        <f t="shared" si="31"/>
        <v>0</v>
      </c>
      <c r="AI47" s="57">
        <f t="shared" si="32"/>
        <v>0</v>
      </c>
      <c r="AJ47" s="87">
        <f t="shared" si="33"/>
      </c>
      <c r="AK47" s="122"/>
      <c r="AL47" s="147">
        <v>0</v>
      </c>
      <c r="AM47" s="57">
        <v>0</v>
      </c>
      <c r="AN47" s="57">
        <v>0</v>
      </c>
      <c r="AO47" s="68">
        <f t="shared" si="34"/>
        <v>0</v>
      </c>
      <c r="AP47" s="57">
        <f t="shared" si="35"/>
        <v>0</v>
      </c>
      <c r="AQ47" s="87">
        <f t="shared" si="36"/>
      </c>
      <c r="AR47" s="122"/>
      <c r="AS47" s="57">
        <v>0</v>
      </c>
      <c r="AT47" s="57">
        <v>0</v>
      </c>
      <c r="AU47" s="57">
        <v>0</v>
      </c>
      <c r="AV47" s="68">
        <f t="shared" si="37"/>
        <v>0</v>
      </c>
      <c r="AW47" s="57">
        <f t="shared" si="38"/>
        <v>0</v>
      </c>
      <c r="AX47" s="87">
        <f t="shared" si="39"/>
      </c>
      <c r="AY47" s="122"/>
    </row>
    <row r="48" spans="1:51" s="72" customFormat="1" ht="12.75">
      <c r="A48" s="45"/>
      <c r="B48" s="15"/>
      <c r="C48" s="5" t="s">
        <v>108</v>
      </c>
      <c r="D48" s="492" t="s">
        <v>103</v>
      </c>
      <c r="E48" s="492"/>
      <c r="F48" s="492"/>
      <c r="G48" s="492"/>
      <c r="H48" s="492"/>
      <c r="I48" s="34" t="s">
        <v>104</v>
      </c>
      <c r="J48" s="57">
        <v>0</v>
      </c>
      <c r="K48" s="57">
        <v>0</v>
      </c>
      <c r="L48" s="57">
        <v>0</v>
      </c>
      <c r="M48" s="68">
        <f t="shared" si="23"/>
        <v>0</v>
      </c>
      <c r="N48" s="57">
        <f t="shared" si="24"/>
        <v>0</v>
      </c>
      <c r="O48" s="87">
        <f t="shared" si="25"/>
      </c>
      <c r="P48" s="122"/>
      <c r="Q48" s="57">
        <v>0</v>
      </c>
      <c r="R48" s="57">
        <v>0</v>
      </c>
      <c r="S48" s="57">
        <v>0</v>
      </c>
      <c r="T48" s="68">
        <f t="shared" si="13"/>
        <v>0</v>
      </c>
      <c r="U48" s="57">
        <f t="shared" si="26"/>
        <v>0</v>
      </c>
      <c r="V48" s="87">
        <f t="shared" si="27"/>
      </c>
      <c r="W48" s="122"/>
      <c r="X48" s="57">
        <v>0</v>
      </c>
      <c r="Y48" s="57">
        <v>0</v>
      </c>
      <c r="Z48" s="57">
        <v>0</v>
      </c>
      <c r="AA48" s="68">
        <f t="shared" si="28"/>
        <v>0</v>
      </c>
      <c r="AB48" s="57">
        <f t="shared" si="29"/>
        <v>0</v>
      </c>
      <c r="AC48" s="87">
        <f t="shared" si="30"/>
      </c>
      <c r="AD48" s="122"/>
      <c r="AE48" s="57">
        <v>0</v>
      </c>
      <c r="AF48" s="57">
        <v>0</v>
      </c>
      <c r="AG48" s="57">
        <v>0</v>
      </c>
      <c r="AH48" s="57">
        <f t="shared" si="31"/>
        <v>0</v>
      </c>
      <c r="AI48" s="57">
        <f t="shared" si="32"/>
        <v>0</v>
      </c>
      <c r="AJ48" s="87">
        <f t="shared" si="33"/>
      </c>
      <c r="AK48" s="122"/>
      <c r="AL48" s="147">
        <v>0</v>
      </c>
      <c r="AM48" s="57">
        <v>0</v>
      </c>
      <c r="AN48" s="57">
        <v>0</v>
      </c>
      <c r="AO48" s="68">
        <f t="shared" si="34"/>
        <v>0</v>
      </c>
      <c r="AP48" s="57">
        <f t="shared" si="35"/>
        <v>0</v>
      </c>
      <c r="AQ48" s="87">
        <f t="shared" si="36"/>
      </c>
      <c r="AR48" s="122"/>
      <c r="AS48" s="57">
        <v>0</v>
      </c>
      <c r="AT48" s="57">
        <v>0</v>
      </c>
      <c r="AU48" s="57">
        <v>0</v>
      </c>
      <c r="AV48" s="68">
        <f t="shared" si="37"/>
        <v>0</v>
      </c>
      <c r="AW48" s="57">
        <f t="shared" si="38"/>
        <v>0</v>
      </c>
      <c r="AX48" s="87">
        <f t="shared" si="39"/>
      </c>
      <c r="AY48" s="122"/>
    </row>
    <row r="49" spans="1:51" s="72" customFormat="1" ht="12.75">
      <c r="A49" s="45"/>
      <c r="B49" s="15"/>
      <c r="C49" s="5" t="s">
        <v>111</v>
      </c>
      <c r="D49" s="492" t="s">
        <v>106</v>
      </c>
      <c r="E49" s="492"/>
      <c r="F49" s="492"/>
      <c r="G49" s="492"/>
      <c r="H49" s="492"/>
      <c r="I49" s="34" t="s">
        <v>107</v>
      </c>
      <c r="J49" s="57">
        <v>0</v>
      </c>
      <c r="K49" s="57">
        <v>0</v>
      </c>
      <c r="L49" s="57">
        <v>0</v>
      </c>
      <c r="M49" s="68">
        <f t="shared" si="23"/>
        <v>0</v>
      </c>
      <c r="N49" s="57">
        <f t="shared" si="24"/>
        <v>0</v>
      </c>
      <c r="O49" s="87">
        <f t="shared" si="25"/>
      </c>
      <c r="P49" s="122"/>
      <c r="Q49" s="57">
        <v>0</v>
      </c>
      <c r="R49" s="57">
        <v>0</v>
      </c>
      <c r="S49" s="57">
        <v>0</v>
      </c>
      <c r="T49" s="68">
        <f t="shared" si="13"/>
        <v>0</v>
      </c>
      <c r="U49" s="57">
        <f t="shared" si="26"/>
        <v>0</v>
      </c>
      <c r="V49" s="87">
        <f t="shared" si="27"/>
      </c>
      <c r="W49" s="122"/>
      <c r="X49" s="57">
        <v>0</v>
      </c>
      <c r="Y49" s="57">
        <v>0</v>
      </c>
      <c r="Z49" s="57">
        <v>0</v>
      </c>
      <c r="AA49" s="68">
        <f t="shared" si="28"/>
        <v>0</v>
      </c>
      <c r="AB49" s="57">
        <f t="shared" si="29"/>
        <v>0</v>
      </c>
      <c r="AC49" s="87">
        <f t="shared" si="30"/>
      </c>
      <c r="AD49" s="122"/>
      <c r="AE49" s="57">
        <v>0</v>
      </c>
      <c r="AF49" s="57">
        <v>0</v>
      </c>
      <c r="AG49" s="57">
        <v>0</v>
      </c>
      <c r="AH49" s="57">
        <f t="shared" si="31"/>
        <v>0</v>
      </c>
      <c r="AI49" s="57">
        <f t="shared" si="32"/>
        <v>0</v>
      </c>
      <c r="AJ49" s="87">
        <f t="shared" si="33"/>
      </c>
      <c r="AK49" s="122"/>
      <c r="AL49" s="147">
        <v>0</v>
      </c>
      <c r="AM49" s="57">
        <v>0</v>
      </c>
      <c r="AN49" s="57">
        <v>0</v>
      </c>
      <c r="AO49" s="68">
        <f t="shared" si="34"/>
        <v>0</v>
      </c>
      <c r="AP49" s="57">
        <f t="shared" si="35"/>
        <v>0</v>
      </c>
      <c r="AQ49" s="87">
        <f t="shared" si="36"/>
      </c>
      <c r="AR49" s="122"/>
      <c r="AS49" s="57">
        <v>0</v>
      </c>
      <c r="AT49" s="57">
        <v>0</v>
      </c>
      <c r="AU49" s="57">
        <v>0</v>
      </c>
      <c r="AV49" s="68">
        <f t="shared" si="37"/>
        <v>0</v>
      </c>
      <c r="AW49" s="57">
        <f t="shared" si="38"/>
        <v>0</v>
      </c>
      <c r="AX49" s="87">
        <f t="shared" si="39"/>
      </c>
      <c r="AY49" s="122"/>
    </row>
    <row r="50" spans="1:51" s="72" customFormat="1" ht="22.5">
      <c r="A50" s="45"/>
      <c r="B50" s="15"/>
      <c r="C50" s="5" t="s">
        <v>202</v>
      </c>
      <c r="D50" s="492" t="s">
        <v>109</v>
      </c>
      <c r="E50" s="492"/>
      <c r="F50" s="492"/>
      <c r="G50" s="492"/>
      <c r="H50" s="492"/>
      <c r="I50" s="34" t="s">
        <v>110</v>
      </c>
      <c r="J50" s="57">
        <v>0</v>
      </c>
      <c r="K50" s="57">
        <v>0</v>
      </c>
      <c r="L50" s="57">
        <v>18.15</v>
      </c>
      <c r="M50" s="68">
        <f t="shared" si="23"/>
        <v>18.15</v>
      </c>
      <c r="N50" s="57">
        <f t="shared" si="24"/>
        <v>18.15</v>
      </c>
      <c r="O50" s="87">
        <f t="shared" si="25"/>
      </c>
      <c r="P50" s="138"/>
      <c r="Q50" s="57">
        <v>675</v>
      </c>
      <c r="R50" s="57">
        <v>337.5</v>
      </c>
      <c r="S50" s="57">
        <v>1103</v>
      </c>
      <c r="T50" s="68">
        <f t="shared" si="13"/>
        <v>1103</v>
      </c>
      <c r="U50" s="57">
        <f t="shared" si="26"/>
        <v>765.5</v>
      </c>
      <c r="V50" s="87">
        <f t="shared" si="27"/>
        <v>3.268148148148148</v>
      </c>
      <c r="W50" s="174" t="s">
        <v>235</v>
      </c>
      <c r="X50" s="57">
        <v>0</v>
      </c>
      <c r="Y50" s="57">
        <v>0</v>
      </c>
      <c r="Z50" s="57">
        <v>0</v>
      </c>
      <c r="AA50" s="68">
        <f t="shared" si="28"/>
        <v>0</v>
      </c>
      <c r="AB50" s="57">
        <f t="shared" si="29"/>
        <v>0</v>
      </c>
      <c r="AC50" s="87">
        <f t="shared" si="30"/>
      </c>
      <c r="AD50" s="138"/>
      <c r="AE50" s="57">
        <v>0</v>
      </c>
      <c r="AF50" s="57">
        <v>0</v>
      </c>
      <c r="AG50" s="57">
        <v>0</v>
      </c>
      <c r="AH50" s="57">
        <f t="shared" si="31"/>
        <v>0</v>
      </c>
      <c r="AI50" s="57">
        <f t="shared" si="32"/>
        <v>0</v>
      </c>
      <c r="AJ50" s="87">
        <f t="shared" si="33"/>
      </c>
      <c r="AK50" s="138"/>
      <c r="AL50" s="147">
        <v>200</v>
      </c>
      <c r="AM50" s="57">
        <v>100</v>
      </c>
      <c r="AN50" s="57">
        <v>89.789</v>
      </c>
      <c r="AO50" s="68">
        <f t="shared" si="34"/>
        <v>89.789</v>
      </c>
      <c r="AP50" s="57">
        <f t="shared" si="35"/>
        <v>-10.210999999999999</v>
      </c>
      <c r="AQ50" s="87">
        <f t="shared" si="36"/>
        <v>0.89789</v>
      </c>
      <c r="AR50" s="138"/>
      <c r="AS50" s="57">
        <v>80</v>
      </c>
      <c r="AT50" s="57">
        <v>40</v>
      </c>
      <c r="AU50" s="57">
        <v>37.15758</v>
      </c>
      <c r="AV50" s="68">
        <f t="shared" si="37"/>
        <v>37.15758</v>
      </c>
      <c r="AW50" s="57">
        <f t="shared" si="38"/>
        <v>-2.842419999999997</v>
      </c>
      <c r="AX50" s="87">
        <f t="shared" si="39"/>
        <v>0.9289395</v>
      </c>
      <c r="AY50" s="138"/>
    </row>
    <row r="51" spans="1:51" s="72" customFormat="1" ht="34.5" customHeight="1">
      <c r="A51" s="89"/>
      <c r="B51" s="90"/>
      <c r="C51" s="5" t="s">
        <v>203</v>
      </c>
      <c r="D51" s="492" t="s">
        <v>205</v>
      </c>
      <c r="E51" s="492"/>
      <c r="F51" s="492"/>
      <c r="G51" s="492"/>
      <c r="H51" s="492"/>
      <c r="I51" s="92">
        <v>558</v>
      </c>
      <c r="J51" s="134">
        <v>1800</v>
      </c>
      <c r="K51" s="134">
        <v>903</v>
      </c>
      <c r="L51" s="134">
        <v>1037.988</v>
      </c>
      <c r="M51" s="68">
        <f t="shared" si="23"/>
        <v>1037.988</v>
      </c>
      <c r="N51" s="57">
        <f t="shared" si="24"/>
        <v>134.98800000000006</v>
      </c>
      <c r="O51" s="87">
        <f t="shared" si="25"/>
        <v>1.1494883720930233</v>
      </c>
      <c r="P51" s="125"/>
      <c r="Q51" s="134">
        <v>3300</v>
      </c>
      <c r="R51" s="134">
        <v>1650</v>
      </c>
      <c r="S51" s="134">
        <v>676</v>
      </c>
      <c r="T51" s="68">
        <f t="shared" si="13"/>
        <v>676</v>
      </c>
      <c r="U51" s="57">
        <f t="shared" si="26"/>
        <v>-974</v>
      </c>
      <c r="V51" s="87">
        <f t="shared" si="27"/>
        <v>0.40969696969696967</v>
      </c>
      <c r="W51" s="198"/>
      <c r="X51" s="134">
        <v>3500</v>
      </c>
      <c r="Y51" s="134">
        <v>1750</v>
      </c>
      <c r="Z51" s="134">
        <v>931.189</v>
      </c>
      <c r="AA51" s="68">
        <f t="shared" si="28"/>
        <v>931.189</v>
      </c>
      <c r="AB51" s="57">
        <f t="shared" si="29"/>
        <v>-818.811</v>
      </c>
      <c r="AC51" s="87">
        <f t="shared" si="30"/>
        <v>0.532108</v>
      </c>
      <c r="AD51" s="125"/>
      <c r="AE51" s="134">
        <v>800</v>
      </c>
      <c r="AF51" s="134">
        <v>400</v>
      </c>
      <c r="AG51" s="134">
        <v>1591</v>
      </c>
      <c r="AH51" s="134">
        <f t="shared" si="31"/>
        <v>1591</v>
      </c>
      <c r="AI51" s="57">
        <f t="shared" si="32"/>
        <v>1191</v>
      </c>
      <c r="AJ51" s="87">
        <f t="shared" si="33"/>
        <v>3.9775</v>
      </c>
      <c r="AK51" s="177"/>
      <c r="AL51" s="147">
        <v>7784</v>
      </c>
      <c r="AM51" s="134">
        <v>3892.11</v>
      </c>
      <c r="AN51" s="134">
        <v>2709.838</v>
      </c>
      <c r="AO51" s="68">
        <f t="shared" si="34"/>
        <v>2709.838</v>
      </c>
      <c r="AP51" s="57">
        <f t="shared" si="35"/>
        <v>-1182.272</v>
      </c>
      <c r="AQ51" s="87">
        <f t="shared" si="36"/>
        <v>0.6962388010616349</v>
      </c>
      <c r="AR51" s="139" t="s">
        <v>223</v>
      </c>
      <c r="AS51" s="134">
        <v>2000</v>
      </c>
      <c r="AT51" s="134">
        <v>1000</v>
      </c>
      <c r="AU51" s="134">
        <v>2382.11502</v>
      </c>
      <c r="AV51" s="68">
        <f t="shared" si="37"/>
        <v>2382.11502</v>
      </c>
      <c r="AW51" s="57">
        <f t="shared" si="38"/>
        <v>1382.1150200000002</v>
      </c>
      <c r="AX51" s="87">
        <f t="shared" si="39"/>
        <v>2.38211502</v>
      </c>
      <c r="AY51" s="181" t="s">
        <v>254</v>
      </c>
    </row>
    <row r="52" spans="1:51" s="72" customFormat="1" ht="42" customHeight="1">
      <c r="A52" s="100"/>
      <c r="B52" s="101"/>
      <c r="C52" s="5" t="s">
        <v>204</v>
      </c>
      <c r="D52" s="493" t="s">
        <v>112</v>
      </c>
      <c r="E52" s="493"/>
      <c r="F52" s="493"/>
      <c r="G52" s="493"/>
      <c r="H52" s="493"/>
      <c r="I52" s="35" t="s">
        <v>113</v>
      </c>
      <c r="J52" s="58">
        <v>350</v>
      </c>
      <c r="K52" s="58">
        <v>166</v>
      </c>
      <c r="L52" s="58">
        <v>364.26149</v>
      </c>
      <c r="M52" s="68">
        <f t="shared" si="23"/>
        <v>364.26149</v>
      </c>
      <c r="N52" s="58">
        <f aca="true" t="shared" si="40" ref="N52:N93">L52-K52</f>
        <v>198.26148999999998</v>
      </c>
      <c r="O52" s="87">
        <f t="shared" si="25"/>
        <v>2.1943463253012045</v>
      </c>
      <c r="P52" s="151" t="s">
        <v>241</v>
      </c>
      <c r="Q52" s="58">
        <v>503.540198</v>
      </c>
      <c r="R52" s="58">
        <v>251.77009900000002</v>
      </c>
      <c r="S52" s="58">
        <v>425</v>
      </c>
      <c r="T52" s="68">
        <f t="shared" si="13"/>
        <v>425</v>
      </c>
      <c r="U52" s="58">
        <f aca="true" t="shared" si="41" ref="U52:U93">S52-R52</f>
        <v>173.22990099999998</v>
      </c>
      <c r="V52" s="87">
        <f t="shared" si="27"/>
        <v>1.68804795203262</v>
      </c>
      <c r="W52" s="174" t="s">
        <v>236</v>
      </c>
      <c r="X52" s="58">
        <v>850</v>
      </c>
      <c r="Y52" s="58">
        <v>425</v>
      </c>
      <c r="Z52" s="58">
        <v>348.806</v>
      </c>
      <c r="AA52" s="68">
        <f t="shared" si="28"/>
        <v>348.806</v>
      </c>
      <c r="AB52" s="58">
        <f aca="true" t="shared" si="42" ref="AB52:AB93">Z52-Y52</f>
        <v>-76.19400000000002</v>
      </c>
      <c r="AC52" s="87">
        <f t="shared" si="30"/>
        <v>0.82072</v>
      </c>
      <c r="AD52" s="125"/>
      <c r="AE52" s="58">
        <v>1300</v>
      </c>
      <c r="AF52" s="58">
        <v>650</v>
      </c>
      <c r="AG52" s="58">
        <v>1237</v>
      </c>
      <c r="AH52" s="58">
        <f t="shared" si="31"/>
        <v>1237</v>
      </c>
      <c r="AI52" s="58">
        <f aca="true" t="shared" si="43" ref="AI52:AI93">AG52-AF52</f>
        <v>587</v>
      </c>
      <c r="AJ52" s="87">
        <f t="shared" si="33"/>
        <v>1.903076923076923</v>
      </c>
      <c r="AK52" s="178" t="s">
        <v>274</v>
      </c>
      <c r="AL52" s="147">
        <v>323</v>
      </c>
      <c r="AM52" s="58">
        <v>161.5</v>
      </c>
      <c r="AN52" s="58">
        <v>216.881</v>
      </c>
      <c r="AO52" s="68">
        <f t="shared" si="34"/>
        <v>216.881</v>
      </c>
      <c r="AP52" s="58">
        <f t="shared" si="35"/>
        <v>55.381</v>
      </c>
      <c r="AQ52" s="87">
        <f t="shared" si="36"/>
        <v>1.3429164086687306</v>
      </c>
      <c r="AR52" s="125"/>
      <c r="AS52" s="58">
        <v>400</v>
      </c>
      <c r="AT52" s="58">
        <v>200</v>
      </c>
      <c r="AU52" s="58">
        <v>211.38518</v>
      </c>
      <c r="AV52" s="68">
        <f t="shared" si="37"/>
        <v>211.38518</v>
      </c>
      <c r="AW52" s="58">
        <f aca="true" t="shared" si="44" ref="AW52:AW93">AU52-AT52</f>
        <v>11.385179999999991</v>
      </c>
      <c r="AX52" s="87">
        <f t="shared" si="39"/>
        <v>1.0569259</v>
      </c>
      <c r="AY52" s="125"/>
    </row>
    <row r="53" spans="1:51" s="72" customFormat="1" ht="12.75">
      <c r="A53" s="499" t="s">
        <v>114</v>
      </c>
      <c r="B53" s="500"/>
      <c r="C53" s="501"/>
      <c r="D53" s="502" t="s">
        <v>115</v>
      </c>
      <c r="E53" s="502"/>
      <c r="F53" s="502"/>
      <c r="G53" s="502"/>
      <c r="H53" s="502"/>
      <c r="I53" s="32"/>
      <c r="J53" s="23">
        <f>SUM(J54:J57)</f>
        <v>100</v>
      </c>
      <c r="K53" s="53">
        <f>SUM(K54:K57)</f>
        <v>50</v>
      </c>
      <c r="L53" s="53">
        <f>SUM(L54:L57)</f>
        <v>47.15619</v>
      </c>
      <c r="M53" s="53">
        <f>SUM(M54:M57)</f>
        <v>47.15619</v>
      </c>
      <c r="N53" s="53">
        <f t="shared" si="40"/>
        <v>-2.8438099999999977</v>
      </c>
      <c r="O53" s="61">
        <f t="shared" si="25"/>
        <v>0.9431238000000001</v>
      </c>
      <c r="P53" s="120"/>
      <c r="Q53" s="23">
        <f>SUM(Q54:Q57)</f>
        <v>2504.5</v>
      </c>
      <c r="R53" s="53">
        <f>SUM(R54:R57)</f>
        <v>1252.25</v>
      </c>
      <c r="S53" s="53">
        <f>SUM(S54:S57)</f>
        <v>276</v>
      </c>
      <c r="T53" s="53">
        <f>SUM(T54:T57)</f>
        <v>276</v>
      </c>
      <c r="U53" s="53">
        <f t="shared" si="41"/>
        <v>-976.25</v>
      </c>
      <c r="V53" s="61">
        <f t="shared" si="27"/>
        <v>0.2204032741066081</v>
      </c>
      <c r="W53" s="120"/>
      <c r="X53" s="23">
        <f>SUM(X54:X57)</f>
        <v>430</v>
      </c>
      <c r="Y53" s="53">
        <f>SUM(Y54:Y57)</f>
        <v>215</v>
      </c>
      <c r="Z53" s="53">
        <f>SUM(Z54:Z57)</f>
        <v>269.956</v>
      </c>
      <c r="AA53" s="53">
        <f>SUM(AA54:AA57)</f>
        <v>269.956</v>
      </c>
      <c r="AB53" s="53">
        <f t="shared" si="42"/>
        <v>54.95600000000002</v>
      </c>
      <c r="AC53" s="61">
        <f t="shared" si="30"/>
        <v>1.2556093023255814</v>
      </c>
      <c r="AD53" s="120"/>
      <c r="AE53" s="23">
        <f>SUM(AE54:AE57)</f>
        <v>350</v>
      </c>
      <c r="AF53" s="53">
        <f>SUM(AF54:AF57)</f>
        <v>175</v>
      </c>
      <c r="AG53" s="53">
        <f>SUM(AG54:AG57)</f>
        <v>185</v>
      </c>
      <c r="AH53" s="53">
        <f>SUM(AH54:AH57)</f>
        <v>185</v>
      </c>
      <c r="AI53" s="53">
        <f t="shared" si="43"/>
        <v>10</v>
      </c>
      <c r="AJ53" s="61">
        <f t="shared" si="33"/>
        <v>1.0571428571428572</v>
      </c>
      <c r="AK53" s="120"/>
      <c r="AL53" s="23">
        <f>SUM(AL54:AL57)</f>
        <v>350</v>
      </c>
      <c r="AM53" s="53">
        <f>SUM(AM54:AM57)</f>
        <v>175</v>
      </c>
      <c r="AN53" s="53">
        <f>SUM(AN54:AN57)</f>
        <v>162.375</v>
      </c>
      <c r="AO53" s="53">
        <f>SUM(AO54:AO57)</f>
        <v>162.375</v>
      </c>
      <c r="AP53" s="53">
        <f t="shared" si="35"/>
        <v>-12.625</v>
      </c>
      <c r="AQ53" s="61">
        <f t="shared" si="36"/>
        <v>0.9278571428571428</v>
      </c>
      <c r="AR53" s="120"/>
      <c r="AS53" s="23">
        <f>SUM(AS54:AS57)</f>
        <v>265.27897454545456</v>
      </c>
      <c r="AT53" s="53">
        <f>SUM(AT54:AT57)</f>
        <v>132.63948727272728</v>
      </c>
      <c r="AU53" s="53">
        <f>SUM(AU54:AU57)</f>
        <v>239.67413</v>
      </c>
      <c r="AV53" s="53">
        <f>SUM(AV54:AV57)</f>
        <v>239.67413</v>
      </c>
      <c r="AW53" s="53">
        <f t="shared" si="44"/>
        <v>107.03464272727271</v>
      </c>
      <c r="AX53" s="61">
        <f t="shared" si="39"/>
        <v>1.8069591109560983</v>
      </c>
      <c r="AY53" s="120"/>
    </row>
    <row r="54" spans="1:51" s="72" customFormat="1" ht="12.75">
      <c r="A54" s="102"/>
      <c r="B54" s="103"/>
      <c r="C54" s="4" t="s">
        <v>14</v>
      </c>
      <c r="D54" s="494" t="s">
        <v>116</v>
      </c>
      <c r="E54" s="494"/>
      <c r="F54" s="494"/>
      <c r="G54" s="494"/>
      <c r="H54" s="494"/>
      <c r="I54" s="33" t="s">
        <v>117</v>
      </c>
      <c r="J54" s="56">
        <v>90</v>
      </c>
      <c r="K54" s="56">
        <v>40</v>
      </c>
      <c r="L54" s="56">
        <v>41.302</v>
      </c>
      <c r="M54" s="68">
        <f>L54</f>
        <v>41.302</v>
      </c>
      <c r="N54" s="56">
        <f t="shared" si="40"/>
        <v>1.3019999999999996</v>
      </c>
      <c r="O54" s="87">
        <f t="shared" si="25"/>
        <v>1.03255</v>
      </c>
      <c r="P54" s="123"/>
      <c r="Q54" s="56">
        <v>2</v>
      </c>
      <c r="R54" s="56">
        <v>1</v>
      </c>
      <c r="S54" s="56">
        <v>0</v>
      </c>
      <c r="T54" s="68">
        <f t="shared" si="13"/>
        <v>0</v>
      </c>
      <c r="U54" s="56">
        <f t="shared" si="41"/>
        <v>-1</v>
      </c>
      <c r="V54" s="87">
        <f t="shared" si="27"/>
        <v>0</v>
      </c>
      <c r="W54" s="123"/>
      <c r="X54" s="56">
        <v>0</v>
      </c>
      <c r="Y54" s="56">
        <v>0</v>
      </c>
      <c r="Z54" s="56">
        <v>0</v>
      </c>
      <c r="AA54" s="68">
        <f>Z54</f>
        <v>0</v>
      </c>
      <c r="AB54" s="56">
        <f t="shared" si="42"/>
        <v>0</v>
      </c>
      <c r="AC54" s="87">
        <f t="shared" si="30"/>
      </c>
      <c r="AD54" s="123"/>
      <c r="AE54" s="56">
        <v>220</v>
      </c>
      <c r="AF54" s="56">
        <v>110</v>
      </c>
      <c r="AG54" s="56">
        <v>63</v>
      </c>
      <c r="AH54" s="56">
        <f>AG54</f>
        <v>63</v>
      </c>
      <c r="AI54" s="56">
        <f t="shared" si="43"/>
        <v>-47</v>
      </c>
      <c r="AJ54" s="87">
        <f t="shared" si="33"/>
        <v>0.5727272727272728</v>
      </c>
      <c r="AK54" s="123"/>
      <c r="AL54" s="56">
        <v>250</v>
      </c>
      <c r="AM54" s="56">
        <v>125</v>
      </c>
      <c r="AN54" s="56">
        <v>12.407</v>
      </c>
      <c r="AO54" s="68">
        <f>AN54</f>
        <v>12.407</v>
      </c>
      <c r="AP54" s="56">
        <f t="shared" si="35"/>
        <v>-112.593</v>
      </c>
      <c r="AQ54" s="87">
        <f t="shared" si="36"/>
        <v>0.099256</v>
      </c>
      <c r="AR54" s="123"/>
      <c r="AS54" s="56">
        <v>100</v>
      </c>
      <c r="AT54" s="56">
        <v>50</v>
      </c>
      <c r="AU54" s="56">
        <v>57.63626</v>
      </c>
      <c r="AV54" s="68">
        <f>AU54</f>
        <v>57.63626</v>
      </c>
      <c r="AW54" s="56">
        <f t="shared" si="44"/>
        <v>7.63626</v>
      </c>
      <c r="AX54" s="87">
        <f t="shared" si="39"/>
        <v>1.1527252</v>
      </c>
      <c r="AY54" s="123"/>
    </row>
    <row r="55" spans="1:51" s="72" customFormat="1" ht="12.75">
      <c r="A55" s="45"/>
      <c r="B55" s="15"/>
      <c r="C55" s="4" t="s">
        <v>28</v>
      </c>
      <c r="D55" s="492" t="s">
        <v>118</v>
      </c>
      <c r="E55" s="492"/>
      <c r="F55" s="492"/>
      <c r="G55" s="492"/>
      <c r="H55" s="492"/>
      <c r="I55" s="34" t="s">
        <v>119</v>
      </c>
      <c r="J55" s="57">
        <v>0</v>
      </c>
      <c r="K55" s="57">
        <v>0</v>
      </c>
      <c r="L55" s="57">
        <v>1.07419</v>
      </c>
      <c r="M55" s="68">
        <f>L55</f>
        <v>1.07419</v>
      </c>
      <c r="N55" s="57">
        <f t="shared" si="40"/>
        <v>1.07419</v>
      </c>
      <c r="O55" s="87">
        <f t="shared" si="25"/>
      </c>
      <c r="P55" s="122"/>
      <c r="Q55" s="57">
        <v>2.5</v>
      </c>
      <c r="R55" s="57">
        <v>1.25</v>
      </c>
      <c r="S55" s="57">
        <v>0</v>
      </c>
      <c r="T55" s="68">
        <f t="shared" si="13"/>
        <v>0</v>
      </c>
      <c r="U55" s="57">
        <f t="shared" si="41"/>
        <v>-1.25</v>
      </c>
      <c r="V55" s="87">
        <f t="shared" si="27"/>
        <v>0</v>
      </c>
      <c r="W55" s="122"/>
      <c r="X55" s="57">
        <v>50</v>
      </c>
      <c r="Y55" s="57">
        <v>25</v>
      </c>
      <c r="Z55" s="57">
        <v>12.25</v>
      </c>
      <c r="AA55" s="68">
        <f>Z55</f>
        <v>12.25</v>
      </c>
      <c r="AB55" s="57">
        <f t="shared" si="42"/>
        <v>-12.75</v>
      </c>
      <c r="AC55" s="87">
        <f t="shared" si="30"/>
        <v>0.49</v>
      </c>
      <c r="AD55" s="122"/>
      <c r="AE55" s="57">
        <v>5</v>
      </c>
      <c r="AF55" s="57">
        <v>2.5</v>
      </c>
      <c r="AG55" s="57">
        <v>3</v>
      </c>
      <c r="AH55" s="57">
        <f>AG55</f>
        <v>3</v>
      </c>
      <c r="AI55" s="57">
        <f t="shared" si="43"/>
        <v>0.5</v>
      </c>
      <c r="AJ55" s="87">
        <f t="shared" si="33"/>
        <v>1.2</v>
      </c>
      <c r="AK55" s="122"/>
      <c r="AL55" s="57">
        <v>0</v>
      </c>
      <c r="AM55" s="57">
        <v>0</v>
      </c>
      <c r="AN55" s="57">
        <v>0</v>
      </c>
      <c r="AO55" s="68">
        <f>AN55</f>
        <v>0</v>
      </c>
      <c r="AP55" s="57">
        <f t="shared" si="35"/>
        <v>0</v>
      </c>
      <c r="AQ55" s="87">
        <f t="shared" si="36"/>
      </c>
      <c r="AR55" s="122"/>
      <c r="AS55" s="57">
        <v>5.278974545454545</v>
      </c>
      <c r="AT55" s="57">
        <v>2.6394872727272727</v>
      </c>
      <c r="AU55" s="57">
        <v>1.97287</v>
      </c>
      <c r="AV55" s="68">
        <f>AU55</f>
        <v>1.97287</v>
      </c>
      <c r="AW55" s="57">
        <f t="shared" si="44"/>
        <v>-0.6666172727272728</v>
      </c>
      <c r="AX55" s="87">
        <f t="shared" si="39"/>
        <v>0.7474444072471375</v>
      </c>
      <c r="AY55" s="122"/>
    </row>
    <row r="56" spans="1:51" s="72" customFormat="1" ht="12.75">
      <c r="A56" s="45"/>
      <c r="B56" s="15"/>
      <c r="C56" s="4" t="s">
        <v>31</v>
      </c>
      <c r="D56" s="492" t="s">
        <v>120</v>
      </c>
      <c r="E56" s="492"/>
      <c r="F56" s="492"/>
      <c r="G56" s="492"/>
      <c r="H56" s="492"/>
      <c r="I56" s="34" t="s">
        <v>121</v>
      </c>
      <c r="J56" s="57">
        <v>0</v>
      </c>
      <c r="K56" s="57">
        <v>0</v>
      </c>
      <c r="L56" s="57">
        <v>0</v>
      </c>
      <c r="M56" s="68">
        <f>L56</f>
        <v>0</v>
      </c>
      <c r="N56" s="57">
        <f t="shared" si="40"/>
        <v>0</v>
      </c>
      <c r="O56" s="87">
        <f t="shared" si="25"/>
      </c>
      <c r="P56" s="122"/>
      <c r="Q56" s="57">
        <v>0</v>
      </c>
      <c r="R56" s="57">
        <v>0</v>
      </c>
      <c r="S56" s="57">
        <v>0</v>
      </c>
      <c r="T56" s="68">
        <f t="shared" si="13"/>
        <v>0</v>
      </c>
      <c r="U56" s="57">
        <f t="shared" si="41"/>
        <v>0</v>
      </c>
      <c r="V56" s="87">
        <f t="shared" si="27"/>
      </c>
      <c r="W56" s="122"/>
      <c r="X56" s="57">
        <v>0</v>
      </c>
      <c r="Y56" s="57">
        <v>0</v>
      </c>
      <c r="Z56" s="57">
        <v>0</v>
      </c>
      <c r="AA56" s="68">
        <f>Z56</f>
        <v>0</v>
      </c>
      <c r="AB56" s="57">
        <f t="shared" si="42"/>
        <v>0</v>
      </c>
      <c r="AC56" s="87">
        <f t="shared" si="30"/>
      </c>
      <c r="AD56" s="122"/>
      <c r="AE56" s="57">
        <v>0</v>
      </c>
      <c r="AF56" s="57">
        <v>0</v>
      </c>
      <c r="AG56" s="57">
        <v>0</v>
      </c>
      <c r="AH56" s="57">
        <f>AG56</f>
        <v>0</v>
      </c>
      <c r="AI56" s="57">
        <f t="shared" si="43"/>
        <v>0</v>
      </c>
      <c r="AJ56" s="87">
        <f t="shared" si="33"/>
      </c>
      <c r="AK56" s="122"/>
      <c r="AL56" s="57">
        <v>0</v>
      </c>
      <c r="AM56" s="57">
        <v>0</v>
      </c>
      <c r="AN56" s="57">
        <v>0</v>
      </c>
      <c r="AO56" s="68">
        <f>AN56</f>
        <v>0</v>
      </c>
      <c r="AP56" s="57">
        <f t="shared" si="35"/>
        <v>0</v>
      </c>
      <c r="AQ56" s="87">
        <f t="shared" si="36"/>
      </c>
      <c r="AR56" s="122"/>
      <c r="AS56" s="57">
        <v>0</v>
      </c>
      <c r="AT56" s="57">
        <v>0</v>
      </c>
      <c r="AU56" s="57">
        <v>0</v>
      </c>
      <c r="AV56" s="68">
        <f>AU56</f>
        <v>0</v>
      </c>
      <c r="AW56" s="57">
        <f t="shared" si="44"/>
        <v>0</v>
      </c>
      <c r="AX56" s="87">
        <f t="shared" si="39"/>
      </c>
      <c r="AY56" s="122"/>
    </row>
    <row r="57" spans="1:51" s="72" customFormat="1" ht="12.75">
      <c r="A57" s="100"/>
      <c r="B57" s="101"/>
      <c r="C57" s="4" t="s">
        <v>34</v>
      </c>
      <c r="D57" s="493" t="s">
        <v>122</v>
      </c>
      <c r="E57" s="493"/>
      <c r="F57" s="493"/>
      <c r="G57" s="493"/>
      <c r="H57" s="493"/>
      <c r="I57" s="35" t="s">
        <v>123</v>
      </c>
      <c r="J57" s="58">
        <v>10</v>
      </c>
      <c r="K57" s="58">
        <v>10</v>
      </c>
      <c r="L57" s="58">
        <v>4.78</v>
      </c>
      <c r="M57" s="68">
        <f>L57</f>
        <v>4.78</v>
      </c>
      <c r="N57" s="58">
        <f t="shared" si="40"/>
        <v>-5.22</v>
      </c>
      <c r="O57" s="87">
        <f t="shared" si="25"/>
        <v>0.47800000000000004</v>
      </c>
      <c r="P57" s="125"/>
      <c r="Q57" s="58">
        <v>2500</v>
      </c>
      <c r="R57" s="58">
        <v>1250</v>
      </c>
      <c r="S57" s="58">
        <v>276</v>
      </c>
      <c r="T57" s="68">
        <f t="shared" si="13"/>
        <v>276</v>
      </c>
      <c r="U57" s="58">
        <f t="shared" si="41"/>
        <v>-974</v>
      </c>
      <c r="V57" s="87">
        <f t="shared" si="27"/>
        <v>0.2208</v>
      </c>
      <c r="W57" s="125"/>
      <c r="X57" s="58">
        <v>380</v>
      </c>
      <c r="Y57" s="58">
        <v>190</v>
      </c>
      <c r="Z57" s="58">
        <v>257.706</v>
      </c>
      <c r="AA57" s="68">
        <f>Z57</f>
        <v>257.706</v>
      </c>
      <c r="AB57" s="58">
        <f t="shared" si="42"/>
        <v>67.70600000000002</v>
      </c>
      <c r="AC57" s="87">
        <f t="shared" si="30"/>
        <v>1.3563473684210527</v>
      </c>
      <c r="AD57" s="125"/>
      <c r="AE57" s="58">
        <v>125</v>
      </c>
      <c r="AF57" s="58">
        <v>62.5</v>
      </c>
      <c r="AG57" s="58">
        <v>119</v>
      </c>
      <c r="AH57" s="58">
        <f>AG57</f>
        <v>119</v>
      </c>
      <c r="AI57" s="58">
        <f t="shared" si="43"/>
        <v>56.5</v>
      </c>
      <c r="AJ57" s="87">
        <f t="shared" si="33"/>
        <v>1.904</v>
      </c>
      <c r="AK57" s="125"/>
      <c r="AL57" s="58">
        <v>100</v>
      </c>
      <c r="AM57" s="58">
        <v>50</v>
      </c>
      <c r="AN57" s="58">
        <v>149.968</v>
      </c>
      <c r="AO57" s="68">
        <f>AN57</f>
        <v>149.968</v>
      </c>
      <c r="AP57" s="58">
        <f t="shared" si="35"/>
        <v>99.96799999999999</v>
      </c>
      <c r="AQ57" s="87">
        <f t="shared" si="36"/>
        <v>2.99936</v>
      </c>
      <c r="AR57" s="125"/>
      <c r="AS57" s="58">
        <v>160</v>
      </c>
      <c r="AT57" s="58">
        <v>80</v>
      </c>
      <c r="AU57" s="58">
        <v>180.065</v>
      </c>
      <c r="AV57" s="68">
        <f>AU57</f>
        <v>180.065</v>
      </c>
      <c r="AW57" s="58">
        <f t="shared" si="44"/>
        <v>100.065</v>
      </c>
      <c r="AX57" s="87">
        <f t="shared" si="39"/>
        <v>2.2508125</v>
      </c>
      <c r="AY57" s="125"/>
    </row>
    <row r="58" spans="1:51" s="72" customFormat="1" ht="12.75">
      <c r="A58" s="509" t="s">
        <v>124</v>
      </c>
      <c r="B58" s="510"/>
      <c r="C58" s="511"/>
      <c r="D58" s="512" t="s">
        <v>125</v>
      </c>
      <c r="E58" s="513"/>
      <c r="F58" s="513"/>
      <c r="G58" s="513"/>
      <c r="H58" s="513"/>
      <c r="I58" s="31"/>
      <c r="J58" s="22">
        <f>J59+J76+J84</f>
        <v>628082</v>
      </c>
      <c r="K58" s="52">
        <f>K59+K76+K84</f>
        <v>310485.78</v>
      </c>
      <c r="L58" s="52">
        <f>L59+L76+L84</f>
        <v>303861.70786</v>
      </c>
      <c r="M58" s="52">
        <f>M59+M76+M84</f>
        <v>303861.70786</v>
      </c>
      <c r="N58" s="52">
        <f t="shared" si="40"/>
        <v>-6624.072140000004</v>
      </c>
      <c r="O58" s="60">
        <f t="shared" si="25"/>
        <v>0.9786654572715053</v>
      </c>
      <c r="P58" s="120"/>
      <c r="Q58" s="22">
        <f>Q59+Q76+Q84</f>
        <v>750402.6865872105</v>
      </c>
      <c r="R58" s="52">
        <f>R59+R76+R84</f>
        <v>375201.34329360526</v>
      </c>
      <c r="S58" s="52">
        <f>S59+S76+S84</f>
        <v>350543</v>
      </c>
      <c r="T58" s="52">
        <f>T59+T76+T84</f>
        <v>350543</v>
      </c>
      <c r="U58" s="52">
        <f t="shared" si="41"/>
        <v>-24658.343293605256</v>
      </c>
      <c r="V58" s="60">
        <f t="shared" si="27"/>
        <v>0.9342797041259273</v>
      </c>
      <c r="W58" s="120"/>
      <c r="X58" s="22">
        <f>X59+X76+X84</f>
        <v>589764</v>
      </c>
      <c r="Y58" s="52">
        <f>Y59+Y76+Y84</f>
        <v>294882</v>
      </c>
      <c r="Z58" s="52">
        <f>Z59+Z76+Z84</f>
        <v>290883.267</v>
      </c>
      <c r="AA58" s="52">
        <f>AA59+AA76+AA84</f>
        <v>290883.267</v>
      </c>
      <c r="AB58" s="52">
        <f t="shared" si="42"/>
        <v>-3998.7330000000075</v>
      </c>
      <c r="AC58" s="60">
        <f t="shared" si="30"/>
        <v>0.9864395487008363</v>
      </c>
      <c r="AD58" s="120"/>
      <c r="AE58" s="22">
        <f>AE59+AE76+AE84</f>
        <v>715205</v>
      </c>
      <c r="AF58" s="52">
        <f>AF59+AF76+AF84</f>
        <v>359653</v>
      </c>
      <c r="AG58" s="52">
        <f>AG59+AG76+AG84</f>
        <v>360307</v>
      </c>
      <c r="AH58" s="52">
        <f>AH59+AH76+AH84</f>
        <v>360307</v>
      </c>
      <c r="AI58" s="52">
        <f t="shared" si="43"/>
        <v>654</v>
      </c>
      <c r="AJ58" s="60">
        <f t="shared" si="33"/>
        <v>1.0018184194209419</v>
      </c>
      <c r="AK58" s="120"/>
      <c r="AL58" s="22">
        <f>AL59+AL76+AL84</f>
        <v>953106</v>
      </c>
      <c r="AM58" s="52">
        <f>AM59+AM76+AM84</f>
        <v>476849.4220000001</v>
      </c>
      <c r="AN58" s="52">
        <f>AN59+AN76+AN84</f>
        <v>461244.273</v>
      </c>
      <c r="AO58" s="52">
        <f>AO59+AO76+AO84</f>
        <v>461244.273</v>
      </c>
      <c r="AP58" s="52">
        <f t="shared" si="35"/>
        <v>-15605.149000000092</v>
      </c>
      <c r="AQ58" s="60">
        <f t="shared" si="36"/>
        <v>0.9672744722337105</v>
      </c>
      <c r="AR58" s="120"/>
      <c r="AS58" s="22">
        <f>AS59+AS76+AS84</f>
        <v>897595.3539999999</v>
      </c>
      <c r="AT58" s="52">
        <f>AT59+AT76+AT84</f>
        <v>448797.67699999997</v>
      </c>
      <c r="AU58" s="52">
        <f>AU59+AU76+AU84</f>
        <v>444062.96394999995</v>
      </c>
      <c r="AV58" s="52">
        <f>AV59+AV76+AV84</f>
        <v>444062.96394999995</v>
      </c>
      <c r="AW58" s="52">
        <f t="shared" si="44"/>
        <v>-4734.71305000002</v>
      </c>
      <c r="AX58" s="60">
        <f t="shared" si="39"/>
        <v>0.9894502282595371</v>
      </c>
      <c r="AY58" s="120"/>
    </row>
    <row r="59" spans="1:51" s="72" customFormat="1" ht="12.75">
      <c r="A59" s="499" t="s">
        <v>12</v>
      </c>
      <c r="B59" s="500"/>
      <c r="C59" s="501"/>
      <c r="D59" s="502" t="s">
        <v>126</v>
      </c>
      <c r="E59" s="502"/>
      <c r="F59" s="502"/>
      <c r="G59" s="502"/>
      <c r="H59" s="514"/>
      <c r="I59" s="32"/>
      <c r="J59" s="23">
        <f>SUM(J60:J74)-J62</f>
        <v>613507</v>
      </c>
      <c r="K59" s="71">
        <f>SUM(K60:K74)-K62</f>
        <v>304797.28</v>
      </c>
      <c r="L59" s="71">
        <f>SUM(L60:L74)-L62</f>
        <v>297951.81593000004</v>
      </c>
      <c r="M59" s="53">
        <f>SUM(M60:M74)-M62</f>
        <v>297951.81593000004</v>
      </c>
      <c r="N59" s="53">
        <f t="shared" si="40"/>
        <v>-6845.464069999987</v>
      </c>
      <c r="O59" s="61">
        <f t="shared" si="25"/>
        <v>0.9775409279570999</v>
      </c>
      <c r="P59" s="120"/>
      <c r="Q59" s="23">
        <f>SUM(Q60:Q74)-Q62</f>
        <v>738853.6865872105</v>
      </c>
      <c r="R59" s="71">
        <f>SUM(R60:R74)-R62</f>
        <v>369426.84329360526</v>
      </c>
      <c r="S59" s="71">
        <f>SUM(S60:S74)-S62</f>
        <v>341922</v>
      </c>
      <c r="T59" s="53">
        <f>SUM(T60:T74)-T62</f>
        <v>341922</v>
      </c>
      <c r="U59" s="53">
        <f t="shared" si="41"/>
        <v>-27504.843293605256</v>
      </c>
      <c r="V59" s="61">
        <f t="shared" si="27"/>
        <v>0.9255472530139194</v>
      </c>
      <c r="W59" s="120"/>
      <c r="X59" s="23">
        <f>SUM(X60:X74)-X62</f>
        <v>577300</v>
      </c>
      <c r="Y59" s="71">
        <f>SUM(Y60:Y74)-Y62</f>
        <v>288650</v>
      </c>
      <c r="Z59" s="71">
        <f>SUM(Z60:Z74)-Z62</f>
        <v>279019.187</v>
      </c>
      <c r="AA59" s="53">
        <f>SUM(AA60:AA74)-AA62</f>
        <v>279019.187</v>
      </c>
      <c r="AB59" s="53">
        <f t="shared" si="42"/>
        <v>-9630.813000000024</v>
      </c>
      <c r="AC59" s="61">
        <f t="shared" si="30"/>
        <v>0.9666349800796812</v>
      </c>
      <c r="AD59" s="120"/>
      <c r="AE59" s="23">
        <f>SUM(AE60:AE74)-AE62</f>
        <v>702105</v>
      </c>
      <c r="AF59" s="71">
        <f>SUM(AF60:AF74)-AF62</f>
        <v>351103</v>
      </c>
      <c r="AG59" s="71">
        <f>SUM(AG60:AG74)-AG62</f>
        <v>350654</v>
      </c>
      <c r="AH59" s="53">
        <f>SUM(AH60:AH74)-AH62</f>
        <v>350654</v>
      </c>
      <c r="AI59" s="53">
        <f t="shared" si="43"/>
        <v>-449</v>
      </c>
      <c r="AJ59" s="61">
        <f t="shared" si="33"/>
        <v>0.9987211729891229</v>
      </c>
      <c r="AK59" s="120"/>
      <c r="AL59" s="23">
        <f>SUM(AL60:AL74)-AL62</f>
        <v>926898</v>
      </c>
      <c r="AM59" s="71">
        <f>SUM(AM60:AM74)-AM62</f>
        <v>463214.4360000001</v>
      </c>
      <c r="AN59" s="71">
        <f>SUM(AN60:AN74)-AN62</f>
        <v>448764.585</v>
      </c>
      <c r="AO59" s="53">
        <f>SUM(AO60:AO74)-AO62</f>
        <v>448764.585</v>
      </c>
      <c r="AP59" s="53">
        <f t="shared" si="35"/>
        <v>-14449.851000000082</v>
      </c>
      <c r="AQ59" s="61">
        <f t="shared" si="36"/>
        <v>0.9688052662503807</v>
      </c>
      <c r="AR59" s="120"/>
      <c r="AS59" s="23">
        <f>SUM(AS60:AS74)-AS62</f>
        <v>889856.3539999999</v>
      </c>
      <c r="AT59" s="71">
        <f>SUM(AT60:AT74)-AT62</f>
        <v>444928.17699999997</v>
      </c>
      <c r="AU59" s="71">
        <f>SUM(AU60:AU74)-AU62</f>
        <v>437719.39439</v>
      </c>
      <c r="AV59" s="53">
        <f>SUM(AV60:AV74)-AV62</f>
        <v>437719.39439</v>
      </c>
      <c r="AW59" s="53">
        <f t="shared" si="44"/>
        <v>-7208.782609999995</v>
      </c>
      <c r="AX59" s="61">
        <f t="shared" si="39"/>
        <v>0.9837978734936358</v>
      </c>
      <c r="AY59" s="120"/>
    </row>
    <row r="60" spans="1:51" s="72" customFormat="1" ht="12.75">
      <c r="A60" s="102"/>
      <c r="B60" s="103"/>
      <c r="C60" s="4" t="s">
        <v>14</v>
      </c>
      <c r="D60" s="494" t="s">
        <v>127</v>
      </c>
      <c r="E60" s="494"/>
      <c r="F60" s="494"/>
      <c r="G60" s="494"/>
      <c r="H60" s="494"/>
      <c r="I60" s="33" t="s">
        <v>128</v>
      </c>
      <c r="J60" s="56">
        <v>0</v>
      </c>
      <c r="K60" s="56">
        <v>0</v>
      </c>
      <c r="L60" s="56">
        <v>0</v>
      </c>
      <c r="M60" s="68">
        <f>L60</f>
        <v>0</v>
      </c>
      <c r="N60" s="56">
        <f t="shared" si="40"/>
        <v>0</v>
      </c>
      <c r="O60" s="87">
        <f t="shared" si="25"/>
      </c>
      <c r="P60" s="123"/>
      <c r="Q60" s="56">
        <v>0</v>
      </c>
      <c r="R60" s="56">
        <v>0</v>
      </c>
      <c r="S60" s="56"/>
      <c r="T60" s="68">
        <f aca="true" t="shared" si="45" ref="T60:T75">S60</f>
        <v>0</v>
      </c>
      <c r="U60" s="56">
        <f t="shared" si="41"/>
        <v>0</v>
      </c>
      <c r="V60" s="87">
        <f t="shared" si="27"/>
      </c>
      <c r="W60" s="123"/>
      <c r="X60" s="56">
        <v>7500</v>
      </c>
      <c r="Y60" s="56">
        <v>3750</v>
      </c>
      <c r="Z60" s="56">
        <v>4180.676</v>
      </c>
      <c r="AA60" s="68">
        <f>Z60</f>
        <v>4180.676</v>
      </c>
      <c r="AB60" s="56">
        <f t="shared" si="42"/>
        <v>430.6760000000004</v>
      </c>
      <c r="AC60" s="87">
        <f t="shared" si="30"/>
        <v>1.1148469333333335</v>
      </c>
      <c r="AD60" s="123"/>
      <c r="AE60" s="56">
        <v>10</v>
      </c>
      <c r="AF60" s="56">
        <v>5</v>
      </c>
      <c r="AG60" s="56">
        <v>9</v>
      </c>
      <c r="AH60" s="56">
        <f>AG60</f>
        <v>9</v>
      </c>
      <c r="AI60" s="56">
        <f t="shared" si="43"/>
        <v>4</v>
      </c>
      <c r="AJ60" s="87">
        <f t="shared" si="33"/>
        <v>1.8</v>
      </c>
      <c r="AK60" s="123"/>
      <c r="AL60" s="56">
        <v>0</v>
      </c>
      <c r="AM60" s="56">
        <v>0</v>
      </c>
      <c r="AN60" s="56">
        <v>0</v>
      </c>
      <c r="AO60" s="68">
        <f aca="true" t="shared" si="46" ref="AO60:AO75">AN60</f>
        <v>0</v>
      </c>
      <c r="AP60" s="56">
        <f t="shared" si="35"/>
        <v>0</v>
      </c>
      <c r="AQ60" s="87">
        <f t="shared" si="36"/>
      </c>
      <c r="AR60" s="123"/>
      <c r="AS60" s="56">
        <v>0</v>
      </c>
      <c r="AT60" s="56">
        <v>0</v>
      </c>
      <c r="AU60" s="56"/>
      <c r="AV60" s="68">
        <f>AU60</f>
        <v>0</v>
      </c>
      <c r="AW60" s="56">
        <f t="shared" si="44"/>
        <v>0</v>
      </c>
      <c r="AX60" s="87">
        <f t="shared" si="39"/>
      </c>
      <c r="AY60" s="123"/>
    </row>
    <row r="61" spans="1:51" s="72" customFormat="1" ht="22.5">
      <c r="A61" s="45"/>
      <c r="B61" s="15"/>
      <c r="C61" s="5" t="s">
        <v>28</v>
      </c>
      <c r="D61" s="492" t="s">
        <v>129</v>
      </c>
      <c r="E61" s="492"/>
      <c r="F61" s="492"/>
      <c r="G61" s="492"/>
      <c r="H61" s="492"/>
      <c r="I61" s="34" t="s">
        <v>130</v>
      </c>
      <c r="J61" s="57">
        <v>525200</v>
      </c>
      <c r="K61" s="57">
        <v>259499</v>
      </c>
      <c r="L61" s="57">
        <v>254014.31115</v>
      </c>
      <c r="M61" s="68">
        <f>L61</f>
        <v>254014.31115</v>
      </c>
      <c r="N61" s="57">
        <f t="shared" si="40"/>
        <v>-5484.688850000006</v>
      </c>
      <c r="O61" s="87">
        <f t="shared" si="25"/>
        <v>0.9788643160474607</v>
      </c>
      <c r="P61" s="122"/>
      <c r="Q61" s="57">
        <v>619732.362650377</v>
      </c>
      <c r="R61" s="57">
        <v>309866.1813251885</v>
      </c>
      <c r="S61" s="57">
        <v>293004</v>
      </c>
      <c r="T61" s="68">
        <f t="shared" si="45"/>
        <v>293004</v>
      </c>
      <c r="U61" s="57">
        <f t="shared" si="41"/>
        <v>-16862.18132518849</v>
      </c>
      <c r="V61" s="87">
        <f t="shared" si="27"/>
        <v>0.9455823760660977</v>
      </c>
      <c r="W61" s="151"/>
      <c r="X61" s="57">
        <v>494000</v>
      </c>
      <c r="Y61" s="57">
        <v>247000</v>
      </c>
      <c r="Z61" s="57">
        <v>238742.791</v>
      </c>
      <c r="AA61" s="68">
        <f>Z61</f>
        <v>238742.791</v>
      </c>
      <c r="AB61" s="57">
        <f t="shared" si="42"/>
        <v>-8257.209000000003</v>
      </c>
      <c r="AC61" s="87">
        <f t="shared" si="30"/>
        <v>0.966570004048583</v>
      </c>
      <c r="AD61" s="140"/>
      <c r="AE61" s="57">
        <v>603675</v>
      </c>
      <c r="AF61" s="57">
        <v>301888</v>
      </c>
      <c r="AG61" s="57">
        <v>296296</v>
      </c>
      <c r="AH61" s="57">
        <f>AG61</f>
        <v>296296</v>
      </c>
      <c r="AI61" s="57">
        <f t="shared" si="43"/>
        <v>-5592</v>
      </c>
      <c r="AJ61" s="87">
        <f t="shared" si="33"/>
        <v>0.9814765740937036</v>
      </c>
      <c r="AK61" s="122"/>
      <c r="AL61" s="57">
        <v>777767</v>
      </c>
      <c r="AM61" s="57">
        <v>388883.473</v>
      </c>
      <c r="AN61" s="57">
        <v>374341.828</v>
      </c>
      <c r="AO61" s="68">
        <f t="shared" si="46"/>
        <v>374341.828</v>
      </c>
      <c r="AP61" s="57">
        <f t="shared" si="35"/>
        <v>-14541.645000000019</v>
      </c>
      <c r="AQ61" s="87">
        <f t="shared" si="36"/>
        <v>0.9626066778106561</v>
      </c>
      <c r="AR61" s="139"/>
      <c r="AS61" s="57">
        <v>781646.354</v>
      </c>
      <c r="AT61" s="57">
        <v>390823.177</v>
      </c>
      <c r="AU61" s="57">
        <v>379304.1036</v>
      </c>
      <c r="AV61" s="68">
        <f>AU61</f>
        <v>379304.1036</v>
      </c>
      <c r="AW61" s="57">
        <f t="shared" si="44"/>
        <v>-11519.073400000052</v>
      </c>
      <c r="AX61" s="87">
        <f t="shared" si="39"/>
        <v>0.9705261251688765</v>
      </c>
      <c r="AY61" s="181" t="s">
        <v>255</v>
      </c>
    </row>
    <row r="62" spans="1:51" s="113" customFormat="1" ht="123.75">
      <c r="A62" s="152"/>
      <c r="B62" s="153"/>
      <c r="C62" s="154"/>
      <c r="D62" s="495" t="s">
        <v>131</v>
      </c>
      <c r="E62" s="495"/>
      <c r="F62" s="495"/>
      <c r="G62" s="495"/>
      <c r="H62" s="495"/>
      <c r="I62" s="186" t="s">
        <v>132</v>
      </c>
      <c r="J62" s="155">
        <v>509600</v>
      </c>
      <c r="K62" s="155">
        <v>252730</v>
      </c>
      <c r="L62" s="155">
        <v>245549</v>
      </c>
      <c r="M62" s="156">
        <f>L62</f>
        <v>245549</v>
      </c>
      <c r="N62" s="155">
        <f t="shared" si="40"/>
        <v>-7181</v>
      </c>
      <c r="O62" s="157">
        <f t="shared" si="25"/>
        <v>0.9715862778459226</v>
      </c>
      <c r="P62" s="190" t="s">
        <v>242</v>
      </c>
      <c r="Q62" s="155">
        <v>590088.2454124</v>
      </c>
      <c r="R62" s="155">
        <v>295044.1227062</v>
      </c>
      <c r="S62" s="155">
        <v>279398</v>
      </c>
      <c r="T62" s="156">
        <f t="shared" si="45"/>
        <v>279398</v>
      </c>
      <c r="U62" s="155">
        <f t="shared" si="41"/>
        <v>-15646.122706199996</v>
      </c>
      <c r="V62" s="157">
        <f t="shared" si="27"/>
        <v>0.9469702274944818</v>
      </c>
      <c r="W62" s="163" t="s">
        <v>237</v>
      </c>
      <c r="X62" s="155">
        <v>461294</v>
      </c>
      <c r="Y62" s="155">
        <v>230647</v>
      </c>
      <c r="Z62" s="155">
        <v>220706.984</v>
      </c>
      <c r="AA62" s="156">
        <f>Z62</f>
        <v>220706.984</v>
      </c>
      <c r="AB62" s="155">
        <f t="shared" si="42"/>
        <v>-9940.016000000003</v>
      </c>
      <c r="AC62" s="157">
        <f t="shared" si="30"/>
        <v>0.9569037706972127</v>
      </c>
      <c r="AD62" s="163" t="s">
        <v>265</v>
      </c>
      <c r="AE62" s="155">
        <v>580344</v>
      </c>
      <c r="AF62" s="155">
        <v>290172</v>
      </c>
      <c r="AG62" s="155">
        <v>283930</v>
      </c>
      <c r="AH62" s="155">
        <f>AG62</f>
        <v>283930</v>
      </c>
      <c r="AI62" s="155">
        <f t="shared" si="43"/>
        <v>-6242</v>
      </c>
      <c r="AJ62" s="157">
        <f t="shared" si="33"/>
        <v>0.978488620542299</v>
      </c>
      <c r="AK62" s="408" t="s">
        <v>275</v>
      </c>
      <c r="AL62" s="155">
        <v>738584</v>
      </c>
      <c r="AM62" s="155">
        <v>369291.978</v>
      </c>
      <c r="AN62" s="155">
        <v>354390.474</v>
      </c>
      <c r="AO62" s="156">
        <f t="shared" si="46"/>
        <v>354390.474</v>
      </c>
      <c r="AP62" s="155">
        <f t="shared" si="35"/>
        <v>-14901.504000000015</v>
      </c>
      <c r="AQ62" s="157">
        <f t="shared" si="36"/>
        <v>0.9596484492278897</v>
      </c>
      <c r="AR62" s="158" t="s">
        <v>224</v>
      </c>
      <c r="AS62" s="155">
        <v>752196.285</v>
      </c>
      <c r="AT62" s="155">
        <v>376098.1425</v>
      </c>
      <c r="AU62" s="155">
        <v>362246.34608</v>
      </c>
      <c r="AV62" s="156">
        <f>AU62</f>
        <v>362246.34608</v>
      </c>
      <c r="AW62" s="155">
        <f t="shared" si="44"/>
        <v>-13851.796420000028</v>
      </c>
      <c r="AX62" s="157">
        <f t="shared" si="39"/>
        <v>0.9631697292416167</v>
      </c>
      <c r="AY62" s="182" t="s">
        <v>256</v>
      </c>
    </row>
    <row r="63" spans="1:51" s="72" customFormat="1" ht="12.75">
      <c r="A63" s="45"/>
      <c r="B63" s="15"/>
      <c r="C63" s="5" t="s">
        <v>31</v>
      </c>
      <c r="D63" s="492" t="s">
        <v>133</v>
      </c>
      <c r="E63" s="492"/>
      <c r="F63" s="492"/>
      <c r="G63" s="492"/>
      <c r="H63" s="492"/>
      <c r="I63" s="34" t="s">
        <v>134</v>
      </c>
      <c r="J63" s="57">
        <v>2150</v>
      </c>
      <c r="K63" s="57">
        <v>1067</v>
      </c>
      <c r="L63" s="57">
        <v>1062.237</v>
      </c>
      <c r="M63" s="68">
        <f aca="true" t="shared" si="47" ref="M63:M75">L63</f>
        <v>1062.237</v>
      </c>
      <c r="N63" s="57">
        <f t="shared" si="40"/>
        <v>-4.76299999999992</v>
      </c>
      <c r="O63" s="87">
        <f t="shared" si="25"/>
        <v>0.9955360824742269</v>
      </c>
      <c r="P63" s="189"/>
      <c r="Q63" s="57">
        <v>1540.3812875</v>
      </c>
      <c r="R63" s="57">
        <v>770.19064375</v>
      </c>
      <c r="S63" s="57">
        <v>766</v>
      </c>
      <c r="T63" s="68">
        <f t="shared" si="45"/>
        <v>766</v>
      </c>
      <c r="U63" s="57">
        <f t="shared" si="41"/>
        <v>-4.190643750000049</v>
      </c>
      <c r="V63" s="87">
        <f t="shared" si="27"/>
        <v>0.9945589526645038</v>
      </c>
      <c r="W63" s="164"/>
      <c r="X63" s="57">
        <v>3800</v>
      </c>
      <c r="Y63" s="57">
        <v>1900</v>
      </c>
      <c r="Z63" s="57">
        <v>1923.646</v>
      </c>
      <c r="AA63" s="68">
        <f aca="true" t="shared" si="48" ref="AA63:AA75">Z63</f>
        <v>1923.646</v>
      </c>
      <c r="AB63" s="57">
        <f t="shared" si="42"/>
        <v>23.645999999999958</v>
      </c>
      <c r="AC63" s="87">
        <f t="shared" si="30"/>
        <v>1.0124452631578946</v>
      </c>
      <c r="AD63" s="122"/>
      <c r="AE63" s="57">
        <v>2000</v>
      </c>
      <c r="AF63" s="57">
        <v>1000</v>
      </c>
      <c r="AG63" s="57">
        <v>795</v>
      </c>
      <c r="AH63" s="57">
        <f aca="true" t="shared" si="49" ref="AH63:AH75">AG63</f>
        <v>795</v>
      </c>
      <c r="AI63" s="57">
        <f t="shared" si="43"/>
        <v>-205</v>
      </c>
      <c r="AJ63" s="87">
        <f t="shared" si="33"/>
        <v>0.795</v>
      </c>
      <c r="AK63" s="179"/>
      <c r="AL63" s="57">
        <v>12700</v>
      </c>
      <c r="AM63" s="57">
        <v>6350.002</v>
      </c>
      <c r="AN63" s="57">
        <v>6140.488</v>
      </c>
      <c r="AO63" s="68">
        <f t="shared" si="46"/>
        <v>6140.488</v>
      </c>
      <c r="AP63" s="57">
        <f t="shared" si="35"/>
        <v>-209.51400000000012</v>
      </c>
      <c r="AQ63" s="87">
        <f t="shared" si="36"/>
        <v>0.9670056796832505</v>
      </c>
      <c r="AR63" s="160"/>
      <c r="AS63" s="57">
        <v>3600</v>
      </c>
      <c r="AT63" s="57">
        <v>1800</v>
      </c>
      <c r="AU63" s="57">
        <v>1903.28497</v>
      </c>
      <c r="AV63" s="68">
        <f aca="true" t="shared" si="50" ref="AV63:AV75">AU63</f>
        <v>1903.28497</v>
      </c>
      <c r="AW63" s="57">
        <f t="shared" si="44"/>
        <v>103.28496999999993</v>
      </c>
      <c r="AX63" s="87">
        <f t="shared" si="39"/>
        <v>1.0573805388888888</v>
      </c>
      <c r="AY63" s="181"/>
    </row>
    <row r="64" spans="1:51" s="72" customFormat="1" ht="32.25" customHeight="1">
      <c r="A64" s="45"/>
      <c r="B64" s="15"/>
      <c r="C64" s="5" t="s">
        <v>34</v>
      </c>
      <c r="D64" s="492" t="s">
        <v>135</v>
      </c>
      <c r="E64" s="492"/>
      <c r="F64" s="492"/>
      <c r="G64" s="492"/>
      <c r="H64" s="492"/>
      <c r="I64" s="34" t="s">
        <v>136</v>
      </c>
      <c r="J64" s="57">
        <v>65034</v>
      </c>
      <c r="K64" s="57">
        <v>33706.28</v>
      </c>
      <c r="L64" s="57">
        <v>32667.052</v>
      </c>
      <c r="M64" s="68">
        <f t="shared" si="47"/>
        <v>32667.052</v>
      </c>
      <c r="N64" s="57">
        <f t="shared" si="40"/>
        <v>-1039.2279999999992</v>
      </c>
      <c r="O64" s="87">
        <f t="shared" si="25"/>
        <v>0.9691681194127623</v>
      </c>
      <c r="P64" s="149" t="s">
        <v>243</v>
      </c>
      <c r="Q64" s="57">
        <v>94800</v>
      </c>
      <c r="R64" s="57">
        <v>47400</v>
      </c>
      <c r="S64" s="57">
        <v>34957</v>
      </c>
      <c r="T64" s="68">
        <f t="shared" si="45"/>
        <v>34957</v>
      </c>
      <c r="U64" s="57">
        <f t="shared" si="41"/>
        <v>-12443</v>
      </c>
      <c r="V64" s="87">
        <f t="shared" si="27"/>
        <v>0.7374894514767932</v>
      </c>
      <c r="W64" s="151" t="s">
        <v>238</v>
      </c>
      <c r="X64" s="57">
        <v>65000</v>
      </c>
      <c r="Y64" s="57">
        <v>32500</v>
      </c>
      <c r="Z64" s="57">
        <v>33005.431</v>
      </c>
      <c r="AA64" s="68">
        <f t="shared" si="48"/>
        <v>33005.431</v>
      </c>
      <c r="AB64" s="57">
        <f t="shared" si="42"/>
        <v>505.43099999999686</v>
      </c>
      <c r="AC64" s="87">
        <f t="shared" si="30"/>
        <v>1.0155517230769229</v>
      </c>
      <c r="AD64" s="122"/>
      <c r="AE64" s="57">
        <v>93000</v>
      </c>
      <c r="AF64" s="57">
        <v>46500</v>
      </c>
      <c r="AG64" s="57">
        <v>51375</v>
      </c>
      <c r="AH64" s="57">
        <f t="shared" si="49"/>
        <v>51375</v>
      </c>
      <c r="AI64" s="57">
        <f t="shared" si="43"/>
        <v>4875</v>
      </c>
      <c r="AJ64" s="87">
        <f t="shared" si="33"/>
        <v>1.1048387096774193</v>
      </c>
      <c r="AK64" s="151"/>
      <c r="AL64" s="57">
        <v>95975</v>
      </c>
      <c r="AM64" s="57">
        <v>47987.506</v>
      </c>
      <c r="AN64" s="57">
        <v>46981.106</v>
      </c>
      <c r="AO64" s="68">
        <f t="shared" si="46"/>
        <v>46981.106</v>
      </c>
      <c r="AP64" s="57">
        <f t="shared" si="35"/>
        <v>-1006.4000000000015</v>
      </c>
      <c r="AQ64" s="87">
        <f t="shared" si="36"/>
        <v>0.979027874463824</v>
      </c>
      <c r="AR64" s="139" t="s">
        <v>225</v>
      </c>
      <c r="AS64" s="57">
        <v>79500</v>
      </c>
      <c r="AT64" s="57">
        <v>39750</v>
      </c>
      <c r="AU64" s="57">
        <v>44172.29474</v>
      </c>
      <c r="AV64" s="68">
        <f t="shared" si="50"/>
        <v>44172.29474</v>
      </c>
      <c r="AW64" s="57">
        <f t="shared" si="44"/>
        <v>4422.294739999998</v>
      </c>
      <c r="AX64" s="87">
        <f t="shared" si="39"/>
        <v>1.111252697861635</v>
      </c>
      <c r="AY64" s="181" t="s">
        <v>257</v>
      </c>
    </row>
    <row r="65" spans="1:51" s="72" customFormat="1" ht="12.75">
      <c r="A65" s="45"/>
      <c r="B65" s="15"/>
      <c r="C65" s="5" t="s">
        <v>37</v>
      </c>
      <c r="D65" s="492" t="s">
        <v>137</v>
      </c>
      <c r="E65" s="492"/>
      <c r="F65" s="492"/>
      <c r="G65" s="492"/>
      <c r="H65" s="492"/>
      <c r="I65" s="34" t="s">
        <v>138</v>
      </c>
      <c r="J65" s="57">
        <v>0</v>
      </c>
      <c r="K65" s="57">
        <v>0</v>
      </c>
      <c r="L65" s="57">
        <v>0</v>
      </c>
      <c r="M65" s="68">
        <f t="shared" si="47"/>
        <v>0</v>
      </c>
      <c r="N65" s="57">
        <f t="shared" si="40"/>
        <v>0</v>
      </c>
      <c r="O65" s="87">
        <f t="shared" si="25"/>
      </c>
      <c r="P65" s="122"/>
      <c r="Q65" s="57">
        <v>0</v>
      </c>
      <c r="R65" s="57">
        <v>0</v>
      </c>
      <c r="S65" s="57">
        <v>0</v>
      </c>
      <c r="T65" s="68">
        <f t="shared" si="45"/>
        <v>0</v>
      </c>
      <c r="U65" s="57">
        <f t="shared" si="41"/>
        <v>0</v>
      </c>
      <c r="V65" s="87">
        <f t="shared" si="27"/>
      </c>
      <c r="W65" s="122"/>
      <c r="X65" s="57">
        <v>0</v>
      </c>
      <c r="Y65" s="57">
        <v>0</v>
      </c>
      <c r="Z65" s="57"/>
      <c r="AA65" s="68">
        <f t="shared" si="48"/>
        <v>0</v>
      </c>
      <c r="AB65" s="57">
        <f t="shared" si="42"/>
        <v>0</v>
      </c>
      <c r="AC65" s="87">
        <f t="shared" si="30"/>
      </c>
      <c r="AD65" s="122"/>
      <c r="AE65" s="57">
        <v>0</v>
      </c>
      <c r="AF65" s="57">
        <v>0</v>
      </c>
      <c r="AG65" s="57">
        <v>0</v>
      </c>
      <c r="AH65" s="57">
        <f t="shared" si="49"/>
        <v>0</v>
      </c>
      <c r="AI65" s="57">
        <f t="shared" si="43"/>
        <v>0</v>
      </c>
      <c r="AJ65" s="87">
        <f t="shared" si="33"/>
      </c>
      <c r="AK65" s="122"/>
      <c r="AL65" s="57">
        <v>0</v>
      </c>
      <c r="AM65" s="57">
        <v>0</v>
      </c>
      <c r="AN65" s="57">
        <v>0</v>
      </c>
      <c r="AO65" s="68">
        <f t="shared" si="46"/>
        <v>0</v>
      </c>
      <c r="AP65" s="57">
        <f t="shared" si="35"/>
        <v>0</v>
      </c>
      <c r="AQ65" s="87">
        <f t="shared" si="36"/>
      </c>
      <c r="AR65" s="160"/>
      <c r="AS65" s="57">
        <v>0</v>
      </c>
      <c r="AT65" s="57">
        <v>0</v>
      </c>
      <c r="AU65" s="57">
        <v>0</v>
      </c>
      <c r="AV65" s="68">
        <f t="shared" si="50"/>
        <v>0</v>
      </c>
      <c r="AW65" s="57">
        <f t="shared" si="44"/>
        <v>0</v>
      </c>
      <c r="AX65" s="87">
        <f t="shared" si="39"/>
      </c>
      <c r="AY65" s="191"/>
    </row>
    <row r="66" spans="1:51" s="72" customFormat="1" ht="22.5">
      <c r="A66" s="45"/>
      <c r="B66" s="15"/>
      <c r="C66" s="5" t="s">
        <v>40</v>
      </c>
      <c r="D66" s="492" t="s">
        <v>74</v>
      </c>
      <c r="E66" s="492"/>
      <c r="F66" s="492"/>
      <c r="G66" s="492"/>
      <c r="H66" s="492"/>
      <c r="I66" s="34" t="s">
        <v>141</v>
      </c>
      <c r="J66" s="57">
        <v>0</v>
      </c>
      <c r="K66" s="57">
        <v>0</v>
      </c>
      <c r="L66" s="57">
        <v>1.828</v>
      </c>
      <c r="M66" s="68">
        <f t="shared" si="47"/>
        <v>1.828</v>
      </c>
      <c r="N66" s="57">
        <f t="shared" si="40"/>
        <v>1.828</v>
      </c>
      <c r="O66" s="87">
        <f t="shared" si="25"/>
      </c>
      <c r="P66" s="122"/>
      <c r="Q66" s="57">
        <v>0</v>
      </c>
      <c r="R66" s="57">
        <v>0</v>
      </c>
      <c r="S66" s="57">
        <v>19</v>
      </c>
      <c r="T66" s="68">
        <f t="shared" si="45"/>
        <v>19</v>
      </c>
      <c r="U66" s="57">
        <f t="shared" si="41"/>
        <v>19</v>
      </c>
      <c r="V66" s="87">
        <f t="shared" si="27"/>
      </c>
      <c r="W66" s="122"/>
      <c r="X66" s="57">
        <v>0</v>
      </c>
      <c r="Y66" s="57">
        <v>0</v>
      </c>
      <c r="Z66" s="57"/>
      <c r="AA66" s="68">
        <f t="shared" si="48"/>
        <v>0</v>
      </c>
      <c r="AB66" s="57">
        <f t="shared" si="42"/>
        <v>0</v>
      </c>
      <c r="AC66" s="87">
        <f t="shared" si="30"/>
      </c>
      <c r="AD66" s="122"/>
      <c r="AE66" s="57">
        <v>0</v>
      </c>
      <c r="AF66" s="57">
        <v>0</v>
      </c>
      <c r="AG66" s="57">
        <v>1</v>
      </c>
      <c r="AH66" s="57">
        <f t="shared" si="49"/>
        <v>1</v>
      </c>
      <c r="AI66" s="57">
        <f t="shared" si="43"/>
        <v>1</v>
      </c>
      <c r="AJ66" s="87">
        <f t="shared" si="33"/>
      </c>
      <c r="AK66" s="122"/>
      <c r="AL66" s="57">
        <v>25</v>
      </c>
      <c r="AM66" s="57">
        <v>12.5</v>
      </c>
      <c r="AN66" s="57">
        <v>1613.078</v>
      </c>
      <c r="AO66" s="68">
        <f t="shared" si="46"/>
        <v>1613.078</v>
      </c>
      <c r="AP66" s="57">
        <f t="shared" si="35"/>
        <v>1600.578</v>
      </c>
      <c r="AQ66" s="87"/>
      <c r="AR66" s="139" t="s">
        <v>226</v>
      </c>
      <c r="AS66" s="57"/>
      <c r="AT66" s="57">
        <v>0</v>
      </c>
      <c r="AU66" s="57">
        <v>0</v>
      </c>
      <c r="AV66" s="68">
        <f t="shared" si="50"/>
        <v>0</v>
      </c>
      <c r="AW66" s="57">
        <f t="shared" si="44"/>
        <v>0</v>
      </c>
      <c r="AX66" s="87">
        <f t="shared" si="39"/>
      </c>
      <c r="AY66" s="171"/>
    </row>
    <row r="67" spans="1:51" s="72" customFormat="1" ht="12.75">
      <c r="A67" s="45"/>
      <c r="B67" s="15"/>
      <c r="C67" s="5" t="s">
        <v>43</v>
      </c>
      <c r="D67" s="492" t="s">
        <v>77</v>
      </c>
      <c r="E67" s="492"/>
      <c r="F67" s="492"/>
      <c r="G67" s="492"/>
      <c r="H67" s="492"/>
      <c r="I67" s="34" t="s">
        <v>143</v>
      </c>
      <c r="J67" s="57">
        <v>0</v>
      </c>
      <c r="K67" s="57">
        <v>0</v>
      </c>
      <c r="L67" s="57">
        <v>0</v>
      </c>
      <c r="M67" s="68">
        <f t="shared" si="47"/>
        <v>0</v>
      </c>
      <c r="N67" s="57">
        <f t="shared" si="40"/>
        <v>0</v>
      </c>
      <c r="O67" s="87">
        <f t="shared" si="25"/>
      </c>
      <c r="P67" s="122"/>
      <c r="Q67" s="57">
        <v>0</v>
      </c>
      <c r="R67" s="57">
        <v>0</v>
      </c>
      <c r="S67" s="57">
        <v>0</v>
      </c>
      <c r="T67" s="68">
        <f t="shared" si="45"/>
        <v>0</v>
      </c>
      <c r="U67" s="57">
        <f t="shared" si="41"/>
        <v>0</v>
      </c>
      <c r="V67" s="87">
        <f t="shared" si="27"/>
      </c>
      <c r="W67" s="122"/>
      <c r="X67" s="57">
        <v>0</v>
      </c>
      <c r="Y67" s="57">
        <v>0</v>
      </c>
      <c r="Z67" s="57"/>
      <c r="AA67" s="68">
        <f t="shared" si="48"/>
        <v>0</v>
      </c>
      <c r="AB67" s="57">
        <f t="shared" si="42"/>
        <v>0</v>
      </c>
      <c r="AC67" s="87">
        <f t="shared" si="30"/>
      </c>
      <c r="AD67" s="122"/>
      <c r="AE67" s="57">
        <v>0</v>
      </c>
      <c r="AF67" s="57">
        <v>0</v>
      </c>
      <c r="AG67" s="57">
        <v>0</v>
      </c>
      <c r="AH67" s="57">
        <f t="shared" si="49"/>
        <v>0</v>
      </c>
      <c r="AI67" s="57">
        <f t="shared" si="43"/>
        <v>0</v>
      </c>
      <c r="AJ67" s="87">
        <f t="shared" si="33"/>
      </c>
      <c r="AK67" s="122"/>
      <c r="AL67" s="57">
        <v>0</v>
      </c>
      <c r="AM67" s="57">
        <v>0</v>
      </c>
      <c r="AN67" s="57">
        <v>0</v>
      </c>
      <c r="AO67" s="68">
        <f t="shared" si="46"/>
        <v>0</v>
      </c>
      <c r="AP67" s="57">
        <f t="shared" si="35"/>
        <v>0</v>
      </c>
      <c r="AQ67" s="87">
        <f aca="true" t="shared" si="51" ref="AQ67:AQ87">IF(ISERR(AN67/AM67),"",AN67/AM67)</f>
      </c>
      <c r="AR67" s="160"/>
      <c r="AS67" s="57">
        <v>0</v>
      </c>
      <c r="AT67" s="57">
        <v>0</v>
      </c>
      <c r="AU67" s="57">
        <v>0</v>
      </c>
      <c r="AV67" s="68">
        <f t="shared" si="50"/>
        <v>0</v>
      </c>
      <c r="AW67" s="57">
        <f t="shared" si="44"/>
        <v>0</v>
      </c>
      <c r="AX67" s="87">
        <f t="shared" si="39"/>
      </c>
      <c r="AY67" s="171"/>
    </row>
    <row r="68" spans="1:51" s="72" customFormat="1" ht="12.75">
      <c r="A68" s="45"/>
      <c r="B68" s="15"/>
      <c r="C68" s="5" t="s">
        <v>46</v>
      </c>
      <c r="D68" s="492" t="s">
        <v>144</v>
      </c>
      <c r="E68" s="492"/>
      <c r="F68" s="492"/>
      <c r="G68" s="492"/>
      <c r="H68" s="492"/>
      <c r="I68" s="34" t="s">
        <v>145</v>
      </c>
      <c r="J68" s="57">
        <v>0</v>
      </c>
      <c r="K68" s="57">
        <v>0</v>
      </c>
      <c r="L68" s="57">
        <v>0</v>
      </c>
      <c r="M68" s="68">
        <f t="shared" si="47"/>
        <v>0</v>
      </c>
      <c r="N68" s="57">
        <f t="shared" si="40"/>
        <v>0</v>
      </c>
      <c r="O68" s="87">
        <f t="shared" si="25"/>
      </c>
      <c r="P68" s="122"/>
      <c r="Q68" s="57">
        <v>0</v>
      </c>
      <c r="R68" s="57">
        <v>0</v>
      </c>
      <c r="S68" s="57">
        <v>77</v>
      </c>
      <c r="T68" s="68">
        <f t="shared" si="45"/>
        <v>77</v>
      </c>
      <c r="U68" s="57">
        <f t="shared" si="41"/>
        <v>77</v>
      </c>
      <c r="V68" s="87">
        <f t="shared" si="27"/>
      </c>
      <c r="W68" s="122"/>
      <c r="X68" s="57">
        <v>0</v>
      </c>
      <c r="Y68" s="57">
        <v>0</v>
      </c>
      <c r="Z68" s="57"/>
      <c r="AA68" s="68">
        <f t="shared" si="48"/>
        <v>0</v>
      </c>
      <c r="AB68" s="57">
        <f t="shared" si="42"/>
        <v>0</v>
      </c>
      <c r="AC68" s="87">
        <f t="shared" si="30"/>
      </c>
      <c r="AD68" s="122"/>
      <c r="AE68" s="57">
        <v>0</v>
      </c>
      <c r="AF68" s="57">
        <v>0</v>
      </c>
      <c r="AG68" s="57">
        <v>1</v>
      </c>
      <c r="AH68" s="57">
        <f t="shared" si="49"/>
        <v>1</v>
      </c>
      <c r="AI68" s="57">
        <f t="shared" si="43"/>
        <v>1</v>
      </c>
      <c r="AJ68" s="87">
        <f t="shared" si="33"/>
      </c>
      <c r="AK68" s="122"/>
      <c r="AL68" s="57">
        <v>0</v>
      </c>
      <c r="AM68" s="57">
        <v>0</v>
      </c>
      <c r="AN68" s="57">
        <v>0</v>
      </c>
      <c r="AO68" s="68">
        <f t="shared" si="46"/>
        <v>0</v>
      </c>
      <c r="AP68" s="57">
        <f t="shared" si="35"/>
        <v>0</v>
      </c>
      <c r="AQ68" s="87">
        <f t="shared" si="51"/>
      </c>
      <c r="AR68" s="139"/>
      <c r="AS68" s="57">
        <v>0</v>
      </c>
      <c r="AT68" s="57">
        <v>0</v>
      </c>
      <c r="AU68" s="57">
        <v>0</v>
      </c>
      <c r="AV68" s="68">
        <f t="shared" si="50"/>
        <v>0</v>
      </c>
      <c r="AW68" s="57">
        <f t="shared" si="44"/>
        <v>0</v>
      </c>
      <c r="AX68" s="87">
        <f t="shared" si="39"/>
      </c>
      <c r="AY68" s="171"/>
    </row>
    <row r="69" spans="1:51" s="72" customFormat="1" ht="19.5" customHeight="1">
      <c r="A69" s="45"/>
      <c r="B69" s="15"/>
      <c r="C69" s="5" t="s">
        <v>49</v>
      </c>
      <c r="D69" s="492" t="s">
        <v>146</v>
      </c>
      <c r="E69" s="492"/>
      <c r="F69" s="492"/>
      <c r="G69" s="492"/>
      <c r="H69" s="492"/>
      <c r="I69" s="34" t="s">
        <v>147</v>
      </c>
      <c r="J69" s="57">
        <v>0</v>
      </c>
      <c r="K69" s="57">
        <v>0</v>
      </c>
      <c r="L69" s="57">
        <v>3.525</v>
      </c>
      <c r="M69" s="68">
        <f t="shared" si="47"/>
        <v>3.525</v>
      </c>
      <c r="N69" s="57">
        <f t="shared" si="40"/>
        <v>3.525</v>
      </c>
      <c r="O69" s="87">
        <f t="shared" si="25"/>
      </c>
      <c r="P69" s="122"/>
      <c r="Q69" s="57">
        <v>3180</v>
      </c>
      <c r="R69" s="57">
        <v>1590</v>
      </c>
      <c r="S69" s="57">
        <v>1455</v>
      </c>
      <c r="T69" s="68">
        <f t="shared" si="45"/>
        <v>1455</v>
      </c>
      <c r="U69" s="57">
        <f t="shared" si="41"/>
        <v>-135</v>
      </c>
      <c r="V69" s="87">
        <f t="shared" si="27"/>
        <v>0.9150943396226415</v>
      </c>
      <c r="W69" s="122"/>
      <c r="X69" s="57">
        <v>200</v>
      </c>
      <c r="Y69" s="57">
        <v>100</v>
      </c>
      <c r="Z69" s="57">
        <v>107.545</v>
      </c>
      <c r="AA69" s="68">
        <f t="shared" si="48"/>
        <v>107.545</v>
      </c>
      <c r="AB69" s="57">
        <f t="shared" si="42"/>
        <v>7.545000000000002</v>
      </c>
      <c r="AC69" s="87">
        <f t="shared" si="30"/>
        <v>1.07545</v>
      </c>
      <c r="AD69" s="122"/>
      <c r="AE69" s="57">
        <v>20</v>
      </c>
      <c r="AF69" s="57">
        <v>10</v>
      </c>
      <c r="AG69" s="57">
        <v>1</v>
      </c>
      <c r="AH69" s="57">
        <f t="shared" si="49"/>
        <v>1</v>
      </c>
      <c r="AI69" s="57">
        <f t="shared" si="43"/>
        <v>-9</v>
      </c>
      <c r="AJ69" s="87">
        <f t="shared" si="33"/>
        <v>0.1</v>
      </c>
      <c r="AK69" s="122"/>
      <c r="AL69" s="57">
        <v>19705</v>
      </c>
      <c r="AM69" s="57">
        <v>9852.498</v>
      </c>
      <c r="AN69" s="57">
        <v>8749.424</v>
      </c>
      <c r="AO69" s="68">
        <f t="shared" si="46"/>
        <v>8749.424</v>
      </c>
      <c r="AP69" s="57">
        <f t="shared" si="35"/>
        <v>-1103.0739999999987</v>
      </c>
      <c r="AQ69" s="87">
        <f t="shared" si="51"/>
        <v>0.8880411850882894</v>
      </c>
      <c r="AR69" s="185"/>
      <c r="AS69" s="57">
        <v>12400</v>
      </c>
      <c r="AT69" s="57">
        <v>6200</v>
      </c>
      <c r="AU69" s="57">
        <v>6129.6166</v>
      </c>
      <c r="AV69" s="68">
        <f t="shared" si="50"/>
        <v>6129.6166</v>
      </c>
      <c r="AW69" s="57">
        <f t="shared" si="44"/>
        <v>-70.38339999999971</v>
      </c>
      <c r="AX69" s="87">
        <f t="shared" si="39"/>
        <v>0.9886478387096774</v>
      </c>
      <c r="AY69" s="151" t="s">
        <v>258</v>
      </c>
    </row>
    <row r="70" spans="1:51" s="72" customFormat="1" ht="12.75">
      <c r="A70" s="45"/>
      <c r="B70" s="15"/>
      <c r="C70" s="5" t="s">
        <v>139</v>
      </c>
      <c r="D70" s="492" t="s">
        <v>193</v>
      </c>
      <c r="E70" s="492"/>
      <c r="F70" s="492"/>
      <c r="G70" s="492"/>
      <c r="H70" s="492"/>
      <c r="I70" s="34" t="s">
        <v>148</v>
      </c>
      <c r="J70" s="57">
        <v>0</v>
      </c>
      <c r="K70" s="57">
        <v>0</v>
      </c>
      <c r="L70" s="57">
        <v>0</v>
      </c>
      <c r="M70" s="68">
        <f t="shared" si="47"/>
        <v>0</v>
      </c>
      <c r="N70" s="57">
        <f t="shared" si="40"/>
        <v>0</v>
      </c>
      <c r="O70" s="87">
        <f t="shared" si="25"/>
      </c>
      <c r="P70" s="122"/>
      <c r="Q70" s="57">
        <v>0</v>
      </c>
      <c r="R70" s="57">
        <v>0</v>
      </c>
      <c r="S70" s="57">
        <v>0</v>
      </c>
      <c r="T70" s="68">
        <f t="shared" si="45"/>
        <v>0</v>
      </c>
      <c r="U70" s="57">
        <f t="shared" si="41"/>
        <v>0</v>
      </c>
      <c r="V70" s="87">
        <f t="shared" si="27"/>
      </c>
      <c r="W70" s="122"/>
      <c r="X70" s="57">
        <v>0</v>
      </c>
      <c r="Y70" s="57">
        <v>0</v>
      </c>
      <c r="Z70" s="57"/>
      <c r="AA70" s="68">
        <f t="shared" si="48"/>
        <v>0</v>
      </c>
      <c r="AB70" s="57">
        <f t="shared" si="42"/>
        <v>0</v>
      </c>
      <c r="AC70" s="87">
        <f t="shared" si="30"/>
      </c>
      <c r="AD70" s="122"/>
      <c r="AE70" s="57">
        <v>0</v>
      </c>
      <c r="AF70" s="57">
        <v>0</v>
      </c>
      <c r="AG70" s="57">
        <v>0</v>
      </c>
      <c r="AH70" s="57">
        <f t="shared" si="49"/>
        <v>0</v>
      </c>
      <c r="AI70" s="57">
        <f t="shared" si="43"/>
        <v>0</v>
      </c>
      <c r="AJ70" s="87">
        <f t="shared" si="33"/>
      </c>
      <c r="AK70" s="122"/>
      <c r="AL70" s="57">
        <v>0</v>
      </c>
      <c r="AM70" s="57">
        <v>0</v>
      </c>
      <c r="AN70" s="57">
        <v>0</v>
      </c>
      <c r="AO70" s="68">
        <f t="shared" si="46"/>
        <v>0</v>
      </c>
      <c r="AP70" s="57">
        <f t="shared" si="35"/>
        <v>0</v>
      </c>
      <c r="AQ70" s="87">
        <f t="shared" si="51"/>
      </c>
      <c r="AR70" s="160"/>
      <c r="AS70" s="57">
        <v>0</v>
      </c>
      <c r="AT70" s="57">
        <v>0</v>
      </c>
      <c r="AU70" s="57">
        <v>0</v>
      </c>
      <c r="AV70" s="68">
        <f t="shared" si="50"/>
        <v>0</v>
      </c>
      <c r="AW70" s="57">
        <f t="shared" si="44"/>
        <v>0</v>
      </c>
      <c r="AX70" s="87">
        <f t="shared" si="39"/>
      </c>
      <c r="AY70" s="194"/>
    </row>
    <row r="71" spans="1:51" s="72" customFormat="1" ht="12.75">
      <c r="A71" s="45"/>
      <c r="B71" s="15"/>
      <c r="C71" s="5" t="s">
        <v>52</v>
      </c>
      <c r="D71" s="492" t="s">
        <v>192</v>
      </c>
      <c r="E71" s="492"/>
      <c r="F71" s="492"/>
      <c r="G71" s="492"/>
      <c r="H71" s="492"/>
      <c r="I71" s="34" t="s">
        <v>149</v>
      </c>
      <c r="J71" s="57">
        <v>0</v>
      </c>
      <c r="K71" s="57">
        <v>0</v>
      </c>
      <c r="L71" s="57">
        <v>0</v>
      </c>
      <c r="M71" s="68">
        <f t="shared" si="47"/>
        <v>0</v>
      </c>
      <c r="N71" s="57">
        <f t="shared" si="40"/>
        <v>0</v>
      </c>
      <c r="O71" s="87">
        <f t="shared" si="25"/>
      </c>
      <c r="P71" s="122"/>
      <c r="Q71" s="57">
        <v>0</v>
      </c>
      <c r="R71" s="57">
        <v>0</v>
      </c>
      <c r="S71" s="57">
        <v>0</v>
      </c>
      <c r="T71" s="68">
        <f t="shared" si="45"/>
        <v>0</v>
      </c>
      <c r="U71" s="57">
        <f t="shared" si="41"/>
        <v>0</v>
      </c>
      <c r="V71" s="87">
        <f t="shared" si="27"/>
      </c>
      <c r="W71" s="122"/>
      <c r="X71" s="57">
        <v>300</v>
      </c>
      <c r="Y71" s="57">
        <v>150</v>
      </c>
      <c r="Z71" s="57"/>
      <c r="AA71" s="68">
        <f t="shared" si="48"/>
        <v>0</v>
      </c>
      <c r="AB71" s="57">
        <f t="shared" si="42"/>
        <v>-150</v>
      </c>
      <c r="AC71" s="87">
        <f t="shared" si="30"/>
        <v>0</v>
      </c>
      <c r="AD71" s="122"/>
      <c r="AE71" s="57">
        <v>0</v>
      </c>
      <c r="AF71" s="57">
        <v>0</v>
      </c>
      <c r="AG71" s="57">
        <v>0</v>
      </c>
      <c r="AH71" s="57">
        <f t="shared" si="49"/>
        <v>0</v>
      </c>
      <c r="AI71" s="57">
        <f t="shared" si="43"/>
        <v>0</v>
      </c>
      <c r="AJ71" s="87">
        <f t="shared" si="33"/>
      </c>
      <c r="AK71" s="122"/>
      <c r="AL71" s="57">
        <v>100</v>
      </c>
      <c r="AM71" s="57">
        <v>50</v>
      </c>
      <c r="AN71" s="57">
        <v>7.882</v>
      </c>
      <c r="AO71" s="68">
        <f t="shared" si="46"/>
        <v>7.882</v>
      </c>
      <c r="AP71" s="57">
        <f t="shared" si="35"/>
        <v>-42.118</v>
      </c>
      <c r="AQ71" s="87">
        <f t="shared" si="51"/>
        <v>0.15764</v>
      </c>
      <c r="AR71" s="160"/>
      <c r="AS71" s="57">
        <v>10</v>
      </c>
      <c r="AT71" s="57">
        <v>5</v>
      </c>
      <c r="AU71" s="57">
        <v>24.8746</v>
      </c>
      <c r="AV71" s="68">
        <f t="shared" si="50"/>
        <v>24.8746</v>
      </c>
      <c r="AW71" s="57">
        <f t="shared" si="44"/>
        <v>19.8746</v>
      </c>
      <c r="AX71" s="87">
        <f t="shared" si="39"/>
        <v>4.97492</v>
      </c>
      <c r="AY71" s="194"/>
    </row>
    <row r="72" spans="1:51" s="72" customFormat="1" ht="12.75">
      <c r="A72" s="45"/>
      <c r="B72" s="15"/>
      <c r="C72" s="5" t="s">
        <v>55</v>
      </c>
      <c r="D72" s="492" t="s">
        <v>150</v>
      </c>
      <c r="E72" s="492"/>
      <c r="F72" s="492"/>
      <c r="G72" s="492"/>
      <c r="H72" s="492"/>
      <c r="I72" s="34" t="s">
        <v>151</v>
      </c>
      <c r="J72" s="57">
        <v>0</v>
      </c>
      <c r="K72" s="57">
        <v>0</v>
      </c>
      <c r="L72" s="57">
        <v>0</v>
      </c>
      <c r="M72" s="68">
        <f t="shared" si="47"/>
        <v>0</v>
      </c>
      <c r="N72" s="57">
        <f t="shared" si="40"/>
        <v>0</v>
      </c>
      <c r="O72" s="87">
        <f t="shared" si="25"/>
      </c>
      <c r="P72" s="122"/>
      <c r="Q72" s="57">
        <v>0</v>
      </c>
      <c r="R72" s="57">
        <v>0</v>
      </c>
      <c r="S72" s="57">
        <v>0</v>
      </c>
      <c r="T72" s="68">
        <f t="shared" si="45"/>
        <v>0</v>
      </c>
      <c r="U72" s="57">
        <f t="shared" si="41"/>
        <v>0</v>
      </c>
      <c r="V72" s="87">
        <f t="shared" si="27"/>
      </c>
      <c r="W72" s="122"/>
      <c r="X72" s="57">
        <v>0</v>
      </c>
      <c r="Y72" s="57">
        <v>0</v>
      </c>
      <c r="Z72" s="57"/>
      <c r="AA72" s="68">
        <f t="shared" si="48"/>
        <v>0</v>
      </c>
      <c r="AB72" s="57">
        <f t="shared" si="42"/>
        <v>0</v>
      </c>
      <c r="AC72" s="87">
        <f t="shared" si="30"/>
      </c>
      <c r="AD72" s="122"/>
      <c r="AE72" s="57">
        <v>0</v>
      </c>
      <c r="AF72" s="57">
        <v>0</v>
      </c>
      <c r="AG72" s="57">
        <v>0</v>
      </c>
      <c r="AH72" s="57">
        <f t="shared" si="49"/>
        <v>0</v>
      </c>
      <c r="AI72" s="57">
        <f t="shared" si="43"/>
        <v>0</v>
      </c>
      <c r="AJ72" s="87">
        <f t="shared" si="33"/>
      </c>
      <c r="AK72" s="122"/>
      <c r="AL72" s="57">
        <v>0</v>
      </c>
      <c r="AM72" s="57">
        <v>0</v>
      </c>
      <c r="AN72" s="57">
        <v>0</v>
      </c>
      <c r="AO72" s="68">
        <f t="shared" si="46"/>
        <v>0</v>
      </c>
      <c r="AP72" s="57">
        <f t="shared" si="35"/>
        <v>0</v>
      </c>
      <c r="AQ72" s="87">
        <f t="shared" si="51"/>
      </c>
      <c r="AR72" s="160"/>
      <c r="AS72" s="57">
        <v>0</v>
      </c>
      <c r="AT72" s="57">
        <v>0</v>
      </c>
      <c r="AU72" s="57">
        <v>0</v>
      </c>
      <c r="AV72" s="68">
        <f t="shared" si="50"/>
        <v>0</v>
      </c>
      <c r="AW72" s="57">
        <f t="shared" si="44"/>
        <v>0</v>
      </c>
      <c r="AX72" s="87">
        <f t="shared" si="39"/>
      </c>
      <c r="AY72" s="194"/>
    </row>
    <row r="73" spans="1:51" s="72" customFormat="1" ht="12.75">
      <c r="A73" s="45"/>
      <c r="B73" s="15"/>
      <c r="C73" s="5" t="s">
        <v>58</v>
      </c>
      <c r="D73" s="492" t="s">
        <v>152</v>
      </c>
      <c r="E73" s="492"/>
      <c r="F73" s="492"/>
      <c r="G73" s="492"/>
      <c r="H73" s="492"/>
      <c r="I73" s="34" t="s">
        <v>153</v>
      </c>
      <c r="J73" s="57">
        <v>2244</v>
      </c>
      <c r="K73" s="57">
        <v>1088</v>
      </c>
      <c r="L73" s="57">
        <v>741.53</v>
      </c>
      <c r="M73" s="68">
        <f t="shared" si="47"/>
        <v>741.53</v>
      </c>
      <c r="N73" s="57">
        <f t="shared" si="40"/>
        <v>-346.47</v>
      </c>
      <c r="O73" s="87">
        <f t="shared" si="25"/>
        <v>0.6815533088235294</v>
      </c>
      <c r="P73" s="122"/>
      <c r="Q73" s="57">
        <v>10960.06387333333</v>
      </c>
      <c r="R73" s="57">
        <v>5480.031936666665</v>
      </c>
      <c r="S73" s="57">
        <v>7709</v>
      </c>
      <c r="T73" s="68">
        <f t="shared" si="45"/>
        <v>7709</v>
      </c>
      <c r="U73" s="57">
        <f t="shared" si="41"/>
        <v>2228.9680633333346</v>
      </c>
      <c r="V73" s="87">
        <f t="shared" si="27"/>
        <v>1.4067436265141817</v>
      </c>
      <c r="W73" s="122"/>
      <c r="X73" s="57">
        <v>4500</v>
      </c>
      <c r="Y73" s="57">
        <v>2250</v>
      </c>
      <c r="Z73" s="57">
        <v>1201.637</v>
      </c>
      <c r="AA73" s="68">
        <f t="shared" si="48"/>
        <v>1201.637</v>
      </c>
      <c r="AB73" s="57">
        <f t="shared" si="42"/>
        <v>-1048.363</v>
      </c>
      <c r="AC73" s="87">
        <f t="shared" si="30"/>
        <v>0.5340608888888889</v>
      </c>
      <c r="AD73" s="122"/>
      <c r="AE73" s="57">
        <v>2800</v>
      </c>
      <c r="AF73" s="57">
        <v>1400</v>
      </c>
      <c r="AG73" s="57">
        <v>1675</v>
      </c>
      <c r="AH73" s="57">
        <f t="shared" si="49"/>
        <v>1675</v>
      </c>
      <c r="AI73" s="57">
        <f t="shared" si="43"/>
        <v>275</v>
      </c>
      <c r="AJ73" s="87">
        <f t="shared" si="33"/>
        <v>1.1964285714285714</v>
      </c>
      <c r="AK73" s="122"/>
      <c r="AL73" s="57">
        <v>350</v>
      </c>
      <c r="AM73" s="57">
        <v>175</v>
      </c>
      <c r="AN73" s="57">
        <v>208.273</v>
      </c>
      <c r="AO73" s="68">
        <f t="shared" si="46"/>
        <v>208.273</v>
      </c>
      <c r="AP73" s="57">
        <f t="shared" si="35"/>
        <v>33.272999999999996</v>
      </c>
      <c r="AQ73" s="87">
        <f t="shared" si="51"/>
        <v>1.1901314285714286</v>
      </c>
      <c r="AR73" s="160"/>
      <c r="AS73" s="57">
        <v>2700</v>
      </c>
      <c r="AT73" s="57">
        <v>1350</v>
      </c>
      <c r="AU73" s="57">
        <v>1351.76246</v>
      </c>
      <c r="AV73" s="68">
        <f t="shared" si="50"/>
        <v>1351.76246</v>
      </c>
      <c r="AW73" s="57">
        <f t="shared" si="44"/>
        <v>1.762459999999919</v>
      </c>
      <c r="AX73" s="87">
        <f t="shared" si="39"/>
        <v>1.0013055259259258</v>
      </c>
      <c r="AY73" s="194"/>
    </row>
    <row r="74" spans="1:51" s="72" customFormat="1" ht="12.75">
      <c r="A74" s="45"/>
      <c r="B74" s="15"/>
      <c r="C74" s="5" t="s">
        <v>61</v>
      </c>
      <c r="D74" s="492" t="s">
        <v>154</v>
      </c>
      <c r="E74" s="492"/>
      <c r="F74" s="492"/>
      <c r="G74" s="492"/>
      <c r="H74" s="492"/>
      <c r="I74" s="34" t="s">
        <v>155</v>
      </c>
      <c r="J74" s="57">
        <v>18879</v>
      </c>
      <c r="K74" s="57">
        <v>9437</v>
      </c>
      <c r="L74" s="57">
        <v>9461.33278</v>
      </c>
      <c r="M74" s="68">
        <f t="shared" si="47"/>
        <v>9461.33278</v>
      </c>
      <c r="N74" s="57">
        <f t="shared" si="40"/>
        <v>24.33278000000064</v>
      </c>
      <c r="O74" s="87">
        <f t="shared" si="25"/>
        <v>1.0025784444208965</v>
      </c>
      <c r="P74" s="122"/>
      <c r="Q74" s="57">
        <v>8640.878776000001</v>
      </c>
      <c r="R74" s="57">
        <v>4320.439388000001</v>
      </c>
      <c r="S74" s="57">
        <v>3935</v>
      </c>
      <c r="T74" s="68">
        <f t="shared" si="45"/>
        <v>3935</v>
      </c>
      <c r="U74" s="57">
        <f t="shared" si="41"/>
        <v>-385.4393880000007</v>
      </c>
      <c r="V74" s="87">
        <f t="shared" si="27"/>
        <v>0.9107869933158751</v>
      </c>
      <c r="W74" s="140"/>
      <c r="X74" s="57">
        <v>2000</v>
      </c>
      <c r="Y74" s="57">
        <v>1000</v>
      </c>
      <c r="Z74" s="57">
        <v>-142.539</v>
      </c>
      <c r="AA74" s="68">
        <f t="shared" si="48"/>
        <v>-142.539</v>
      </c>
      <c r="AB74" s="57">
        <f t="shared" si="42"/>
        <v>-1142.539</v>
      </c>
      <c r="AC74" s="87">
        <f t="shared" si="30"/>
        <v>-0.142539</v>
      </c>
      <c r="AD74" s="151"/>
      <c r="AE74" s="57">
        <v>600</v>
      </c>
      <c r="AF74" s="57">
        <v>300</v>
      </c>
      <c r="AG74" s="57">
        <v>501</v>
      </c>
      <c r="AH74" s="57">
        <f t="shared" si="49"/>
        <v>501</v>
      </c>
      <c r="AI74" s="57">
        <f t="shared" si="43"/>
        <v>201</v>
      </c>
      <c r="AJ74" s="87">
        <f t="shared" si="33"/>
        <v>1.67</v>
      </c>
      <c r="AK74" s="122"/>
      <c r="AL74" s="57">
        <v>20276</v>
      </c>
      <c r="AM74" s="57">
        <v>9903.457</v>
      </c>
      <c r="AN74" s="57">
        <v>10722.506</v>
      </c>
      <c r="AO74" s="68">
        <f t="shared" si="46"/>
        <v>10722.506</v>
      </c>
      <c r="AP74" s="57">
        <f t="shared" si="35"/>
        <v>819.0489999999991</v>
      </c>
      <c r="AQ74" s="87">
        <f t="shared" si="51"/>
        <v>1.0827033428831971</v>
      </c>
      <c r="AR74" s="160"/>
      <c r="AS74" s="57">
        <v>10000</v>
      </c>
      <c r="AT74" s="57">
        <v>5000</v>
      </c>
      <c r="AU74" s="57">
        <v>4833.45742</v>
      </c>
      <c r="AV74" s="68">
        <f t="shared" si="50"/>
        <v>4833.45742</v>
      </c>
      <c r="AW74" s="57">
        <f t="shared" si="44"/>
        <v>-166.54258000000027</v>
      </c>
      <c r="AX74" s="87">
        <f t="shared" si="39"/>
        <v>0.9666914839999999</v>
      </c>
      <c r="AY74" s="151" t="s">
        <v>259</v>
      </c>
    </row>
    <row r="75" spans="1:51" s="72" customFormat="1" ht="22.5">
      <c r="A75" s="36"/>
      <c r="B75" s="7"/>
      <c r="C75" s="8"/>
      <c r="D75" s="497" t="s">
        <v>156</v>
      </c>
      <c r="E75" s="497"/>
      <c r="F75" s="497"/>
      <c r="G75" s="497"/>
      <c r="H75" s="497"/>
      <c r="I75" s="37" t="s">
        <v>157</v>
      </c>
      <c r="J75" s="59">
        <v>0</v>
      </c>
      <c r="K75" s="59">
        <v>0</v>
      </c>
      <c r="L75" s="59">
        <v>-24</v>
      </c>
      <c r="M75" s="68">
        <f t="shared" si="47"/>
        <v>-24</v>
      </c>
      <c r="N75" s="59">
        <f t="shared" si="40"/>
        <v>-24</v>
      </c>
      <c r="O75" s="87">
        <f t="shared" si="25"/>
      </c>
      <c r="P75" s="125"/>
      <c r="Q75" s="59"/>
      <c r="R75" s="59">
        <v>0</v>
      </c>
      <c r="S75" s="59"/>
      <c r="T75" s="68">
        <f t="shared" si="45"/>
        <v>0</v>
      </c>
      <c r="U75" s="59">
        <f t="shared" si="41"/>
        <v>0</v>
      </c>
      <c r="V75" s="87">
        <f t="shared" si="27"/>
      </c>
      <c r="W75" s="125"/>
      <c r="X75" s="59">
        <v>0</v>
      </c>
      <c r="Y75" s="59">
        <v>0</v>
      </c>
      <c r="Z75" s="59"/>
      <c r="AA75" s="68">
        <f t="shared" si="48"/>
        <v>0</v>
      </c>
      <c r="AB75" s="59">
        <f t="shared" si="42"/>
        <v>0</v>
      </c>
      <c r="AC75" s="87">
        <f t="shared" si="30"/>
      </c>
      <c r="AD75" s="125"/>
      <c r="AE75" s="59">
        <v>0</v>
      </c>
      <c r="AF75" s="59">
        <v>0</v>
      </c>
      <c r="AG75" s="59">
        <v>0</v>
      </c>
      <c r="AH75" s="59">
        <f t="shared" si="49"/>
        <v>0</v>
      </c>
      <c r="AI75" s="59">
        <f t="shared" si="43"/>
        <v>0</v>
      </c>
      <c r="AJ75" s="87">
        <f t="shared" si="33"/>
      </c>
      <c r="AK75" s="125"/>
      <c r="AL75" s="59">
        <v>5160</v>
      </c>
      <c r="AM75" s="59">
        <v>2345.465</v>
      </c>
      <c r="AN75" s="59">
        <v>1575.933</v>
      </c>
      <c r="AO75" s="68">
        <f t="shared" si="46"/>
        <v>1575.933</v>
      </c>
      <c r="AP75" s="59">
        <f t="shared" si="35"/>
        <v>-769.5320000000002</v>
      </c>
      <c r="AQ75" s="87">
        <f t="shared" si="51"/>
        <v>0.6719064236729176</v>
      </c>
      <c r="AR75" s="139" t="s">
        <v>227</v>
      </c>
      <c r="AS75" s="59">
        <v>0</v>
      </c>
      <c r="AT75" s="59">
        <v>0</v>
      </c>
      <c r="AU75" s="59">
        <v>0</v>
      </c>
      <c r="AV75" s="68">
        <f t="shared" si="50"/>
        <v>0</v>
      </c>
      <c r="AW75" s="59">
        <f t="shared" si="44"/>
        <v>0</v>
      </c>
      <c r="AX75" s="87">
        <f t="shared" si="39"/>
      </c>
      <c r="AY75" s="193"/>
    </row>
    <row r="76" spans="1:51" s="72" customFormat="1" ht="12.75">
      <c r="A76" s="499" t="s">
        <v>114</v>
      </c>
      <c r="B76" s="500"/>
      <c r="C76" s="501"/>
      <c r="D76" s="502" t="s">
        <v>158</v>
      </c>
      <c r="E76" s="502"/>
      <c r="F76" s="502"/>
      <c r="G76" s="502"/>
      <c r="H76" s="502"/>
      <c r="I76" s="32"/>
      <c r="J76" s="23">
        <f>SUM(J77:J80)</f>
        <v>7065</v>
      </c>
      <c r="K76" s="53">
        <f>K77+K78+K79+K80</f>
        <v>2054.5</v>
      </c>
      <c r="L76" s="53">
        <f>SUM(L77:L80)</f>
        <v>2423.0449299999996</v>
      </c>
      <c r="M76" s="53">
        <f>SUM(M77:M80)</f>
        <v>2423.0449299999996</v>
      </c>
      <c r="N76" s="53">
        <f t="shared" si="40"/>
        <v>368.54492999999957</v>
      </c>
      <c r="O76" s="61">
        <f t="shared" si="25"/>
        <v>1.1793842443416889</v>
      </c>
      <c r="P76" s="120"/>
      <c r="Q76" s="23">
        <f>SUM(Q77:Q80)</f>
        <v>1120</v>
      </c>
      <c r="R76" s="53">
        <f>R77+R78+R79+R80</f>
        <v>560</v>
      </c>
      <c r="S76" s="53">
        <f>SUM(S77:S80)</f>
        <v>276</v>
      </c>
      <c r="T76" s="53">
        <f>SUM(T77:T80)</f>
        <v>276</v>
      </c>
      <c r="U76" s="53">
        <f t="shared" si="41"/>
        <v>-284</v>
      </c>
      <c r="V76" s="61">
        <f t="shared" si="27"/>
        <v>0.4928571428571429</v>
      </c>
      <c r="W76" s="120"/>
      <c r="X76" s="23">
        <f>SUM(X77:X80)</f>
        <v>5350</v>
      </c>
      <c r="Y76" s="53">
        <f>Y77+Y78+Y79+Y80</f>
        <v>2675</v>
      </c>
      <c r="Z76" s="53">
        <f>SUM(Z77:Z80)</f>
        <v>2170.082</v>
      </c>
      <c r="AA76" s="53">
        <f>SUM(AA77:AA80)</f>
        <v>2170.082</v>
      </c>
      <c r="AB76" s="53">
        <f t="shared" si="42"/>
        <v>-504.9180000000001</v>
      </c>
      <c r="AC76" s="61">
        <f t="shared" si="30"/>
        <v>0.8112456074766354</v>
      </c>
      <c r="AD76" s="120"/>
      <c r="AE76" s="23">
        <f>SUM(AE77:AE80)</f>
        <v>9100</v>
      </c>
      <c r="AF76" s="53">
        <f>SUM(AF77:AF80)</f>
        <v>4550</v>
      </c>
      <c r="AG76" s="53">
        <f>SUM(AG77:AG80)</f>
        <v>4265</v>
      </c>
      <c r="AH76" s="53">
        <f>SUM(AH77:AH80)</f>
        <v>4265</v>
      </c>
      <c r="AI76" s="53">
        <f t="shared" si="43"/>
        <v>-285</v>
      </c>
      <c r="AJ76" s="61">
        <f t="shared" si="33"/>
        <v>0.9373626373626374</v>
      </c>
      <c r="AK76" s="120"/>
      <c r="AL76" s="23">
        <f>SUM(AL77:AL80)</f>
        <v>11401</v>
      </c>
      <c r="AM76" s="53">
        <f>SUM(AM77:AM80)</f>
        <v>5700.5</v>
      </c>
      <c r="AN76" s="53">
        <f>SUM(AN77:AN80)</f>
        <v>5501.182000000001</v>
      </c>
      <c r="AO76" s="53">
        <f>SUM(AO77:AO80)</f>
        <v>5501.182000000001</v>
      </c>
      <c r="AP76" s="53">
        <f aca="true" t="shared" si="52" ref="AP76:AP93">AN76-AM76</f>
        <v>-199.3179999999993</v>
      </c>
      <c r="AQ76" s="61">
        <f t="shared" si="51"/>
        <v>0.965034996930094</v>
      </c>
      <c r="AR76" s="120"/>
      <c r="AS76" s="23">
        <f>SUM(AS77:AS80)</f>
        <v>3539</v>
      </c>
      <c r="AT76" s="53">
        <f>AT77+AT78+AT79+AT80</f>
        <v>1769.5</v>
      </c>
      <c r="AU76" s="53">
        <f>SUM(AU77:AU80)</f>
        <v>1684.1025399999999</v>
      </c>
      <c r="AV76" s="53">
        <f>SUM(AV77:AV80)</f>
        <v>1684.1025399999999</v>
      </c>
      <c r="AW76" s="53">
        <f t="shared" si="44"/>
        <v>-85.39746000000014</v>
      </c>
      <c r="AX76" s="61">
        <f t="shared" si="39"/>
        <v>0.9517392144673635</v>
      </c>
      <c r="AY76" s="120"/>
    </row>
    <row r="77" spans="1:51" s="72" customFormat="1" ht="12.75">
      <c r="A77" s="102"/>
      <c r="B77" s="103"/>
      <c r="C77" s="4" t="s">
        <v>14</v>
      </c>
      <c r="D77" s="494" t="s">
        <v>116</v>
      </c>
      <c r="E77" s="494"/>
      <c r="F77" s="494"/>
      <c r="G77" s="494"/>
      <c r="H77" s="494"/>
      <c r="I77" s="33" t="s">
        <v>159</v>
      </c>
      <c r="J77" s="56">
        <v>365</v>
      </c>
      <c r="K77" s="56">
        <v>190</v>
      </c>
      <c r="L77" s="56">
        <v>91.04582</v>
      </c>
      <c r="M77" s="68">
        <f aca="true" t="shared" si="53" ref="M77:M83">L77</f>
        <v>91.04582</v>
      </c>
      <c r="N77" s="56">
        <f t="shared" si="40"/>
        <v>-98.95418</v>
      </c>
      <c r="O77" s="87">
        <f t="shared" si="25"/>
        <v>0.4791885263157895</v>
      </c>
      <c r="P77" s="123"/>
      <c r="Q77" s="56">
        <v>245</v>
      </c>
      <c r="R77" s="56">
        <v>122.5</v>
      </c>
      <c r="S77" s="56">
        <v>80</v>
      </c>
      <c r="T77" s="68">
        <f aca="true" t="shared" si="54" ref="T77:T87">S77</f>
        <v>80</v>
      </c>
      <c r="U77" s="56">
        <f t="shared" si="41"/>
        <v>-42.5</v>
      </c>
      <c r="V77" s="87">
        <f t="shared" si="27"/>
        <v>0.6530612244897959</v>
      </c>
      <c r="W77" s="123"/>
      <c r="X77" s="56">
        <v>1800</v>
      </c>
      <c r="Y77" s="56">
        <v>900</v>
      </c>
      <c r="Z77" s="56">
        <v>861.457</v>
      </c>
      <c r="AA77" s="68">
        <f aca="true" t="shared" si="55" ref="AA77:AA83">Z77</f>
        <v>861.457</v>
      </c>
      <c r="AB77" s="56">
        <f t="shared" si="42"/>
        <v>-38.543000000000006</v>
      </c>
      <c r="AC77" s="87">
        <f t="shared" si="30"/>
        <v>0.9571744444444444</v>
      </c>
      <c r="AD77" s="123"/>
      <c r="AE77" s="56">
        <v>100</v>
      </c>
      <c r="AF77" s="56">
        <v>50</v>
      </c>
      <c r="AG77" s="56">
        <v>65</v>
      </c>
      <c r="AH77" s="56">
        <f aca="true" t="shared" si="56" ref="AH77:AH83">AG77</f>
        <v>65</v>
      </c>
      <c r="AI77" s="56">
        <f t="shared" si="43"/>
        <v>15</v>
      </c>
      <c r="AJ77" s="87">
        <f t="shared" si="33"/>
        <v>1.3</v>
      </c>
      <c r="AK77" s="123"/>
      <c r="AL77" s="56">
        <v>15</v>
      </c>
      <c r="AM77" s="56">
        <v>7.5</v>
      </c>
      <c r="AN77" s="56">
        <v>9.06</v>
      </c>
      <c r="AO77" s="68">
        <f aca="true" t="shared" si="57" ref="AO77:AO83">AN77</f>
        <v>9.06</v>
      </c>
      <c r="AP77" s="56">
        <f t="shared" si="52"/>
        <v>1.5600000000000005</v>
      </c>
      <c r="AQ77" s="87">
        <f t="shared" si="51"/>
        <v>1.208</v>
      </c>
      <c r="AR77" s="123"/>
      <c r="AS77" s="56">
        <v>39</v>
      </c>
      <c r="AT77" s="56">
        <v>19.5</v>
      </c>
      <c r="AU77" s="56">
        <v>18.04694</v>
      </c>
      <c r="AV77" s="68">
        <f aca="true" t="shared" si="58" ref="AV77:AV83">AU77</f>
        <v>18.04694</v>
      </c>
      <c r="AW77" s="56">
        <f t="shared" si="44"/>
        <v>-1.4530600000000007</v>
      </c>
      <c r="AX77" s="87">
        <f t="shared" si="39"/>
        <v>0.9254841025641025</v>
      </c>
      <c r="AY77" s="123"/>
    </row>
    <row r="78" spans="1:51" s="72" customFormat="1" ht="12.75">
      <c r="A78" s="45"/>
      <c r="B78" s="15"/>
      <c r="C78" s="4" t="s">
        <v>28</v>
      </c>
      <c r="D78" s="492" t="s">
        <v>160</v>
      </c>
      <c r="E78" s="492"/>
      <c r="F78" s="492"/>
      <c r="G78" s="492"/>
      <c r="H78" s="492"/>
      <c r="I78" s="34" t="s">
        <v>161</v>
      </c>
      <c r="J78" s="57">
        <v>0</v>
      </c>
      <c r="K78" s="57">
        <v>0</v>
      </c>
      <c r="L78" s="57">
        <v>0</v>
      </c>
      <c r="M78" s="68">
        <f t="shared" si="53"/>
        <v>0</v>
      </c>
      <c r="N78" s="57">
        <f t="shared" si="40"/>
        <v>0</v>
      </c>
      <c r="O78" s="87">
        <f t="shared" si="25"/>
      </c>
      <c r="P78" s="122"/>
      <c r="Q78" s="57">
        <v>0</v>
      </c>
      <c r="R78" s="57">
        <v>0</v>
      </c>
      <c r="S78" s="57">
        <v>0</v>
      </c>
      <c r="T78" s="68">
        <f t="shared" si="54"/>
        <v>0</v>
      </c>
      <c r="U78" s="57">
        <f t="shared" si="41"/>
        <v>0</v>
      </c>
      <c r="V78" s="87">
        <f t="shared" si="27"/>
      </c>
      <c r="W78" s="122"/>
      <c r="X78" s="57">
        <v>50</v>
      </c>
      <c r="Y78" s="57">
        <v>25</v>
      </c>
      <c r="Z78" s="57">
        <v>13.303</v>
      </c>
      <c r="AA78" s="68">
        <f t="shared" si="55"/>
        <v>13.303</v>
      </c>
      <c r="AB78" s="57">
        <f t="shared" si="42"/>
        <v>-11.697</v>
      </c>
      <c r="AC78" s="87">
        <f t="shared" si="30"/>
        <v>0.53212</v>
      </c>
      <c r="AD78" s="122"/>
      <c r="AE78" s="57">
        <v>0</v>
      </c>
      <c r="AF78" s="57">
        <v>0</v>
      </c>
      <c r="AG78" s="57">
        <v>0</v>
      </c>
      <c r="AH78" s="57">
        <f t="shared" si="56"/>
        <v>0</v>
      </c>
      <c r="AI78" s="57">
        <f t="shared" si="43"/>
        <v>0</v>
      </c>
      <c r="AJ78" s="87">
        <f t="shared" si="33"/>
      </c>
      <c r="AK78" s="122"/>
      <c r="AL78" s="57">
        <v>0</v>
      </c>
      <c r="AM78" s="57">
        <v>0</v>
      </c>
      <c r="AN78" s="57">
        <v>0</v>
      </c>
      <c r="AO78" s="68">
        <f t="shared" si="57"/>
        <v>0</v>
      </c>
      <c r="AP78" s="57">
        <f t="shared" si="52"/>
        <v>0</v>
      </c>
      <c r="AQ78" s="87">
        <f t="shared" si="51"/>
      </c>
      <c r="AR78" s="122"/>
      <c r="AS78" s="57">
        <v>0</v>
      </c>
      <c r="AT78" s="57">
        <v>0</v>
      </c>
      <c r="AU78" s="57">
        <v>0</v>
      </c>
      <c r="AV78" s="68">
        <f t="shared" si="58"/>
        <v>0</v>
      </c>
      <c r="AW78" s="57">
        <f t="shared" si="44"/>
        <v>0</v>
      </c>
      <c r="AX78" s="87">
        <f t="shared" si="39"/>
      </c>
      <c r="AY78" s="122"/>
    </row>
    <row r="79" spans="1:51" s="72" customFormat="1" ht="12.75">
      <c r="A79" s="45"/>
      <c r="B79" s="15"/>
      <c r="C79" s="4" t="s">
        <v>31</v>
      </c>
      <c r="D79" s="492" t="s">
        <v>162</v>
      </c>
      <c r="E79" s="492"/>
      <c r="F79" s="492"/>
      <c r="G79" s="492"/>
      <c r="H79" s="492"/>
      <c r="I79" s="34" t="s">
        <v>163</v>
      </c>
      <c r="J79" s="57">
        <v>0</v>
      </c>
      <c r="K79" s="57">
        <v>0</v>
      </c>
      <c r="L79" s="57">
        <v>0</v>
      </c>
      <c r="M79" s="68">
        <f t="shared" si="53"/>
        <v>0</v>
      </c>
      <c r="N79" s="57">
        <f t="shared" si="40"/>
        <v>0</v>
      </c>
      <c r="O79" s="87">
        <f t="shared" si="25"/>
      </c>
      <c r="P79" s="122"/>
      <c r="Q79" s="57">
        <v>0</v>
      </c>
      <c r="R79" s="57">
        <v>0</v>
      </c>
      <c r="S79" s="57">
        <v>0</v>
      </c>
      <c r="T79" s="68">
        <f t="shared" si="54"/>
        <v>0</v>
      </c>
      <c r="U79" s="57">
        <f t="shared" si="41"/>
        <v>0</v>
      </c>
      <c r="V79" s="87">
        <f t="shared" si="27"/>
      </c>
      <c r="W79" s="122"/>
      <c r="X79" s="57">
        <v>0</v>
      </c>
      <c r="Y79" s="57">
        <v>0</v>
      </c>
      <c r="Z79" s="57">
        <v>0</v>
      </c>
      <c r="AA79" s="68">
        <f t="shared" si="55"/>
        <v>0</v>
      </c>
      <c r="AB79" s="57">
        <f t="shared" si="42"/>
        <v>0</v>
      </c>
      <c r="AC79" s="87">
        <f t="shared" si="30"/>
      </c>
      <c r="AD79" s="122"/>
      <c r="AE79" s="57">
        <v>0</v>
      </c>
      <c r="AF79" s="57">
        <v>0</v>
      </c>
      <c r="AG79" s="57">
        <v>0</v>
      </c>
      <c r="AH79" s="57">
        <f t="shared" si="56"/>
        <v>0</v>
      </c>
      <c r="AI79" s="57">
        <f t="shared" si="43"/>
        <v>0</v>
      </c>
      <c r="AJ79" s="87">
        <f t="shared" si="33"/>
      </c>
      <c r="AK79" s="122"/>
      <c r="AL79" s="57">
        <v>0</v>
      </c>
      <c r="AM79" s="57">
        <v>0</v>
      </c>
      <c r="AN79" s="57">
        <v>0</v>
      </c>
      <c r="AO79" s="68">
        <f t="shared" si="57"/>
        <v>0</v>
      </c>
      <c r="AP79" s="57">
        <f t="shared" si="52"/>
        <v>0</v>
      </c>
      <c r="AQ79" s="87">
        <f t="shared" si="51"/>
      </c>
      <c r="AR79" s="122"/>
      <c r="AS79" s="57">
        <v>0</v>
      </c>
      <c r="AT79" s="57">
        <v>0</v>
      </c>
      <c r="AU79" s="57">
        <v>0</v>
      </c>
      <c r="AV79" s="68">
        <f t="shared" si="58"/>
        <v>0</v>
      </c>
      <c r="AW79" s="57">
        <f t="shared" si="44"/>
        <v>0</v>
      </c>
      <c r="AX79" s="87">
        <f t="shared" si="39"/>
      </c>
      <c r="AY79" s="122"/>
    </row>
    <row r="80" spans="1:51" s="72" customFormat="1" ht="12.75">
      <c r="A80" s="45"/>
      <c r="B80" s="15"/>
      <c r="C80" s="4" t="s">
        <v>34</v>
      </c>
      <c r="D80" s="492" t="s">
        <v>164</v>
      </c>
      <c r="E80" s="492"/>
      <c r="F80" s="492"/>
      <c r="G80" s="492"/>
      <c r="H80" s="492"/>
      <c r="I80" s="34" t="s">
        <v>165</v>
      </c>
      <c r="J80" s="57">
        <v>6700</v>
      </c>
      <c r="K80" s="57">
        <v>1864.5</v>
      </c>
      <c r="L80" s="57">
        <v>2331.9991099999997</v>
      </c>
      <c r="M80" s="68">
        <f t="shared" si="53"/>
        <v>2331.9991099999997</v>
      </c>
      <c r="N80" s="57">
        <f t="shared" si="40"/>
        <v>467.49910999999975</v>
      </c>
      <c r="O80" s="87">
        <f t="shared" si="25"/>
        <v>1.250736985787074</v>
      </c>
      <c r="P80" s="162"/>
      <c r="Q80" s="57">
        <v>875</v>
      </c>
      <c r="R80" s="57">
        <v>437.5</v>
      </c>
      <c r="S80" s="57">
        <v>196</v>
      </c>
      <c r="T80" s="68">
        <f t="shared" si="54"/>
        <v>196</v>
      </c>
      <c r="U80" s="57">
        <f t="shared" si="41"/>
        <v>-241.5</v>
      </c>
      <c r="V80" s="87">
        <f t="shared" si="27"/>
        <v>0.448</v>
      </c>
      <c r="W80" s="122"/>
      <c r="X80" s="57">
        <v>3500</v>
      </c>
      <c r="Y80" s="57">
        <v>1750</v>
      </c>
      <c r="Z80" s="57">
        <v>1295.322</v>
      </c>
      <c r="AA80" s="68">
        <f t="shared" si="55"/>
        <v>1295.322</v>
      </c>
      <c r="AB80" s="57">
        <f t="shared" si="42"/>
        <v>-454.6780000000001</v>
      </c>
      <c r="AC80" s="87">
        <f t="shared" si="30"/>
        <v>0.740184</v>
      </c>
      <c r="AD80" s="122"/>
      <c r="AE80" s="57">
        <v>9000</v>
      </c>
      <c r="AF80" s="57">
        <v>4500</v>
      </c>
      <c r="AG80" s="57">
        <v>4200</v>
      </c>
      <c r="AH80" s="84">
        <f t="shared" si="56"/>
        <v>4200</v>
      </c>
      <c r="AI80" s="57">
        <f t="shared" si="43"/>
        <v>-300</v>
      </c>
      <c r="AJ80" s="87">
        <f t="shared" si="33"/>
        <v>0.9333333333333333</v>
      </c>
      <c r="AK80" s="122"/>
      <c r="AL80" s="57">
        <v>11386</v>
      </c>
      <c r="AM80" s="57">
        <v>5693</v>
      </c>
      <c r="AN80" s="57">
        <v>5492.122</v>
      </c>
      <c r="AO80" s="68">
        <f t="shared" si="57"/>
        <v>5492.122</v>
      </c>
      <c r="AP80" s="57">
        <f t="shared" si="52"/>
        <v>-200.8779999999997</v>
      </c>
      <c r="AQ80" s="87">
        <f t="shared" si="51"/>
        <v>0.9647149130511155</v>
      </c>
      <c r="AR80" s="122"/>
      <c r="AS80" s="57">
        <v>3500</v>
      </c>
      <c r="AT80" s="57">
        <v>1750</v>
      </c>
      <c r="AU80" s="57">
        <v>1666.0556</v>
      </c>
      <c r="AV80" s="68">
        <f t="shared" si="58"/>
        <v>1666.0556</v>
      </c>
      <c r="AW80" s="57">
        <f t="shared" si="44"/>
        <v>-83.94440000000009</v>
      </c>
      <c r="AX80" s="87">
        <f t="shared" si="39"/>
        <v>0.9520317714285714</v>
      </c>
      <c r="AY80" s="122"/>
    </row>
    <row r="81" spans="1:51" s="72" customFormat="1" ht="12.75">
      <c r="A81" s="80"/>
      <c r="B81" s="81"/>
      <c r="C81" s="82"/>
      <c r="D81" s="104" t="s">
        <v>166</v>
      </c>
      <c r="E81" s="135"/>
      <c r="F81" s="135"/>
      <c r="G81" s="135"/>
      <c r="H81" s="135"/>
      <c r="I81" s="83" t="s">
        <v>167</v>
      </c>
      <c r="J81" s="84">
        <v>4800</v>
      </c>
      <c r="K81" s="84">
        <v>1248</v>
      </c>
      <c r="L81" s="84">
        <v>1800.0194299999998</v>
      </c>
      <c r="M81" s="86">
        <f t="shared" si="53"/>
        <v>1800.0194299999998</v>
      </c>
      <c r="N81" s="84">
        <f t="shared" si="40"/>
        <v>552.0194299999998</v>
      </c>
      <c r="O81" s="85">
        <f t="shared" si="25"/>
        <v>1.4423232612179486</v>
      </c>
      <c r="P81" s="164"/>
      <c r="Q81" s="84">
        <v>800</v>
      </c>
      <c r="R81" s="84">
        <v>400</v>
      </c>
      <c r="S81" s="84">
        <v>171</v>
      </c>
      <c r="T81" s="86">
        <f t="shared" si="54"/>
        <v>171</v>
      </c>
      <c r="U81" s="84">
        <f t="shared" si="41"/>
        <v>-229</v>
      </c>
      <c r="V81" s="85">
        <f t="shared" si="27"/>
        <v>0.4275</v>
      </c>
      <c r="W81" s="122"/>
      <c r="X81" s="84">
        <v>2600</v>
      </c>
      <c r="Y81" s="84">
        <v>1300</v>
      </c>
      <c r="Z81" s="84">
        <v>983.191</v>
      </c>
      <c r="AA81" s="86">
        <f t="shared" si="55"/>
        <v>983.191</v>
      </c>
      <c r="AB81" s="84">
        <f t="shared" si="42"/>
        <v>-316.80899999999997</v>
      </c>
      <c r="AC81" s="85">
        <f t="shared" si="30"/>
        <v>0.7563007692307693</v>
      </c>
      <c r="AD81" s="122"/>
      <c r="AE81" s="84">
        <v>8970</v>
      </c>
      <c r="AF81" s="84">
        <v>4485</v>
      </c>
      <c r="AG81" s="84">
        <v>4097</v>
      </c>
      <c r="AH81" s="84">
        <f t="shared" si="56"/>
        <v>4097</v>
      </c>
      <c r="AI81" s="84">
        <f t="shared" si="43"/>
        <v>-388</v>
      </c>
      <c r="AJ81" s="85">
        <f t="shared" si="33"/>
        <v>0.913489409141583</v>
      </c>
      <c r="AK81" s="122"/>
      <c r="AL81" s="84">
        <v>5610</v>
      </c>
      <c r="AM81" s="84">
        <v>2805</v>
      </c>
      <c r="AN81" s="84">
        <v>2767.559</v>
      </c>
      <c r="AO81" s="86">
        <f t="shared" si="57"/>
        <v>2767.559</v>
      </c>
      <c r="AP81" s="84">
        <f t="shared" si="52"/>
        <v>-37.4409999999998</v>
      </c>
      <c r="AQ81" s="85">
        <f t="shared" si="51"/>
        <v>0.9866520499108735</v>
      </c>
      <c r="AR81" s="122"/>
      <c r="AS81" s="84">
        <v>1800</v>
      </c>
      <c r="AT81" s="84">
        <v>900</v>
      </c>
      <c r="AU81" s="84">
        <v>1165.6105</v>
      </c>
      <c r="AV81" s="86">
        <f t="shared" si="58"/>
        <v>1165.6105</v>
      </c>
      <c r="AW81" s="84">
        <f t="shared" si="44"/>
        <v>265.6105</v>
      </c>
      <c r="AX81" s="85">
        <f t="shared" si="39"/>
        <v>1.2951227777777778</v>
      </c>
      <c r="AY81" s="122"/>
    </row>
    <row r="82" spans="1:51" s="72" customFormat="1" ht="12.75">
      <c r="A82" s="80"/>
      <c r="B82" s="81"/>
      <c r="C82" s="82"/>
      <c r="D82" s="104" t="s">
        <v>168</v>
      </c>
      <c r="E82" s="135"/>
      <c r="F82" s="135"/>
      <c r="G82" s="135"/>
      <c r="H82" s="135"/>
      <c r="I82" s="83" t="s">
        <v>169</v>
      </c>
      <c r="J82" s="84">
        <v>1400</v>
      </c>
      <c r="K82" s="84">
        <v>364</v>
      </c>
      <c r="L82" s="84">
        <v>216.18589</v>
      </c>
      <c r="M82" s="86">
        <f t="shared" si="53"/>
        <v>216.18589</v>
      </c>
      <c r="N82" s="84">
        <f t="shared" si="40"/>
        <v>-147.81411</v>
      </c>
      <c r="O82" s="85">
        <f t="shared" si="25"/>
        <v>0.5939172802197802</v>
      </c>
      <c r="P82" s="164"/>
      <c r="Q82" s="84">
        <v>0</v>
      </c>
      <c r="R82" s="84">
        <v>0</v>
      </c>
      <c r="S82" s="84">
        <v>0</v>
      </c>
      <c r="T82" s="86">
        <f t="shared" si="54"/>
        <v>0</v>
      </c>
      <c r="U82" s="84">
        <f t="shared" si="41"/>
        <v>0</v>
      </c>
      <c r="V82" s="85">
        <f t="shared" si="27"/>
      </c>
      <c r="W82" s="138"/>
      <c r="X82" s="84">
        <v>500</v>
      </c>
      <c r="Y82" s="84">
        <v>250</v>
      </c>
      <c r="Z82" s="84">
        <v>165.942</v>
      </c>
      <c r="AA82" s="86">
        <f t="shared" si="55"/>
        <v>165.942</v>
      </c>
      <c r="AB82" s="84">
        <f t="shared" si="42"/>
        <v>-84.05799999999999</v>
      </c>
      <c r="AC82" s="85">
        <f t="shared" si="30"/>
        <v>0.663768</v>
      </c>
      <c r="AD82" s="138"/>
      <c r="AE82" s="84">
        <v>20</v>
      </c>
      <c r="AF82" s="84">
        <v>10</v>
      </c>
      <c r="AG82" s="84">
        <v>103</v>
      </c>
      <c r="AH82" s="59">
        <f t="shared" si="56"/>
        <v>103</v>
      </c>
      <c r="AI82" s="84">
        <f t="shared" si="43"/>
        <v>93</v>
      </c>
      <c r="AJ82" s="85">
        <f t="shared" si="33"/>
        <v>10.3</v>
      </c>
      <c r="AK82" s="138"/>
      <c r="AL82" s="84">
        <v>5776</v>
      </c>
      <c r="AM82" s="84">
        <v>2888</v>
      </c>
      <c r="AN82" s="84">
        <v>2724.563</v>
      </c>
      <c r="AO82" s="86">
        <f t="shared" si="57"/>
        <v>2724.563</v>
      </c>
      <c r="AP82" s="84">
        <f t="shared" si="52"/>
        <v>-163.4369999999999</v>
      </c>
      <c r="AQ82" s="85">
        <f t="shared" si="51"/>
        <v>0.94340824099723</v>
      </c>
      <c r="AR82" s="138"/>
      <c r="AS82" s="84">
        <v>1600</v>
      </c>
      <c r="AT82" s="84">
        <v>800</v>
      </c>
      <c r="AU82" s="84">
        <v>368.2691</v>
      </c>
      <c r="AV82" s="86">
        <f t="shared" si="58"/>
        <v>368.2691</v>
      </c>
      <c r="AW82" s="84">
        <f t="shared" si="44"/>
        <v>-431.7309</v>
      </c>
      <c r="AX82" s="85">
        <f t="shared" si="39"/>
        <v>0.46033637499999996</v>
      </c>
      <c r="AY82" s="138"/>
    </row>
    <row r="83" spans="1:51" s="72" customFormat="1" ht="12.75">
      <c r="A83" s="36"/>
      <c r="B83" s="7"/>
      <c r="C83" s="8"/>
      <c r="D83" s="105" t="s">
        <v>170</v>
      </c>
      <c r="E83" s="136"/>
      <c r="F83" s="136"/>
      <c r="G83" s="136"/>
      <c r="H83" s="136"/>
      <c r="I83" s="37" t="s">
        <v>171</v>
      </c>
      <c r="J83" s="59">
        <v>500</v>
      </c>
      <c r="K83" s="59">
        <v>252.5</v>
      </c>
      <c r="L83" s="59">
        <v>315.79379</v>
      </c>
      <c r="M83" s="86">
        <f t="shared" si="53"/>
        <v>315.79379</v>
      </c>
      <c r="N83" s="59">
        <f t="shared" si="40"/>
        <v>63.29379</v>
      </c>
      <c r="O83" s="85">
        <f t="shared" si="25"/>
        <v>1.2506684752475248</v>
      </c>
      <c r="P83" s="165"/>
      <c r="Q83" s="59">
        <v>0</v>
      </c>
      <c r="R83" s="59">
        <v>0</v>
      </c>
      <c r="S83" s="59">
        <v>25</v>
      </c>
      <c r="T83" s="86">
        <f t="shared" si="54"/>
        <v>25</v>
      </c>
      <c r="U83" s="59">
        <f t="shared" si="41"/>
        <v>25</v>
      </c>
      <c r="V83" s="85">
        <f t="shared" si="27"/>
      </c>
      <c r="W83" s="125"/>
      <c r="X83" s="59">
        <v>300</v>
      </c>
      <c r="Y83" s="59">
        <v>150</v>
      </c>
      <c r="Z83" s="59">
        <v>11.046</v>
      </c>
      <c r="AA83" s="86">
        <f t="shared" si="55"/>
        <v>11.046</v>
      </c>
      <c r="AB83" s="59">
        <f t="shared" si="42"/>
        <v>-138.954</v>
      </c>
      <c r="AC83" s="85">
        <f t="shared" si="30"/>
        <v>0.07364</v>
      </c>
      <c r="AD83" s="125"/>
      <c r="AE83" s="59">
        <v>10</v>
      </c>
      <c r="AF83" s="59">
        <v>5</v>
      </c>
      <c r="AG83" s="59">
        <v>0</v>
      </c>
      <c r="AH83" s="59">
        <f t="shared" si="56"/>
        <v>0</v>
      </c>
      <c r="AI83" s="59">
        <f t="shared" si="43"/>
        <v>-5</v>
      </c>
      <c r="AJ83" s="85">
        <f t="shared" si="33"/>
        <v>0</v>
      </c>
      <c r="AK83" s="125"/>
      <c r="AL83" s="59">
        <v>0</v>
      </c>
      <c r="AM83" s="59">
        <v>0</v>
      </c>
      <c r="AN83" s="59">
        <v>0</v>
      </c>
      <c r="AO83" s="86">
        <f t="shared" si="57"/>
        <v>0</v>
      </c>
      <c r="AP83" s="59">
        <f t="shared" si="52"/>
        <v>0</v>
      </c>
      <c r="AQ83" s="85">
        <f t="shared" si="51"/>
      </c>
      <c r="AR83" s="125"/>
      <c r="AS83" s="59">
        <v>100</v>
      </c>
      <c r="AT83" s="59">
        <v>50</v>
      </c>
      <c r="AU83" s="59">
        <v>0</v>
      </c>
      <c r="AV83" s="86">
        <f t="shared" si="58"/>
        <v>0</v>
      </c>
      <c r="AW83" s="59">
        <f t="shared" si="44"/>
        <v>-50</v>
      </c>
      <c r="AX83" s="85">
        <f t="shared" si="39"/>
        <v>0</v>
      </c>
      <c r="AY83" s="125"/>
    </row>
    <row r="84" spans="1:51" s="72" customFormat="1" ht="12.75">
      <c r="A84" s="503" t="s">
        <v>172</v>
      </c>
      <c r="B84" s="504"/>
      <c r="C84" s="505"/>
      <c r="D84" s="506" t="s">
        <v>173</v>
      </c>
      <c r="E84" s="507"/>
      <c r="F84" s="507"/>
      <c r="G84" s="507"/>
      <c r="H84" s="507"/>
      <c r="I84" s="38"/>
      <c r="J84" s="24">
        <f>SUM(J85:J86)</f>
        <v>7510</v>
      </c>
      <c r="K84" s="54">
        <f>SUM(K85:K86)</f>
        <v>3634</v>
      </c>
      <c r="L84" s="54">
        <f>SUM(L85:L86)</f>
        <v>3486.847</v>
      </c>
      <c r="M84" s="54">
        <f>SUM(M85:M86)</f>
        <v>3486.847</v>
      </c>
      <c r="N84" s="54">
        <f t="shared" si="40"/>
        <v>-147.1529999999998</v>
      </c>
      <c r="O84" s="61">
        <f t="shared" si="25"/>
        <v>0.9595066042927903</v>
      </c>
      <c r="P84" s="166"/>
      <c r="Q84" s="24">
        <f>SUM(Q85:Q86)</f>
        <v>10429</v>
      </c>
      <c r="R84" s="54">
        <f>SUM(R85:R86)</f>
        <v>5214.5</v>
      </c>
      <c r="S84" s="54">
        <f>SUM(S85:S86)</f>
        <v>8345</v>
      </c>
      <c r="T84" s="137">
        <f>SUM(T85:T86)</f>
        <v>8345</v>
      </c>
      <c r="U84" s="54">
        <f t="shared" si="41"/>
        <v>3130.5</v>
      </c>
      <c r="V84" s="61">
        <f t="shared" si="27"/>
        <v>1.6003451912935085</v>
      </c>
      <c r="W84" s="126"/>
      <c r="X84" s="24">
        <f>SUM(X85:X86)</f>
        <v>7114</v>
      </c>
      <c r="Y84" s="54">
        <f>SUM(Y85:Y86)</f>
        <v>3557</v>
      </c>
      <c r="Z84" s="54">
        <f>SUM(Z85:Z86)</f>
        <v>9693.998</v>
      </c>
      <c r="AA84" s="54">
        <f>SUM(AA85:AA86)</f>
        <v>9693.998</v>
      </c>
      <c r="AB84" s="54">
        <f t="shared" si="42"/>
        <v>6136.998</v>
      </c>
      <c r="AC84" s="61">
        <f t="shared" si="30"/>
        <v>2.725329772280011</v>
      </c>
      <c r="AD84" s="120"/>
      <c r="AE84" s="24">
        <f>SUM(AE85:AE86)</f>
        <v>4000</v>
      </c>
      <c r="AF84" s="54">
        <f>SUM(AF85:AF86)</f>
        <v>4000</v>
      </c>
      <c r="AG84" s="54">
        <f>SUM(AG85:AG86)</f>
        <v>5388</v>
      </c>
      <c r="AH84" s="54">
        <f>SUM(AH85:AH86)</f>
        <v>5388</v>
      </c>
      <c r="AI84" s="54">
        <f t="shared" si="43"/>
        <v>1388</v>
      </c>
      <c r="AJ84" s="61">
        <f t="shared" si="33"/>
        <v>1.347</v>
      </c>
      <c r="AK84" s="126"/>
      <c r="AL84" s="24">
        <f>SUM(AL85:AL86)</f>
        <v>14807</v>
      </c>
      <c r="AM84" s="54">
        <f>SUM(AM85:AM86)</f>
        <v>7934.486</v>
      </c>
      <c r="AN84" s="54">
        <f>SUM(AN85:AN86)</f>
        <v>6978.506</v>
      </c>
      <c r="AO84" s="54">
        <f>SUM(AO85:AO86)</f>
        <v>6978.506</v>
      </c>
      <c r="AP84" s="54">
        <f t="shared" si="52"/>
        <v>-955.9799999999996</v>
      </c>
      <c r="AQ84" s="61">
        <f t="shared" si="51"/>
        <v>0.8795158249696327</v>
      </c>
      <c r="AR84" s="126"/>
      <c r="AS84" s="24">
        <f>SUM(AS85:AS86)</f>
        <v>4200</v>
      </c>
      <c r="AT84" s="54">
        <f>SUM(AT85:AT86)</f>
        <v>2100</v>
      </c>
      <c r="AU84" s="54">
        <f>SUM(AU85:AU86)</f>
        <v>4659.46702</v>
      </c>
      <c r="AV84" s="54">
        <f>SUM(AV85:AV86)</f>
        <v>4659.46702</v>
      </c>
      <c r="AW84" s="54">
        <f t="shared" si="44"/>
        <v>2559.46702</v>
      </c>
      <c r="AX84" s="61">
        <f t="shared" si="39"/>
        <v>2.218793819047619</v>
      </c>
      <c r="AY84" s="126"/>
    </row>
    <row r="85" spans="1:51" s="93" customFormat="1" ht="12.75">
      <c r="A85" s="106"/>
      <c r="B85" s="107"/>
      <c r="C85" s="9" t="s">
        <v>14</v>
      </c>
      <c r="D85" s="508" t="s">
        <v>185</v>
      </c>
      <c r="E85" s="508"/>
      <c r="F85" s="508"/>
      <c r="G85" s="508"/>
      <c r="H85" s="508"/>
      <c r="I85" s="39" t="s">
        <v>186</v>
      </c>
      <c r="J85" s="108">
        <v>0</v>
      </c>
      <c r="K85" s="108">
        <v>0</v>
      </c>
      <c r="L85" s="108">
        <v>0</v>
      </c>
      <c r="M85" s="68">
        <f>L85</f>
        <v>0</v>
      </c>
      <c r="N85" s="108">
        <f t="shared" si="40"/>
        <v>0</v>
      </c>
      <c r="O85" s="87">
        <f t="shared" si="25"/>
      </c>
      <c r="P85" s="167"/>
      <c r="Q85" s="108">
        <v>0</v>
      </c>
      <c r="R85" s="108">
        <v>0</v>
      </c>
      <c r="S85" s="108">
        <v>0</v>
      </c>
      <c r="T85" s="67">
        <f t="shared" si="54"/>
        <v>0</v>
      </c>
      <c r="U85" s="108">
        <f t="shared" si="41"/>
        <v>0</v>
      </c>
      <c r="V85" s="87">
        <f t="shared" si="27"/>
      </c>
      <c r="W85" s="127"/>
      <c r="X85" s="108">
        <v>0</v>
      </c>
      <c r="Y85" s="108">
        <v>0</v>
      </c>
      <c r="Z85" s="108">
        <v>0</v>
      </c>
      <c r="AA85" s="68">
        <f>Z85</f>
        <v>0</v>
      </c>
      <c r="AB85" s="108">
        <f t="shared" si="42"/>
        <v>0</v>
      </c>
      <c r="AC85" s="87">
        <f t="shared" si="30"/>
      </c>
      <c r="AD85" s="127"/>
      <c r="AE85" s="108">
        <v>0</v>
      </c>
      <c r="AF85" s="108">
        <v>0</v>
      </c>
      <c r="AG85" s="108">
        <v>0</v>
      </c>
      <c r="AH85" s="108">
        <f>AG85</f>
        <v>0</v>
      </c>
      <c r="AI85" s="108">
        <f t="shared" si="43"/>
        <v>0</v>
      </c>
      <c r="AJ85" s="87">
        <f t="shared" si="33"/>
      </c>
      <c r="AK85" s="127"/>
      <c r="AL85" s="108">
        <v>0</v>
      </c>
      <c r="AM85" s="108">
        <v>0</v>
      </c>
      <c r="AN85" s="108">
        <v>0</v>
      </c>
      <c r="AO85" s="68">
        <f>AN85</f>
        <v>0</v>
      </c>
      <c r="AP85" s="108">
        <f t="shared" si="52"/>
        <v>0</v>
      </c>
      <c r="AQ85" s="87">
        <f t="shared" si="51"/>
      </c>
      <c r="AR85" s="127"/>
      <c r="AS85" s="108">
        <v>0</v>
      </c>
      <c r="AT85" s="108">
        <v>0</v>
      </c>
      <c r="AU85" s="108">
        <v>0</v>
      </c>
      <c r="AV85" s="68">
        <f>AU85</f>
        <v>0</v>
      </c>
      <c r="AW85" s="108">
        <f t="shared" si="44"/>
        <v>0</v>
      </c>
      <c r="AX85" s="87">
        <f t="shared" si="39"/>
      </c>
      <c r="AY85" s="127"/>
    </row>
    <row r="86" spans="1:51" s="72" customFormat="1" ht="12.75">
      <c r="A86" s="43"/>
      <c r="B86" s="13"/>
      <c r="C86" s="109" t="s">
        <v>28</v>
      </c>
      <c r="D86" s="496" t="s">
        <v>173</v>
      </c>
      <c r="E86" s="496"/>
      <c r="F86" s="496"/>
      <c r="G86" s="496"/>
      <c r="H86" s="496"/>
      <c r="I86" s="110" t="s">
        <v>174</v>
      </c>
      <c r="J86" s="111">
        <v>7510</v>
      </c>
      <c r="K86" s="111">
        <v>3634</v>
      </c>
      <c r="L86" s="111">
        <v>3486.847</v>
      </c>
      <c r="M86" s="68">
        <f>L86</f>
        <v>3486.847</v>
      </c>
      <c r="N86" s="111">
        <f t="shared" si="40"/>
        <v>-147.1529999999998</v>
      </c>
      <c r="O86" s="87">
        <f t="shared" si="25"/>
        <v>0.9595066042927903</v>
      </c>
      <c r="P86" s="168"/>
      <c r="Q86" s="111">
        <v>10429</v>
      </c>
      <c r="R86" s="111">
        <v>5214.5</v>
      </c>
      <c r="S86" s="111">
        <v>8345</v>
      </c>
      <c r="T86" s="68">
        <f t="shared" si="54"/>
        <v>8345</v>
      </c>
      <c r="U86" s="111">
        <f t="shared" si="41"/>
        <v>3130.5</v>
      </c>
      <c r="V86" s="87">
        <f t="shared" si="27"/>
        <v>1.6003451912935085</v>
      </c>
      <c r="W86" s="122"/>
      <c r="X86" s="111">
        <v>7114</v>
      </c>
      <c r="Y86" s="111">
        <v>3557</v>
      </c>
      <c r="Z86" s="111">
        <v>9693.998</v>
      </c>
      <c r="AA86" s="68">
        <f>Z86</f>
        <v>9693.998</v>
      </c>
      <c r="AB86" s="111">
        <f t="shared" si="42"/>
        <v>6136.998</v>
      </c>
      <c r="AC86" s="87">
        <f t="shared" si="30"/>
        <v>2.725329772280011</v>
      </c>
      <c r="AD86" s="407" t="s">
        <v>266</v>
      </c>
      <c r="AE86" s="111">
        <v>4000</v>
      </c>
      <c r="AF86" s="111">
        <v>4000</v>
      </c>
      <c r="AG86" s="111">
        <v>5388</v>
      </c>
      <c r="AH86" s="111">
        <f>AG86</f>
        <v>5388</v>
      </c>
      <c r="AI86" s="111">
        <f t="shared" si="43"/>
        <v>1388</v>
      </c>
      <c r="AJ86" s="87">
        <f t="shared" si="33"/>
        <v>1.347</v>
      </c>
      <c r="AK86" s="122"/>
      <c r="AL86" s="111">
        <v>14807</v>
      </c>
      <c r="AM86" s="111">
        <v>7934.486</v>
      </c>
      <c r="AN86" s="111">
        <v>6978.506</v>
      </c>
      <c r="AO86" s="68">
        <f>AN86</f>
        <v>6978.506</v>
      </c>
      <c r="AP86" s="111">
        <f t="shared" si="52"/>
        <v>-955.9799999999996</v>
      </c>
      <c r="AQ86" s="87">
        <f t="shared" si="51"/>
        <v>0.8795158249696327</v>
      </c>
      <c r="AR86" s="139"/>
      <c r="AS86" s="111">
        <v>4200</v>
      </c>
      <c r="AT86" s="111">
        <v>2100</v>
      </c>
      <c r="AU86" s="111">
        <v>4659.46702</v>
      </c>
      <c r="AV86" s="68">
        <f>AU86</f>
        <v>4659.46702</v>
      </c>
      <c r="AW86" s="111">
        <f t="shared" si="44"/>
        <v>2559.46702</v>
      </c>
      <c r="AX86" s="87">
        <f t="shared" si="39"/>
        <v>2.218793819047619</v>
      </c>
      <c r="AY86" s="122"/>
    </row>
    <row r="87" spans="1:51" s="113" customFormat="1" ht="22.5">
      <c r="A87" s="36"/>
      <c r="B87" s="7"/>
      <c r="C87" s="8"/>
      <c r="D87" s="497" t="s">
        <v>175</v>
      </c>
      <c r="E87" s="497"/>
      <c r="F87" s="497"/>
      <c r="G87" s="497"/>
      <c r="H87" s="497"/>
      <c r="I87" s="37" t="s">
        <v>176</v>
      </c>
      <c r="J87" s="112">
        <v>2949</v>
      </c>
      <c r="K87" s="112">
        <v>1476</v>
      </c>
      <c r="L87" s="112">
        <v>1474.54</v>
      </c>
      <c r="M87" s="86">
        <f>L87</f>
        <v>1474.54</v>
      </c>
      <c r="N87" s="112">
        <f t="shared" si="40"/>
        <v>-1.4600000000000364</v>
      </c>
      <c r="O87" s="85">
        <f t="shared" si="25"/>
        <v>0.999010840108401</v>
      </c>
      <c r="P87" s="125"/>
      <c r="Q87" s="112">
        <v>9309</v>
      </c>
      <c r="R87" s="112">
        <v>4654.5</v>
      </c>
      <c r="S87" s="112">
        <v>4725</v>
      </c>
      <c r="T87" s="86">
        <f t="shared" si="54"/>
        <v>4725</v>
      </c>
      <c r="U87" s="112">
        <f t="shared" si="41"/>
        <v>70.5</v>
      </c>
      <c r="V87" s="85">
        <f t="shared" si="27"/>
        <v>1.015146632291331</v>
      </c>
      <c r="W87" s="125"/>
      <c r="X87" s="112">
        <v>3483</v>
      </c>
      <c r="Y87" s="112">
        <v>1741.5</v>
      </c>
      <c r="Z87" s="112">
        <v>1901.22</v>
      </c>
      <c r="AA87" s="86">
        <f>Z87</f>
        <v>1901.22</v>
      </c>
      <c r="AB87" s="112">
        <f t="shared" si="42"/>
        <v>159.72000000000003</v>
      </c>
      <c r="AC87" s="85">
        <f t="shared" si="30"/>
        <v>1.0917140396210163</v>
      </c>
      <c r="AD87" s="125"/>
      <c r="AE87" s="112">
        <v>4000</v>
      </c>
      <c r="AF87" s="112">
        <v>4000</v>
      </c>
      <c r="AG87" s="112">
        <v>4877</v>
      </c>
      <c r="AH87" s="112">
        <f>AG87</f>
        <v>4877</v>
      </c>
      <c r="AI87" s="112">
        <f t="shared" si="43"/>
        <v>877</v>
      </c>
      <c r="AJ87" s="85">
        <f t="shared" si="33"/>
        <v>1.21925</v>
      </c>
      <c r="AK87" s="180" t="s">
        <v>276</v>
      </c>
      <c r="AL87" s="112">
        <v>11766</v>
      </c>
      <c r="AM87" s="112">
        <v>5882.986</v>
      </c>
      <c r="AN87" s="112">
        <v>3893.679</v>
      </c>
      <c r="AO87" s="86">
        <f>AN87</f>
        <v>3893.679</v>
      </c>
      <c r="AP87" s="112">
        <f t="shared" si="52"/>
        <v>-1989.3069999999998</v>
      </c>
      <c r="AQ87" s="85">
        <f t="shared" si="51"/>
        <v>0.6618542012508614</v>
      </c>
      <c r="AR87" s="139" t="s">
        <v>228</v>
      </c>
      <c r="AS87" s="112">
        <v>4200</v>
      </c>
      <c r="AT87" s="112">
        <v>2100</v>
      </c>
      <c r="AU87" s="112">
        <v>3260.603</v>
      </c>
      <c r="AV87" s="86">
        <f>AU87</f>
        <v>3260.603</v>
      </c>
      <c r="AW87" s="112">
        <f t="shared" si="44"/>
        <v>1160.603</v>
      </c>
      <c r="AX87" s="85">
        <f t="shared" si="39"/>
        <v>1.5526680952380953</v>
      </c>
      <c r="AY87" s="125"/>
    </row>
    <row r="88" spans="1:51" s="72" customFormat="1" ht="12.75">
      <c r="A88" s="499" t="s">
        <v>177</v>
      </c>
      <c r="B88" s="500"/>
      <c r="C88" s="501"/>
      <c r="D88" s="502" t="s">
        <v>178</v>
      </c>
      <c r="E88" s="502"/>
      <c r="F88" s="502"/>
      <c r="G88" s="502"/>
      <c r="H88" s="502"/>
      <c r="I88" s="40"/>
      <c r="J88" s="23"/>
      <c r="K88" s="53"/>
      <c r="L88" s="53"/>
      <c r="M88" s="53"/>
      <c r="N88" s="53">
        <f t="shared" si="40"/>
        <v>0</v>
      </c>
      <c r="O88" s="62"/>
      <c r="P88" s="128"/>
      <c r="Q88" s="23"/>
      <c r="R88" s="53"/>
      <c r="S88" s="53"/>
      <c r="T88" s="53"/>
      <c r="U88" s="53">
        <f t="shared" si="41"/>
        <v>0</v>
      </c>
      <c r="V88" s="62"/>
      <c r="W88" s="128"/>
      <c r="X88" s="23"/>
      <c r="Y88" s="53"/>
      <c r="Z88" s="53"/>
      <c r="AA88" s="53"/>
      <c r="AB88" s="53">
        <f t="shared" si="42"/>
        <v>0</v>
      </c>
      <c r="AC88" s="62"/>
      <c r="AD88" s="128"/>
      <c r="AE88" s="23"/>
      <c r="AF88" s="53"/>
      <c r="AG88" s="53"/>
      <c r="AH88" s="53"/>
      <c r="AI88" s="53">
        <f t="shared" si="43"/>
        <v>0</v>
      </c>
      <c r="AJ88" s="62"/>
      <c r="AK88" s="128"/>
      <c r="AL88" s="23"/>
      <c r="AM88" s="53"/>
      <c r="AN88" s="53"/>
      <c r="AO88" s="53"/>
      <c r="AP88" s="53">
        <f t="shared" si="52"/>
        <v>0</v>
      </c>
      <c r="AQ88" s="62"/>
      <c r="AR88" s="128"/>
      <c r="AS88" s="23"/>
      <c r="AT88" s="53"/>
      <c r="AU88" s="53"/>
      <c r="AV88" s="53"/>
      <c r="AW88" s="53">
        <f t="shared" si="44"/>
        <v>0</v>
      </c>
      <c r="AX88" s="62"/>
      <c r="AY88" s="128"/>
    </row>
    <row r="89" spans="1:51" s="12" customFormat="1" ht="13.5" thickBot="1">
      <c r="A89" s="41"/>
      <c r="B89" s="10"/>
      <c r="C89" s="11"/>
      <c r="D89" s="498" t="s">
        <v>179</v>
      </c>
      <c r="E89" s="498"/>
      <c r="F89" s="498"/>
      <c r="G89" s="498"/>
      <c r="H89" s="498"/>
      <c r="I89" s="42"/>
      <c r="J89" s="25">
        <f>J58-J7</f>
        <v>7953</v>
      </c>
      <c r="K89" s="66">
        <f>K58-K7</f>
        <v>-16979.325599999982</v>
      </c>
      <c r="L89" s="66">
        <f>L58-L7</f>
        <v>-18741.98582000006</v>
      </c>
      <c r="M89" s="55">
        <f>M58-M7</f>
        <v>-10952.98582000006</v>
      </c>
      <c r="N89" s="66">
        <f t="shared" si="40"/>
        <v>-1762.660220000078</v>
      </c>
      <c r="O89" s="63"/>
      <c r="P89" s="129"/>
      <c r="Q89" s="25">
        <f>Q58-Q7</f>
        <v>5.254358984529972E-05</v>
      </c>
      <c r="R89" s="66">
        <f>R58-R7</f>
        <v>-13541.499973728205</v>
      </c>
      <c r="S89" s="66">
        <f>S58-S7</f>
        <v>-34769</v>
      </c>
      <c r="T89" s="55">
        <f>T58-T7</f>
        <v>-21227.5</v>
      </c>
      <c r="U89" s="66">
        <f t="shared" si="41"/>
        <v>-21227.500026271795</v>
      </c>
      <c r="V89" s="63"/>
      <c r="W89" s="175"/>
      <c r="X89" s="25">
        <f>X58-X7</f>
        <v>-9308</v>
      </c>
      <c r="Y89" s="66">
        <f>Y58-Y7</f>
        <v>-4654</v>
      </c>
      <c r="Z89" s="66">
        <f>Z58-Z7</f>
        <v>-2212.762999999977</v>
      </c>
      <c r="AA89" s="55">
        <f>AA58-AA7</f>
        <v>-2212.762999999977</v>
      </c>
      <c r="AB89" s="66">
        <f t="shared" si="42"/>
        <v>2441.237000000023</v>
      </c>
      <c r="AC89" s="63"/>
      <c r="AD89" s="129"/>
      <c r="AE89" s="25">
        <f>AE58-AE7</f>
        <v>-22000</v>
      </c>
      <c r="AF89" s="66">
        <f>AF58-AF7</f>
        <v>-21309.33850695181</v>
      </c>
      <c r="AG89" s="66">
        <f>AG58-AG7</f>
        <v>-21977</v>
      </c>
      <c r="AH89" s="55">
        <f>AH58-AH7</f>
        <v>-8977</v>
      </c>
      <c r="AI89" s="66">
        <f t="shared" si="43"/>
        <v>-667.6614930481883</v>
      </c>
      <c r="AJ89" s="63"/>
      <c r="AK89" s="129"/>
      <c r="AL89" s="25">
        <f>AL58-AL7</f>
        <v>0</v>
      </c>
      <c r="AM89" s="66">
        <f>AM58-AM7</f>
        <v>-13417.129999999888</v>
      </c>
      <c r="AN89" s="66">
        <f>AN58-AN7</f>
        <v>-23930.600000000035</v>
      </c>
      <c r="AO89" s="55">
        <f>AO58-AO7</f>
        <v>-12401.100000000035</v>
      </c>
      <c r="AP89" s="66">
        <f t="shared" si="52"/>
        <v>-10513.470000000147</v>
      </c>
      <c r="AQ89" s="63"/>
      <c r="AR89" s="187"/>
      <c r="AS89" s="25">
        <f>AS58-AS7</f>
        <v>-0.10028363636229187</v>
      </c>
      <c r="AT89" s="66">
        <f>AT58-AT7</f>
        <v>-21500.05014181818</v>
      </c>
      <c r="AU89" s="66">
        <f>AU58-AU7</f>
        <v>-30523.710140000156</v>
      </c>
      <c r="AV89" s="55">
        <f>AV58-AV7</f>
        <v>-9023.710140000156</v>
      </c>
      <c r="AW89" s="66">
        <f t="shared" si="44"/>
        <v>-9023.659998181975</v>
      </c>
      <c r="AX89" s="63"/>
      <c r="AY89" s="129"/>
    </row>
    <row r="90" spans="1:51" s="72" customFormat="1" ht="12.75">
      <c r="A90" s="43"/>
      <c r="B90" s="13"/>
      <c r="C90" s="14" t="s">
        <v>14</v>
      </c>
      <c r="D90" s="496" t="s">
        <v>180</v>
      </c>
      <c r="E90" s="496"/>
      <c r="F90" s="496"/>
      <c r="G90" s="496"/>
      <c r="H90" s="496"/>
      <c r="I90" s="44" t="s">
        <v>181</v>
      </c>
      <c r="J90" s="26">
        <v>0</v>
      </c>
      <c r="K90" s="67">
        <v>0</v>
      </c>
      <c r="L90" s="67">
        <v>0</v>
      </c>
      <c r="M90" s="20"/>
      <c r="N90" s="67">
        <f t="shared" si="40"/>
        <v>0</v>
      </c>
      <c r="O90" s="87">
        <f>IF(ISERR(L90/K90),"",L90/K90)</f>
      </c>
      <c r="P90" s="123"/>
      <c r="Q90" s="26">
        <v>0</v>
      </c>
      <c r="R90" s="67">
        <v>0</v>
      </c>
      <c r="S90" s="67">
        <v>-4.37</v>
      </c>
      <c r="T90" s="20"/>
      <c r="U90" s="67">
        <f t="shared" si="41"/>
        <v>-4.37</v>
      </c>
      <c r="V90" s="87">
        <f>IF(ISERR(S90/R90),"",S90/R90)</f>
      </c>
      <c r="W90" s="141"/>
      <c r="X90" s="26">
        <v>0</v>
      </c>
      <c r="Y90" s="67">
        <v>0</v>
      </c>
      <c r="Z90" s="67">
        <v>-4794</v>
      </c>
      <c r="AA90" s="20"/>
      <c r="AB90" s="67">
        <f t="shared" si="42"/>
        <v>-4794</v>
      </c>
      <c r="AC90" s="87">
        <f>IF(ISERR(Z90/Y90),"",Z90/Y90)</f>
      </c>
      <c r="AD90" s="123"/>
      <c r="AE90" s="26">
        <v>0</v>
      </c>
      <c r="AF90" s="26">
        <v>0</v>
      </c>
      <c r="AG90" s="146">
        <v>0</v>
      </c>
      <c r="AH90" s="20"/>
      <c r="AI90" s="67">
        <f t="shared" si="43"/>
        <v>0</v>
      </c>
      <c r="AJ90" s="87">
        <f>IF(ISERR(AG90/AF90),"",AG90/AF90)</f>
      </c>
      <c r="AK90" s="123"/>
      <c r="AL90" s="26">
        <v>0</v>
      </c>
      <c r="AM90" s="67">
        <v>0</v>
      </c>
      <c r="AN90" s="67">
        <v>0</v>
      </c>
      <c r="AO90" s="20"/>
      <c r="AP90" s="67">
        <f t="shared" si="52"/>
        <v>0</v>
      </c>
      <c r="AQ90" s="87">
        <f>IF(ISERR(AN90/AM90),"",AN90/AM90)</f>
      </c>
      <c r="AR90" s="123"/>
      <c r="AS90" s="26">
        <v>0</v>
      </c>
      <c r="AT90" s="67">
        <v>0</v>
      </c>
      <c r="AU90" s="67">
        <v>-1050</v>
      </c>
      <c r="AV90" s="20"/>
      <c r="AW90" s="67">
        <f t="shared" si="44"/>
        <v>-1050</v>
      </c>
      <c r="AX90" s="87">
        <f>IF(ISERR(AU90/AT90),"",AU90/AT90)</f>
      </c>
      <c r="AY90" s="123"/>
    </row>
    <row r="91" spans="1:51" s="72" customFormat="1" ht="12.75">
      <c r="A91" s="45"/>
      <c r="B91" s="15"/>
      <c r="C91" s="14" t="s">
        <v>28</v>
      </c>
      <c r="D91" s="492" t="s">
        <v>182</v>
      </c>
      <c r="E91" s="492"/>
      <c r="F91" s="492"/>
      <c r="G91" s="492"/>
      <c r="H91" s="492"/>
      <c r="I91" s="34" t="s">
        <v>183</v>
      </c>
      <c r="J91" s="27">
        <v>0</v>
      </c>
      <c r="K91" s="68">
        <v>0</v>
      </c>
      <c r="L91" s="68">
        <v>0</v>
      </c>
      <c r="M91" s="20"/>
      <c r="N91" s="68">
        <f t="shared" si="40"/>
        <v>0</v>
      </c>
      <c r="O91" s="87">
        <f>IF(ISERR(L91/K91),"",L91/K91)</f>
      </c>
      <c r="P91" s="122"/>
      <c r="Q91" s="27">
        <v>0</v>
      </c>
      <c r="R91" s="68">
        <v>0</v>
      </c>
      <c r="S91" s="68">
        <v>0</v>
      </c>
      <c r="T91" s="20"/>
      <c r="U91" s="68">
        <f t="shared" si="41"/>
        <v>0</v>
      </c>
      <c r="V91" s="87">
        <f>IF(ISERR(S91/R91),"",S91/R91)</f>
      </c>
      <c r="W91" s="122"/>
      <c r="X91" s="27">
        <v>0</v>
      </c>
      <c r="Y91" s="68">
        <v>0</v>
      </c>
      <c r="Z91" s="68">
        <v>0</v>
      </c>
      <c r="AA91" s="20"/>
      <c r="AB91" s="68">
        <f t="shared" si="42"/>
        <v>0</v>
      </c>
      <c r="AC91" s="87">
        <f>IF(ISERR(Z91/Y91),"",Z91/Y91)</f>
      </c>
      <c r="AD91" s="122"/>
      <c r="AE91" s="27">
        <v>0</v>
      </c>
      <c r="AF91" s="27">
        <v>0</v>
      </c>
      <c r="AG91" s="68">
        <v>0</v>
      </c>
      <c r="AH91" s="20"/>
      <c r="AI91" s="68">
        <f t="shared" si="43"/>
        <v>0</v>
      </c>
      <c r="AJ91" s="87">
        <f>IF(ISERR(AG91/AF91),"",AG91/AF91)</f>
      </c>
      <c r="AK91" s="122"/>
      <c r="AL91" s="27">
        <v>0</v>
      </c>
      <c r="AM91" s="68">
        <v>0</v>
      </c>
      <c r="AN91" s="68">
        <v>0</v>
      </c>
      <c r="AO91" s="20"/>
      <c r="AP91" s="68">
        <f t="shared" si="52"/>
        <v>0</v>
      </c>
      <c r="AQ91" s="87">
        <f>IF(ISERR(AN91/AM91),"",AN91/AM91)</f>
      </c>
      <c r="AR91" s="122"/>
      <c r="AS91" s="27">
        <v>0</v>
      </c>
      <c r="AT91" s="68">
        <v>0</v>
      </c>
      <c r="AU91" s="68">
        <v>0</v>
      </c>
      <c r="AV91" s="20"/>
      <c r="AW91" s="68">
        <f t="shared" si="44"/>
        <v>0</v>
      </c>
      <c r="AX91" s="87">
        <f>IF(ISERR(AU91/AT91),"",AU91/AT91)</f>
      </c>
      <c r="AY91" s="122"/>
    </row>
    <row r="92" spans="1:51" s="72" customFormat="1" ht="12.75">
      <c r="A92" s="100"/>
      <c r="B92" s="101"/>
      <c r="C92" s="6"/>
      <c r="D92" s="493" t="s">
        <v>184</v>
      </c>
      <c r="E92" s="493"/>
      <c r="F92" s="493"/>
      <c r="G92" s="493"/>
      <c r="H92" s="493"/>
      <c r="I92" s="35"/>
      <c r="J92" s="28">
        <f>J89-J90-J91</f>
        <v>7953</v>
      </c>
      <c r="K92" s="69">
        <f>K89-K90-K91</f>
        <v>-16979.325599999982</v>
      </c>
      <c r="L92" s="69">
        <f>L89-L90-L91</f>
        <v>-18741.98582000006</v>
      </c>
      <c r="M92" s="20"/>
      <c r="N92" s="69">
        <f t="shared" si="40"/>
        <v>-1762.660220000078</v>
      </c>
      <c r="O92" s="64"/>
      <c r="P92" s="130"/>
      <c r="Q92" s="28">
        <f>Q89-Q90-Q91</f>
        <v>5.254358984529972E-05</v>
      </c>
      <c r="R92" s="69">
        <f>R89-R90-R91</f>
        <v>-13541.499973728205</v>
      </c>
      <c r="S92" s="69">
        <f>S89-S90-S91</f>
        <v>-34764.63</v>
      </c>
      <c r="T92" s="20"/>
      <c r="U92" s="69">
        <f t="shared" si="41"/>
        <v>-21223.130026271792</v>
      </c>
      <c r="V92" s="64"/>
      <c r="W92" s="130"/>
      <c r="X92" s="28">
        <f>X89-X90-X91</f>
        <v>-9308</v>
      </c>
      <c r="Y92" s="69">
        <f>Y89-Y90-Y91</f>
        <v>-4654</v>
      </c>
      <c r="Z92" s="69">
        <f>Z89-Z90-Z91</f>
        <v>2581.237000000023</v>
      </c>
      <c r="AA92" s="20"/>
      <c r="AB92" s="69">
        <f t="shared" si="42"/>
        <v>7235.237000000023</v>
      </c>
      <c r="AC92" s="64"/>
      <c r="AD92" s="130"/>
      <c r="AE92" s="28">
        <f>AE89-AE90-AE91</f>
        <v>-22000</v>
      </c>
      <c r="AF92" s="69">
        <f>AF89-AF90-AF91</f>
        <v>-21309.33850695181</v>
      </c>
      <c r="AG92" s="69">
        <f>AG89-AG90-AG91</f>
        <v>-21977</v>
      </c>
      <c r="AH92" s="20"/>
      <c r="AI92" s="69">
        <f t="shared" si="43"/>
        <v>-667.6614930481883</v>
      </c>
      <c r="AJ92" s="64"/>
      <c r="AK92" s="130"/>
      <c r="AL92" s="28">
        <f>AL89-AL90-AL91</f>
        <v>0</v>
      </c>
      <c r="AM92" s="69">
        <f>AM89-AM90-AM91</f>
        <v>-13417.129999999888</v>
      </c>
      <c r="AN92" s="69">
        <f>AN89-AN90-AN91</f>
        <v>-23930.600000000035</v>
      </c>
      <c r="AO92" s="20"/>
      <c r="AP92" s="69">
        <f t="shared" si="52"/>
        <v>-10513.470000000147</v>
      </c>
      <c r="AQ92" s="64"/>
      <c r="AR92" s="130"/>
      <c r="AS92" s="28">
        <f>AS89-AS90-AS91</f>
        <v>-0.10028363636229187</v>
      </c>
      <c r="AT92" s="69">
        <f>AT89-AT90-AT91</f>
        <v>-21500.05014181818</v>
      </c>
      <c r="AU92" s="69">
        <f>AU89-AU90-AU91</f>
        <v>-29473.710140000156</v>
      </c>
      <c r="AV92" s="20"/>
      <c r="AW92" s="69">
        <f t="shared" si="44"/>
        <v>-7973.6599981819745</v>
      </c>
      <c r="AX92" s="64"/>
      <c r="AY92" s="130"/>
    </row>
    <row r="93" spans="1:51" s="12" customFormat="1" ht="13.5" thickBot="1">
      <c r="A93" s="46"/>
      <c r="B93" s="47"/>
      <c r="C93" s="48"/>
      <c r="D93" s="522" t="s">
        <v>208</v>
      </c>
      <c r="E93" s="522"/>
      <c r="F93" s="522"/>
      <c r="G93" s="522"/>
      <c r="H93" s="522"/>
      <c r="I93" s="49"/>
      <c r="J93" s="29">
        <f>J89+J44</f>
        <v>-7625</v>
      </c>
      <c r="K93" s="70">
        <f>K89+K44</f>
        <v>-16979.325599999982</v>
      </c>
      <c r="L93" s="70">
        <f>L89+L44</f>
        <v>-18741.98582000006</v>
      </c>
      <c r="M93" s="406"/>
      <c r="N93" s="70">
        <f t="shared" si="40"/>
        <v>-1762.660220000078</v>
      </c>
      <c r="O93" s="65"/>
      <c r="P93" s="131"/>
      <c r="Q93" s="29">
        <f>Q89+Q44</f>
        <v>-27082.99994745641</v>
      </c>
      <c r="R93" s="70">
        <f>R89+R44</f>
        <v>-13541.499973728205</v>
      </c>
      <c r="S93" s="70">
        <f>S89+S44</f>
        <v>-34769</v>
      </c>
      <c r="T93" s="406"/>
      <c r="U93" s="70">
        <f t="shared" si="41"/>
        <v>-21227.500026271795</v>
      </c>
      <c r="V93" s="65"/>
      <c r="W93" s="131"/>
      <c r="X93" s="29">
        <f>X89+X44</f>
        <v>-9308</v>
      </c>
      <c r="Y93" s="70">
        <f>Y89+Y44</f>
        <v>-4654</v>
      </c>
      <c r="Z93" s="70">
        <f>Z89+Z44</f>
        <v>-2212.762999999977</v>
      </c>
      <c r="AA93" s="406"/>
      <c r="AB93" s="70">
        <f t="shared" si="42"/>
        <v>2441.237000000023</v>
      </c>
      <c r="AC93" s="65"/>
      <c r="AD93" s="131"/>
      <c r="AE93" s="29">
        <f>AE89+AE44</f>
        <v>-48000</v>
      </c>
      <c r="AF93" s="70">
        <f>AF89+AF44</f>
        <v>-21309.33850695181</v>
      </c>
      <c r="AG93" s="70">
        <f>AG89+AG44</f>
        <v>-21977</v>
      </c>
      <c r="AH93" s="406"/>
      <c r="AI93" s="70">
        <f t="shared" si="43"/>
        <v>-667.6614930481883</v>
      </c>
      <c r="AJ93" s="65"/>
      <c r="AK93" s="131"/>
      <c r="AL93" s="29">
        <f>AL89+AL44</f>
        <v>-23059</v>
      </c>
      <c r="AM93" s="70">
        <f>AM89+AM44</f>
        <v>-13417.129999999888</v>
      </c>
      <c r="AN93" s="70">
        <f>AN89+AN44</f>
        <v>-23930.600000000035</v>
      </c>
      <c r="AO93" s="406"/>
      <c r="AP93" s="70">
        <f t="shared" si="52"/>
        <v>-10513.470000000147</v>
      </c>
      <c r="AQ93" s="65"/>
      <c r="AR93" s="131"/>
      <c r="AS93" s="29">
        <f>AS89+AS44</f>
        <v>-43000.10028363636</v>
      </c>
      <c r="AT93" s="70">
        <f>AT89+AT44</f>
        <v>-21500.05014181818</v>
      </c>
      <c r="AU93" s="70">
        <f>AU89+AU44</f>
        <v>-30523.710140000156</v>
      </c>
      <c r="AV93" s="406"/>
      <c r="AW93" s="70">
        <f t="shared" si="44"/>
        <v>-9023.659998181975</v>
      </c>
      <c r="AX93" s="65"/>
      <c r="AY93" s="131"/>
    </row>
    <row r="94" spans="9:51" ht="12.75">
      <c r="I94" s="20"/>
      <c r="P94" s="19">
        <v>2</v>
      </c>
      <c r="W94" s="19">
        <v>3</v>
      </c>
      <c r="X94" s="117"/>
      <c r="AD94" s="19">
        <v>4</v>
      </c>
      <c r="AK94" s="19">
        <v>5</v>
      </c>
      <c r="AR94" s="19">
        <v>6</v>
      </c>
      <c r="AY94" s="19">
        <v>7</v>
      </c>
    </row>
  </sheetData>
  <sheetProtection/>
  <mergeCells count="106">
    <mergeCell ref="D8:H8"/>
    <mergeCell ref="D9:H9"/>
    <mergeCell ref="D10:H10"/>
    <mergeCell ref="D11:H11"/>
    <mergeCell ref="D12:H12"/>
    <mergeCell ref="D13:H13"/>
    <mergeCell ref="D14:H14"/>
    <mergeCell ref="D15:H15"/>
    <mergeCell ref="D93:H93"/>
    <mergeCell ref="A6:C6"/>
    <mergeCell ref="D6:H6"/>
    <mergeCell ref="A7:C7"/>
    <mergeCell ref="D7:H7"/>
    <mergeCell ref="A8:C8"/>
    <mergeCell ref="D16:H16"/>
    <mergeCell ref="D17:H17"/>
    <mergeCell ref="D18:H18"/>
    <mergeCell ref="D22:H22"/>
    <mergeCell ref="D19:H19"/>
    <mergeCell ref="D20:H20"/>
    <mergeCell ref="D21:H21"/>
    <mergeCell ref="D23:H23"/>
    <mergeCell ref="D24:H24"/>
    <mergeCell ref="D26:H26"/>
    <mergeCell ref="D28:H28"/>
    <mergeCell ref="D27:H27"/>
    <mergeCell ref="D25:H25"/>
    <mergeCell ref="D33:H33"/>
    <mergeCell ref="D34:H34"/>
    <mergeCell ref="D35:H35"/>
    <mergeCell ref="D36:H36"/>
    <mergeCell ref="D29:H29"/>
    <mergeCell ref="D30:H30"/>
    <mergeCell ref="D31:H31"/>
    <mergeCell ref="D32:H32"/>
    <mergeCell ref="D43:H43"/>
    <mergeCell ref="D37:H37"/>
    <mergeCell ref="D38:H38"/>
    <mergeCell ref="D39:H39"/>
    <mergeCell ref="D40:H40"/>
    <mergeCell ref="D41:H41"/>
    <mergeCell ref="D42:H42"/>
    <mergeCell ref="D44:H44"/>
    <mergeCell ref="D45:H45"/>
    <mergeCell ref="D50:H50"/>
    <mergeCell ref="D52:H52"/>
    <mergeCell ref="D46:H46"/>
    <mergeCell ref="D47:H47"/>
    <mergeCell ref="D48:H48"/>
    <mergeCell ref="D49:H49"/>
    <mergeCell ref="A53:C53"/>
    <mergeCell ref="D53:H53"/>
    <mergeCell ref="D51:H51"/>
    <mergeCell ref="D56:H56"/>
    <mergeCell ref="D54:H54"/>
    <mergeCell ref="D55:H55"/>
    <mergeCell ref="A76:C76"/>
    <mergeCell ref="D76:H76"/>
    <mergeCell ref="D77:H77"/>
    <mergeCell ref="D78:H78"/>
    <mergeCell ref="A58:C58"/>
    <mergeCell ref="D58:H58"/>
    <mergeCell ref="D64:H64"/>
    <mergeCell ref="A59:C59"/>
    <mergeCell ref="D59:H59"/>
    <mergeCell ref="D75:H75"/>
    <mergeCell ref="A88:C88"/>
    <mergeCell ref="D88:H88"/>
    <mergeCell ref="D79:H79"/>
    <mergeCell ref="D80:H80"/>
    <mergeCell ref="A84:C84"/>
    <mergeCell ref="D84:H84"/>
    <mergeCell ref="D85:H85"/>
    <mergeCell ref="D91:H91"/>
    <mergeCell ref="D92:H92"/>
    <mergeCell ref="D86:H86"/>
    <mergeCell ref="D87:H87"/>
    <mergeCell ref="D89:H89"/>
    <mergeCell ref="D90:H90"/>
    <mergeCell ref="D74:H74"/>
    <mergeCell ref="D70:H70"/>
    <mergeCell ref="D71:H71"/>
    <mergeCell ref="D66:H66"/>
    <mergeCell ref="D67:H67"/>
    <mergeCell ref="D68:H68"/>
    <mergeCell ref="D69:H69"/>
    <mergeCell ref="Q4:V5"/>
    <mergeCell ref="AY4:AY5"/>
    <mergeCell ref="D72:H72"/>
    <mergeCell ref="D73:H73"/>
    <mergeCell ref="D57:H57"/>
    <mergeCell ref="D65:H65"/>
    <mergeCell ref="D60:H60"/>
    <mergeCell ref="D61:H61"/>
    <mergeCell ref="D62:H62"/>
    <mergeCell ref="D63:H63"/>
    <mergeCell ref="J4:O5"/>
    <mergeCell ref="AS4:AX5"/>
    <mergeCell ref="AR4:AR5"/>
    <mergeCell ref="W4:W5"/>
    <mergeCell ref="P4:P5"/>
    <mergeCell ref="AD4:AD5"/>
    <mergeCell ref="X4:AC5"/>
    <mergeCell ref="AE4:AJ5"/>
    <mergeCell ref="AK4:AK5"/>
    <mergeCell ref="AL4:AQ5"/>
  </mergeCells>
  <printOptions/>
  <pageMargins left="0.17" right="0.16" top="0.1968503937007874" bottom="0.2362204724409449" header="0.15748031496062992" footer="0.15748031496062992"/>
  <pageSetup cellComments="asDisplayed" fitToWidth="7" horizontalDpi="600" verticalDpi="600" orientation="portrait" paperSize="9" scale="41" r:id="rId1"/>
  <headerFooter alignWithMargins="0">
    <oddHeader>&amp;LPříloha č. 1 k materiálu č.:</oddHeader>
  </headerFooter>
  <colBreaks count="6" manualBreakCount="6">
    <brk id="16" max="93" man="1"/>
    <brk id="23" max="93" man="1"/>
    <brk id="30" max="93" man="1"/>
    <brk id="37" max="93" man="1"/>
    <brk id="44" max="93" man="1"/>
    <brk id="51" max="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441"/>
  <sheetViews>
    <sheetView zoomScalePageLayoutView="0" workbookViewId="0" topLeftCell="A1">
      <selection activeCell="F40" sqref="F40"/>
    </sheetView>
  </sheetViews>
  <sheetFormatPr defaultColWidth="10.875" defaultRowHeight="12.75"/>
  <cols>
    <col min="1" max="1" width="19.375" style="200" customWidth="1"/>
    <col min="2" max="2" width="7.125" style="200" customWidth="1"/>
    <col min="3" max="3" width="10.375" style="200" customWidth="1"/>
    <col min="4" max="4" width="10.50390625" style="200" customWidth="1"/>
    <col min="5" max="6" width="9.625" style="200" customWidth="1"/>
    <col min="7" max="8" width="9.125" style="200" customWidth="1"/>
    <col min="9" max="9" width="9.625" style="200" customWidth="1"/>
    <col min="10" max="10" width="11.875" style="200" customWidth="1"/>
    <col min="11" max="11" width="10.375" style="200" customWidth="1"/>
    <col min="12" max="12" width="9.875" style="200" customWidth="1"/>
    <col min="13" max="13" width="9.125" style="200" customWidth="1"/>
    <col min="14" max="16" width="9.625" style="200" customWidth="1"/>
    <col min="17" max="17" width="9.875" style="200" customWidth="1"/>
    <col min="18" max="18" width="12.125" style="200" customWidth="1"/>
    <col min="19" max="19" width="12.375" style="200" customWidth="1"/>
    <col min="20" max="20" width="15.125" style="200" customWidth="1"/>
    <col min="21" max="16384" width="10.875" style="200" customWidth="1"/>
  </cols>
  <sheetData>
    <row r="1" ht="12" customHeight="1"/>
    <row r="2" ht="12" customHeight="1">
      <c r="A2" s="200" t="s">
        <v>277</v>
      </c>
    </row>
    <row r="3" spans="1:20" ht="12" customHeight="1" thickBot="1">
      <c r="A3" s="200" t="s">
        <v>278</v>
      </c>
      <c r="M3" s="201"/>
      <c r="N3" s="201"/>
      <c r="O3" s="201"/>
      <c r="P3" s="201"/>
      <c r="R3" s="201"/>
      <c r="S3" s="201"/>
      <c r="T3" s="201" t="s">
        <v>0</v>
      </c>
    </row>
    <row r="4" spans="1:21" ht="19.5" customHeight="1">
      <c r="A4" s="202" t="s">
        <v>279</v>
      </c>
      <c r="B4" s="203" t="s">
        <v>280</v>
      </c>
      <c r="C4" s="204" t="s">
        <v>281</v>
      </c>
      <c r="D4" s="205" t="s">
        <v>282</v>
      </c>
      <c r="E4" s="205"/>
      <c r="F4" s="205"/>
      <c r="G4" s="205"/>
      <c r="H4" s="205"/>
      <c r="I4" s="205"/>
      <c r="J4" s="206"/>
      <c r="K4" s="204" t="s">
        <v>283</v>
      </c>
      <c r="L4" s="207" t="s">
        <v>284</v>
      </c>
      <c r="M4" s="205"/>
      <c r="N4" s="205"/>
      <c r="O4" s="205"/>
      <c r="P4" s="205"/>
      <c r="Q4" s="205"/>
      <c r="R4" s="208"/>
      <c r="S4" s="204" t="s">
        <v>285</v>
      </c>
      <c r="T4" s="204" t="s">
        <v>286</v>
      </c>
      <c r="U4" s="200" t="s">
        <v>287</v>
      </c>
    </row>
    <row r="5" spans="1:21" ht="18" customHeight="1">
      <c r="A5" s="209"/>
      <c r="B5" s="210"/>
      <c r="C5" s="211" t="s">
        <v>288</v>
      </c>
      <c r="D5" s="212" t="s">
        <v>288</v>
      </c>
      <c r="E5" s="213" t="s">
        <v>289</v>
      </c>
      <c r="F5" s="214"/>
      <c r="G5" s="214"/>
      <c r="H5" s="214"/>
      <c r="I5" s="214"/>
      <c r="J5" s="215"/>
      <c r="K5" s="211" t="s">
        <v>288</v>
      </c>
      <c r="L5" s="209" t="s">
        <v>288</v>
      </c>
      <c r="M5" s="213" t="s">
        <v>289</v>
      </c>
      <c r="N5" s="214"/>
      <c r="O5" s="214"/>
      <c r="P5" s="214"/>
      <c r="Q5" s="214"/>
      <c r="R5" s="215"/>
      <c r="S5" s="216" t="s">
        <v>290</v>
      </c>
      <c r="T5" s="216" t="s">
        <v>291</v>
      </c>
      <c r="U5" s="200" t="s">
        <v>292</v>
      </c>
    </row>
    <row r="6" spans="1:21" s="387" customFormat="1" ht="22.5">
      <c r="A6" s="380"/>
      <c r="B6" s="381"/>
      <c r="C6" s="382"/>
      <c r="D6" s="383"/>
      <c r="E6" s="384" t="s">
        <v>288</v>
      </c>
      <c r="F6" s="384" t="s">
        <v>293</v>
      </c>
      <c r="G6" s="384" t="s">
        <v>294</v>
      </c>
      <c r="H6" s="384" t="s">
        <v>295</v>
      </c>
      <c r="I6" s="384" t="s">
        <v>296</v>
      </c>
      <c r="J6" s="384" t="s">
        <v>297</v>
      </c>
      <c r="K6" s="382"/>
      <c r="L6" s="385"/>
      <c r="M6" s="384" t="s">
        <v>288</v>
      </c>
      <c r="N6" s="384" t="s">
        <v>293</v>
      </c>
      <c r="O6" s="384" t="s">
        <v>294</v>
      </c>
      <c r="P6" s="384" t="s">
        <v>295</v>
      </c>
      <c r="Q6" s="384" t="s">
        <v>296</v>
      </c>
      <c r="R6" s="384" t="s">
        <v>297</v>
      </c>
      <c r="S6" s="386" t="s">
        <v>298</v>
      </c>
      <c r="T6" s="386" t="s">
        <v>299</v>
      </c>
      <c r="U6" s="387" t="s">
        <v>300</v>
      </c>
    </row>
    <row r="7" spans="1:52" ht="12" customHeight="1">
      <c r="A7" s="217" t="s">
        <v>301</v>
      </c>
      <c r="B7" s="218" t="s">
        <v>302</v>
      </c>
      <c r="C7" s="219">
        <v>106051.624</v>
      </c>
      <c r="D7" s="220">
        <v>78773.644</v>
      </c>
      <c r="E7" s="221">
        <f>SUM(F7:J7)</f>
        <v>150.56</v>
      </c>
      <c r="F7" s="221">
        <v>75.99</v>
      </c>
      <c r="G7" s="221">
        <v>27</v>
      </c>
      <c r="H7" s="222">
        <v>0</v>
      </c>
      <c r="I7" s="221">
        <v>10.03</v>
      </c>
      <c r="J7" s="223">
        <v>37.54</v>
      </c>
      <c r="K7" s="219">
        <v>82783.089</v>
      </c>
      <c r="L7" s="220">
        <v>37457.929</v>
      </c>
      <c r="M7" s="221">
        <f>SUM(N7:R7)</f>
        <v>57.42</v>
      </c>
      <c r="N7" s="221">
        <v>57.42</v>
      </c>
      <c r="O7" s="221">
        <v>0</v>
      </c>
      <c r="P7" s="222">
        <v>0</v>
      </c>
      <c r="Q7" s="221">
        <v>0</v>
      </c>
      <c r="R7" s="223">
        <v>0</v>
      </c>
      <c r="S7" s="219">
        <f>SUM(D7-L7)</f>
        <v>41315.715000000004</v>
      </c>
      <c r="T7" s="219">
        <v>24667.566</v>
      </c>
      <c r="U7" s="224">
        <v>963.68</v>
      </c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</row>
    <row r="8" spans="1:52" ht="12" customHeight="1">
      <c r="A8" s="217"/>
      <c r="B8" s="218" t="s">
        <v>303</v>
      </c>
      <c r="C8" s="219">
        <v>98876.397</v>
      </c>
      <c r="D8" s="220">
        <v>78299.728</v>
      </c>
      <c r="E8" s="221">
        <f>SUM(F8:J8)</f>
        <v>175</v>
      </c>
      <c r="F8" s="221">
        <v>76</v>
      </c>
      <c r="G8" s="221">
        <v>56</v>
      </c>
      <c r="H8" s="222">
        <v>6</v>
      </c>
      <c r="I8" s="222">
        <v>1</v>
      </c>
      <c r="J8" s="223">
        <v>36</v>
      </c>
      <c r="K8" s="219">
        <v>89227.33</v>
      </c>
      <c r="L8" s="220">
        <v>47273.603</v>
      </c>
      <c r="M8" s="221">
        <f>SUM(N8:R8)</f>
        <v>2137</v>
      </c>
      <c r="N8" s="221">
        <v>2135</v>
      </c>
      <c r="O8" s="221">
        <v>2</v>
      </c>
      <c r="P8" s="221">
        <v>0</v>
      </c>
      <c r="Q8" s="221">
        <v>0</v>
      </c>
      <c r="R8" s="223">
        <v>0</v>
      </c>
      <c r="S8" s="219">
        <f>SUM(D8-L8)</f>
        <v>31026.125</v>
      </c>
      <c r="T8" s="219">
        <v>19235.977</v>
      </c>
      <c r="U8" s="224">
        <v>354.975</v>
      </c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</row>
    <row r="9" spans="1:21" s="236" customFormat="1" ht="12" customHeight="1">
      <c r="A9" s="226"/>
      <c r="B9" s="227"/>
      <c r="C9" s="228"/>
      <c r="D9" s="229"/>
      <c r="E9" s="230"/>
      <c r="F9" s="230"/>
      <c r="G9" s="230"/>
      <c r="H9" s="231"/>
      <c r="I9" s="231"/>
      <c r="J9" s="232"/>
      <c r="K9" s="233"/>
      <c r="L9" s="234"/>
      <c r="M9" s="230"/>
      <c r="N9" s="230"/>
      <c r="O9" s="230"/>
      <c r="P9" s="230"/>
      <c r="Q9" s="230"/>
      <c r="R9" s="232"/>
      <c r="S9" s="228"/>
      <c r="T9" s="228"/>
      <c r="U9" s="235"/>
    </row>
    <row r="10" spans="1:52" ht="12" customHeight="1">
      <c r="A10" s="237" t="s">
        <v>304</v>
      </c>
      <c r="B10" s="238" t="s">
        <v>302</v>
      </c>
      <c r="C10" s="239">
        <v>95192.029</v>
      </c>
      <c r="D10" s="240">
        <v>63028.633</v>
      </c>
      <c r="E10" s="241">
        <f>SUM(F10:J10)</f>
        <v>1144</v>
      </c>
      <c r="F10" s="241">
        <v>70</v>
      </c>
      <c r="G10" s="241">
        <v>97</v>
      </c>
      <c r="H10" s="242">
        <v>92</v>
      </c>
      <c r="I10" s="241">
        <v>139</v>
      </c>
      <c r="J10" s="243">
        <v>746</v>
      </c>
      <c r="K10" s="239">
        <v>102875.526</v>
      </c>
      <c r="L10" s="244">
        <v>64154.842</v>
      </c>
      <c r="M10" s="241">
        <f>SUM(N10:R10)</f>
        <v>21745</v>
      </c>
      <c r="N10" s="241">
        <v>13722</v>
      </c>
      <c r="O10" s="241">
        <v>8032</v>
      </c>
      <c r="P10" s="242">
        <v>-9</v>
      </c>
      <c r="Q10" s="241">
        <v>0</v>
      </c>
      <c r="R10" s="243">
        <v>0</v>
      </c>
      <c r="S10" s="239">
        <f>SUM(D10-L10)</f>
        <v>-1126.2089999999953</v>
      </c>
      <c r="T10" s="239">
        <v>52474.329</v>
      </c>
      <c r="U10" s="224">
        <v>0</v>
      </c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</row>
    <row r="11" spans="1:52" ht="12" customHeight="1">
      <c r="A11" s="237"/>
      <c r="B11" s="238" t="s">
        <v>303</v>
      </c>
      <c r="C11" s="239">
        <v>88478.356</v>
      </c>
      <c r="D11" s="240">
        <v>57788.792</v>
      </c>
      <c r="E11" s="241">
        <f>SUM(F11:J11)</f>
        <v>2151</v>
      </c>
      <c r="F11" s="241">
        <v>237</v>
      </c>
      <c r="G11" s="241">
        <v>294</v>
      </c>
      <c r="H11" s="242">
        <v>450</v>
      </c>
      <c r="I11" s="242">
        <v>248</v>
      </c>
      <c r="J11" s="243">
        <v>922</v>
      </c>
      <c r="K11" s="239">
        <v>164692.99</v>
      </c>
      <c r="L11" s="244">
        <v>89188.97</v>
      </c>
      <c r="M11" s="241">
        <f>SUM(N11:R11)</f>
        <v>35358</v>
      </c>
      <c r="N11" s="241">
        <v>16635</v>
      </c>
      <c r="O11" s="241">
        <v>18710</v>
      </c>
      <c r="P11" s="241">
        <v>13</v>
      </c>
      <c r="Q11" s="241">
        <v>0</v>
      </c>
      <c r="R11" s="243">
        <v>0</v>
      </c>
      <c r="S11" s="245">
        <f>SUM(D11-L11)</f>
        <v>-31400.178</v>
      </c>
      <c r="T11" s="239">
        <v>51639.735</v>
      </c>
      <c r="U11" s="224">
        <v>0</v>
      </c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</row>
    <row r="12" spans="1:21" s="225" customFormat="1" ht="12" customHeight="1">
      <c r="A12" s="246"/>
      <c r="B12" s="247"/>
      <c r="C12" s="248"/>
      <c r="D12" s="249"/>
      <c r="E12" s="250"/>
      <c r="F12" s="250"/>
      <c r="G12" s="250"/>
      <c r="H12" s="251"/>
      <c r="I12" s="251"/>
      <c r="J12" s="252"/>
      <c r="K12" s="253"/>
      <c r="L12" s="254"/>
      <c r="M12" s="250"/>
      <c r="N12" s="250"/>
      <c r="O12" s="250"/>
      <c r="P12" s="250"/>
      <c r="Q12" s="250"/>
      <c r="R12" s="252"/>
      <c r="S12" s="248"/>
      <c r="T12" s="248"/>
      <c r="U12" s="224"/>
    </row>
    <row r="13" spans="1:52" ht="12" customHeight="1">
      <c r="A13" s="217" t="s">
        <v>305</v>
      </c>
      <c r="B13" s="218" t="s">
        <v>302</v>
      </c>
      <c r="C13" s="219">
        <v>56166.81</v>
      </c>
      <c r="D13" s="220">
        <v>48501.66</v>
      </c>
      <c r="E13" s="221">
        <f>SUM(F13:J13)</f>
        <v>1867</v>
      </c>
      <c r="F13" s="221">
        <v>507</v>
      </c>
      <c r="G13" s="221">
        <v>253</v>
      </c>
      <c r="H13" s="222">
        <v>303</v>
      </c>
      <c r="I13" s="221">
        <v>206</v>
      </c>
      <c r="J13" s="223">
        <v>598</v>
      </c>
      <c r="K13" s="219">
        <v>69388.98</v>
      </c>
      <c r="L13" s="255">
        <v>13701.71</v>
      </c>
      <c r="M13" s="221">
        <f>SUM(N13:R13)</f>
        <v>-182</v>
      </c>
      <c r="N13" s="221">
        <v>48</v>
      </c>
      <c r="O13" s="221">
        <v>-141</v>
      </c>
      <c r="P13" s="222">
        <v>-70</v>
      </c>
      <c r="Q13" s="221">
        <v>-14</v>
      </c>
      <c r="R13" s="223">
        <v>-5</v>
      </c>
      <c r="S13" s="219">
        <f>SUM(D13-L13)</f>
        <v>34799.950000000004</v>
      </c>
      <c r="T13" s="219">
        <v>143118.51</v>
      </c>
      <c r="U13" s="224">
        <v>0</v>
      </c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</row>
    <row r="14" spans="1:52" ht="12" customHeight="1">
      <c r="A14" s="217"/>
      <c r="B14" s="218" t="s">
        <v>303</v>
      </c>
      <c r="C14" s="219">
        <v>59161.12</v>
      </c>
      <c r="D14" s="220">
        <v>43559.53</v>
      </c>
      <c r="E14" s="221">
        <f>SUM(F14:J14)</f>
        <v>1773</v>
      </c>
      <c r="F14" s="221">
        <v>365</v>
      </c>
      <c r="G14" s="221">
        <v>217</v>
      </c>
      <c r="H14" s="222">
        <v>134</v>
      </c>
      <c r="I14" s="222">
        <v>280</v>
      </c>
      <c r="J14" s="223">
        <v>777</v>
      </c>
      <c r="K14" s="219">
        <v>98460.57</v>
      </c>
      <c r="L14" s="255">
        <v>16258.63</v>
      </c>
      <c r="M14" s="221">
        <f>SUM(N14:R14)</f>
        <v>321</v>
      </c>
      <c r="N14" s="221">
        <v>290</v>
      </c>
      <c r="O14" s="221">
        <v>-13</v>
      </c>
      <c r="P14" s="221">
        <v>13</v>
      </c>
      <c r="Q14" s="221">
        <v>30</v>
      </c>
      <c r="R14" s="223">
        <v>1</v>
      </c>
      <c r="S14" s="219">
        <f>SUM(D14-L14)</f>
        <v>27300.9</v>
      </c>
      <c r="T14" s="219">
        <v>166218.78</v>
      </c>
      <c r="U14" s="224">
        <v>0</v>
      </c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</row>
    <row r="15" spans="1:21" s="225" customFormat="1" ht="12" customHeight="1">
      <c r="A15" s="246"/>
      <c r="B15" s="247"/>
      <c r="C15" s="248"/>
      <c r="D15" s="249"/>
      <c r="E15" s="250"/>
      <c r="F15" s="250"/>
      <c r="G15" s="250"/>
      <c r="H15" s="251"/>
      <c r="I15" s="251"/>
      <c r="J15" s="252"/>
      <c r="K15" s="253"/>
      <c r="L15" s="254"/>
      <c r="M15" s="250"/>
      <c r="N15" s="250"/>
      <c r="O15" s="250"/>
      <c r="P15" s="250"/>
      <c r="Q15" s="250"/>
      <c r="R15" s="252"/>
      <c r="S15" s="248"/>
      <c r="T15" s="248"/>
      <c r="U15" s="224"/>
    </row>
    <row r="16" spans="1:21" s="256" customFormat="1" ht="12" customHeight="1">
      <c r="A16" s="237" t="s">
        <v>306</v>
      </c>
      <c r="B16" s="238" t="s">
        <v>302</v>
      </c>
      <c r="C16" s="239">
        <v>66270.541</v>
      </c>
      <c r="D16" s="240">
        <v>61405.417</v>
      </c>
      <c r="E16" s="241">
        <f>SUM(F16:J16)</f>
        <v>4416</v>
      </c>
      <c r="F16" s="241">
        <v>317</v>
      </c>
      <c r="G16" s="241">
        <v>1280</v>
      </c>
      <c r="H16" s="242">
        <v>643</v>
      </c>
      <c r="I16" s="241">
        <v>514</v>
      </c>
      <c r="J16" s="243">
        <v>1662</v>
      </c>
      <c r="K16" s="239">
        <v>134539.321</v>
      </c>
      <c r="L16" s="244">
        <v>74596.231</v>
      </c>
      <c r="M16" s="241">
        <f>SUM(N16:R16)</f>
        <v>14395</v>
      </c>
      <c r="N16" s="241">
        <v>4332</v>
      </c>
      <c r="O16" s="241">
        <v>5523</v>
      </c>
      <c r="P16" s="242">
        <v>4534</v>
      </c>
      <c r="Q16" s="241">
        <v>6</v>
      </c>
      <c r="R16" s="243">
        <v>0</v>
      </c>
      <c r="S16" s="239">
        <f>SUM(D16-L16)</f>
        <v>-13190.813999999998</v>
      </c>
      <c r="T16" s="239">
        <v>56094.226</v>
      </c>
      <c r="U16" s="224">
        <v>17000</v>
      </c>
    </row>
    <row r="17" spans="1:21" s="256" customFormat="1" ht="12" customHeight="1">
      <c r="A17" s="237"/>
      <c r="B17" s="238" t="s">
        <v>303</v>
      </c>
      <c r="C17" s="239">
        <v>63396.388</v>
      </c>
      <c r="D17" s="240">
        <v>59908.851</v>
      </c>
      <c r="E17" s="241">
        <f>SUM(F17:J17)</f>
        <v>3797</v>
      </c>
      <c r="F17" s="241">
        <v>329</v>
      </c>
      <c r="G17" s="241">
        <v>354</v>
      </c>
      <c r="H17" s="242">
        <v>286</v>
      </c>
      <c r="I17" s="242">
        <v>567</v>
      </c>
      <c r="J17" s="243">
        <v>2261</v>
      </c>
      <c r="K17" s="239">
        <v>136755.155</v>
      </c>
      <c r="L17" s="244">
        <v>73157.362</v>
      </c>
      <c r="M17" s="241">
        <f>SUM(N17:R17)</f>
        <v>16192</v>
      </c>
      <c r="N17" s="241">
        <v>6683</v>
      </c>
      <c r="O17" s="241">
        <v>7093</v>
      </c>
      <c r="P17" s="241">
        <v>2388</v>
      </c>
      <c r="Q17" s="241">
        <v>25</v>
      </c>
      <c r="R17" s="243">
        <v>3</v>
      </c>
      <c r="S17" s="245">
        <f>SUM(D17-L17)</f>
        <v>-13248.510999999991</v>
      </c>
      <c r="T17" s="239">
        <v>28840.385</v>
      </c>
      <c r="U17" s="224">
        <v>0</v>
      </c>
    </row>
    <row r="18" spans="1:21" s="225" customFormat="1" ht="12" customHeight="1">
      <c r="A18" s="246"/>
      <c r="B18" s="247"/>
      <c r="C18" s="248"/>
      <c r="D18" s="249"/>
      <c r="E18" s="250"/>
      <c r="F18" s="250"/>
      <c r="G18" s="250"/>
      <c r="H18" s="251"/>
      <c r="I18" s="251"/>
      <c r="J18" s="252"/>
      <c r="K18" s="253"/>
      <c r="L18" s="254"/>
      <c r="M18" s="250"/>
      <c r="N18" s="250"/>
      <c r="O18" s="250"/>
      <c r="P18" s="250"/>
      <c r="Q18" s="250"/>
      <c r="R18" s="252"/>
      <c r="S18" s="248"/>
      <c r="T18" s="248"/>
      <c r="U18" s="224"/>
    </row>
    <row r="19" spans="1:52" ht="12" customHeight="1">
      <c r="A19" s="217" t="s">
        <v>307</v>
      </c>
      <c r="B19" s="218" t="s">
        <v>302</v>
      </c>
      <c r="C19" s="219">
        <v>173433.15</v>
      </c>
      <c r="D19" s="220">
        <v>117233.562</v>
      </c>
      <c r="E19" s="221">
        <f>SUM(F19:J19)</f>
        <v>6970</v>
      </c>
      <c r="F19" s="221">
        <v>1070</v>
      </c>
      <c r="G19" s="221">
        <v>2018</v>
      </c>
      <c r="H19" s="222">
        <v>464</v>
      </c>
      <c r="I19" s="221">
        <v>1803</v>
      </c>
      <c r="J19" s="223">
        <v>1615</v>
      </c>
      <c r="K19" s="219">
        <v>148409.63</v>
      </c>
      <c r="L19" s="255">
        <v>68400.147</v>
      </c>
      <c r="M19" s="221">
        <f>SUM(N19:R19)</f>
        <v>1017</v>
      </c>
      <c r="N19" s="221">
        <v>742</v>
      </c>
      <c r="O19" s="221">
        <v>239</v>
      </c>
      <c r="P19" s="222">
        <v>36</v>
      </c>
      <c r="Q19" s="221">
        <v>0</v>
      </c>
      <c r="R19" s="223">
        <v>0</v>
      </c>
      <c r="S19" s="219">
        <f>SUM(D19-L19)</f>
        <v>48833.41500000001</v>
      </c>
      <c r="T19" s="219">
        <v>5285.812</v>
      </c>
      <c r="U19" s="224">
        <v>6000</v>
      </c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</row>
    <row r="20" spans="1:52" ht="12" customHeight="1">
      <c r="A20" s="217"/>
      <c r="B20" s="218" t="s">
        <v>303</v>
      </c>
      <c r="C20" s="219">
        <v>177278.386</v>
      </c>
      <c r="D20" s="220">
        <v>85643.361</v>
      </c>
      <c r="E20" s="221">
        <f>SUM(F20:J20)</f>
        <v>5992</v>
      </c>
      <c r="F20" s="221">
        <v>281</v>
      </c>
      <c r="G20" s="221">
        <v>438</v>
      </c>
      <c r="H20" s="222">
        <v>759</v>
      </c>
      <c r="I20" s="222">
        <v>669</v>
      </c>
      <c r="J20" s="223">
        <v>3845</v>
      </c>
      <c r="K20" s="219">
        <v>187474.232</v>
      </c>
      <c r="L20" s="255">
        <v>76142.757</v>
      </c>
      <c r="M20" s="221">
        <f>SUM(N20:R20)</f>
        <v>100</v>
      </c>
      <c r="N20" s="221">
        <v>80</v>
      </c>
      <c r="O20" s="221">
        <v>0</v>
      </c>
      <c r="P20" s="221">
        <v>20</v>
      </c>
      <c r="Q20" s="221">
        <v>0</v>
      </c>
      <c r="R20" s="223">
        <v>0</v>
      </c>
      <c r="S20" s="219">
        <f>SUM(D20-L20)</f>
        <v>9500.604000000007</v>
      </c>
      <c r="T20" s="219">
        <v>29043.761</v>
      </c>
      <c r="U20" s="224">
        <v>0</v>
      </c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</row>
    <row r="21" spans="1:21" s="256" customFormat="1" ht="12" customHeight="1">
      <c r="A21" s="246"/>
      <c r="B21" s="247"/>
      <c r="C21" s="248"/>
      <c r="D21" s="249"/>
      <c r="E21" s="250"/>
      <c r="F21" s="250"/>
      <c r="G21" s="250"/>
      <c r="H21" s="251"/>
      <c r="I21" s="251"/>
      <c r="J21" s="252"/>
      <c r="K21" s="253"/>
      <c r="L21" s="254"/>
      <c r="M21" s="250"/>
      <c r="N21" s="250"/>
      <c r="O21" s="250"/>
      <c r="P21" s="250"/>
      <c r="Q21" s="250"/>
      <c r="R21" s="252"/>
      <c r="S21" s="248"/>
      <c r="T21" s="248"/>
      <c r="U21" s="257"/>
    </row>
    <row r="22" spans="1:52" ht="12" customHeight="1">
      <c r="A22" s="237" t="s">
        <v>308</v>
      </c>
      <c r="B22" s="238" t="s">
        <v>302</v>
      </c>
      <c r="C22" s="239">
        <v>126253.026</v>
      </c>
      <c r="D22" s="240">
        <v>76521.787</v>
      </c>
      <c r="E22" s="241">
        <f>SUM(F22:J22)</f>
        <v>2757</v>
      </c>
      <c r="F22" s="241">
        <v>196</v>
      </c>
      <c r="G22" s="241">
        <v>307</v>
      </c>
      <c r="H22" s="242">
        <v>147</v>
      </c>
      <c r="I22" s="241">
        <v>1651</v>
      </c>
      <c r="J22" s="243">
        <v>456</v>
      </c>
      <c r="K22" s="239">
        <v>175193.767</v>
      </c>
      <c r="L22" s="244">
        <v>119657.608</v>
      </c>
      <c r="M22" s="241">
        <f>SUM(N22:R22)</f>
        <v>38836</v>
      </c>
      <c r="N22" s="241">
        <v>13641</v>
      </c>
      <c r="O22" s="241">
        <v>18057</v>
      </c>
      <c r="P22" s="242">
        <v>7138</v>
      </c>
      <c r="Q22" s="241">
        <v>0</v>
      </c>
      <c r="R22" s="243">
        <v>0</v>
      </c>
      <c r="S22" s="239">
        <f>SUM(D22-L22)</f>
        <v>-43135.820999999996</v>
      </c>
      <c r="T22" s="239">
        <v>17795.819</v>
      </c>
      <c r="U22" s="224">
        <v>0</v>
      </c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</row>
    <row r="23" spans="1:52" ht="12" customHeight="1">
      <c r="A23" s="237"/>
      <c r="B23" s="238" t="s">
        <v>303</v>
      </c>
      <c r="C23" s="239">
        <v>163776.878</v>
      </c>
      <c r="D23" s="240">
        <v>106726.464</v>
      </c>
      <c r="E23" s="241">
        <f>SUM(F23:J23)</f>
        <v>2106</v>
      </c>
      <c r="F23" s="241">
        <v>1850</v>
      </c>
      <c r="G23" s="241">
        <v>74</v>
      </c>
      <c r="H23" s="242">
        <v>63</v>
      </c>
      <c r="I23" s="242">
        <v>42</v>
      </c>
      <c r="J23" s="243">
        <v>77</v>
      </c>
      <c r="K23" s="239">
        <v>161808.121</v>
      </c>
      <c r="L23" s="244">
        <v>91833.393</v>
      </c>
      <c r="M23" s="241">
        <f>SUM(N23:R23)</f>
        <v>24814</v>
      </c>
      <c r="N23" s="241">
        <v>12230</v>
      </c>
      <c r="O23" s="241">
        <v>12584</v>
      </c>
      <c r="P23" s="241">
        <v>0</v>
      </c>
      <c r="Q23" s="241">
        <v>0</v>
      </c>
      <c r="R23" s="243">
        <v>0</v>
      </c>
      <c r="S23" s="239">
        <f>SUM(D23-L23)</f>
        <v>14893.07100000001</v>
      </c>
      <c r="T23" s="239">
        <v>12310.835</v>
      </c>
      <c r="U23" s="224">
        <v>21000</v>
      </c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</row>
    <row r="24" spans="1:52" ht="12" customHeight="1" thickBot="1">
      <c r="A24" s="258"/>
      <c r="B24" s="259"/>
      <c r="C24" s="260"/>
      <c r="D24" s="261"/>
      <c r="E24" s="262"/>
      <c r="F24" s="262"/>
      <c r="G24" s="262"/>
      <c r="H24" s="263"/>
      <c r="I24" s="263"/>
      <c r="J24" s="264"/>
      <c r="K24" s="265"/>
      <c r="L24" s="266"/>
      <c r="M24" s="262"/>
      <c r="N24" s="262"/>
      <c r="O24" s="262"/>
      <c r="P24" s="262"/>
      <c r="Q24" s="262"/>
      <c r="R24" s="264"/>
      <c r="S24" s="267"/>
      <c r="T24" s="268"/>
      <c r="U24" s="257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</row>
    <row r="25" spans="1:21" s="225" customFormat="1" ht="12" customHeight="1">
      <c r="A25" s="269" t="s">
        <v>309</v>
      </c>
      <c r="B25" s="270" t="s">
        <v>302</v>
      </c>
      <c r="C25" s="271">
        <f aca="true" t="shared" si="0" ref="C25:S26">SUM(C7+C10+C13+C16+C19+C22)</f>
        <v>623367.1799999999</v>
      </c>
      <c r="D25" s="272">
        <f t="shared" si="0"/>
        <v>445464.703</v>
      </c>
      <c r="E25" s="273">
        <f t="shared" si="0"/>
        <v>17304.559999999998</v>
      </c>
      <c r="F25" s="273">
        <f t="shared" si="0"/>
        <v>2235.99</v>
      </c>
      <c r="G25" s="273">
        <f t="shared" si="0"/>
        <v>3982</v>
      </c>
      <c r="H25" s="274">
        <f t="shared" si="0"/>
        <v>1649</v>
      </c>
      <c r="I25" s="274">
        <f t="shared" si="0"/>
        <v>4323.03</v>
      </c>
      <c r="J25" s="275">
        <f t="shared" si="0"/>
        <v>5114.54</v>
      </c>
      <c r="K25" s="275">
        <f t="shared" si="0"/>
        <v>713190.313</v>
      </c>
      <c r="L25" s="276">
        <f t="shared" si="0"/>
        <v>377968.467</v>
      </c>
      <c r="M25" s="273">
        <f t="shared" si="0"/>
        <v>75868.42</v>
      </c>
      <c r="N25" s="273">
        <f t="shared" si="0"/>
        <v>32542.42</v>
      </c>
      <c r="O25" s="273">
        <f t="shared" si="0"/>
        <v>31710</v>
      </c>
      <c r="P25" s="273">
        <f t="shared" si="0"/>
        <v>11629</v>
      </c>
      <c r="Q25" s="273">
        <f t="shared" si="0"/>
        <v>-8</v>
      </c>
      <c r="R25" s="273">
        <f t="shared" si="0"/>
        <v>-5</v>
      </c>
      <c r="S25" s="271">
        <f t="shared" si="0"/>
        <v>67496.23600000002</v>
      </c>
      <c r="T25" s="277"/>
      <c r="U25" s="224"/>
    </row>
    <row r="26" spans="1:21" s="225" customFormat="1" ht="12" customHeight="1" thickBot="1">
      <c r="A26" s="278" t="s">
        <v>309</v>
      </c>
      <c r="B26" s="279" t="s">
        <v>303</v>
      </c>
      <c r="C26" s="280">
        <f t="shared" si="0"/>
        <v>650967.525</v>
      </c>
      <c r="D26" s="281">
        <f t="shared" si="0"/>
        <v>431926.726</v>
      </c>
      <c r="E26" s="281">
        <f t="shared" si="0"/>
        <v>15994</v>
      </c>
      <c r="F26" s="281">
        <f t="shared" si="0"/>
        <v>3138</v>
      </c>
      <c r="G26" s="281">
        <f t="shared" si="0"/>
        <v>1433</v>
      </c>
      <c r="H26" s="282">
        <f t="shared" si="0"/>
        <v>1698</v>
      </c>
      <c r="I26" s="282">
        <f t="shared" si="0"/>
        <v>1807</v>
      </c>
      <c r="J26" s="283">
        <f t="shared" si="0"/>
        <v>7918</v>
      </c>
      <c r="K26" s="280">
        <f t="shared" si="0"/>
        <v>838418.398</v>
      </c>
      <c r="L26" s="281">
        <f t="shared" si="0"/>
        <v>393854.71499999997</v>
      </c>
      <c r="M26" s="281">
        <f t="shared" si="0"/>
        <v>78922</v>
      </c>
      <c r="N26" s="281">
        <f t="shared" si="0"/>
        <v>38053</v>
      </c>
      <c r="O26" s="281">
        <f t="shared" si="0"/>
        <v>38376</v>
      </c>
      <c r="P26" s="281">
        <f t="shared" si="0"/>
        <v>2434</v>
      </c>
      <c r="Q26" s="281">
        <f t="shared" si="0"/>
        <v>55</v>
      </c>
      <c r="R26" s="284">
        <f t="shared" si="0"/>
        <v>4</v>
      </c>
      <c r="S26" s="280">
        <f t="shared" si="0"/>
        <v>38072.01100000003</v>
      </c>
      <c r="T26" s="277"/>
      <c r="U26" s="224"/>
    </row>
    <row r="27" spans="1:20" ht="12.75" customHeight="1">
      <c r="A27" s="430"/>
      <c r="B27" s="431"/>
      <c r="C27" s="431"/>
      <c r="D27" s="431"/>
      <c r="E27" s="432"/>
      <c r="F27" s="431"/>
      <c r="G27" s="431"/>
      <c r="H27" s="431"/>
      <c r="I27" s="431"/>
      <c r="J27" s="431"/>
      <c r="K27" s="431"/>
      <c r="L27" s="431"/>
      <c r="M27" s="432"/>
      <c r="N27" s="432"/>
      <c r="O27" s="432"/>
      <c r="P27" s="432"/>
      <c r="Q27" s="433"/>
      <c r="R27" s="433"/>
      <c r="S27" s="431"/>
      <c r="T27" s="325"/>
    </row>
    <row r="28" spans="1:20" ht="12.75" customHeight="1">
      <c r="A28" s="285"/>
      <c r="B28" s="286"/>
      <c r="C28" s="286"/>
      <c r="D28" s="286"/>
      <c r="E28" s="287"/>
      <c r="F28" s="286"/>
      <c r="G28" s="286"/>
      <c r="H28" s="286"/>
      <c r="I28" s="286"/>
      <c r="J28" s="286"/>
      <c r="K28" s="286"/>
      <c r="L28" s="286"/>
      <c r="M28" s="287"/>
      <c r="N28" s="287"/>
      <c r="O28" s="288"/>
      <c r="P28" s="288"/>
      <c r="S28" s="286"/>
      <c r="T28" s="429"/>
    </row>
    <row r="29" spans="1:20" ht="12.75" customHeight="1">
      <c r="A29" s="289"/>
      <c r="B29" s="290"/>
      <c r="C29" s="290"/>
      <c r="D29" s="290"/>
      <c r="E29" s="291"/>
      <c r="F29" s="290"/>
      <c r="G29" s="290"/>
      <c r="H29" s="290"/>
      <c r="I29" s="290"/>
      <c r="J29" s="290"/>
      <c r="K29" s="290"/>
      <c r="L29" s="290"/>
      <c r="M29" s="291"/>
      <c r="N29" s="291"/>
      <c r="O29" s="288"/>
      <c r="P29" s="288"/>
      <c r="S29" s="290"/>
      <c r="T29" s="292"/>
    </row>
    <row r="30" spans="1:20" ht="12.75" customHeight="1">
      <c r="A30" s="289"/>
      <c r="B30" s="290"/>
      <c r="C30" s="290"/>
      <c r="D30" s="290"/>
      <c r="E30" s="291"/>
      <c r="F30" s="290"/>
      <c r="G30" s="290"/>
      <c r="H30" s="290"/>
      <c r="I30" s="290"/>
      <c r="J30" s="290"/>
      <c r="K30" s="290"/>
      <c r="L30" s="290"/>
      <c r="M30" s="291"/>
      <c r="N30" s="291"/>
      <c r="O30" s="288"/>
      <c r="P30" s="288"/>
      <c r="S30" s="290"/>
      <c r="T30" s="292"/>
    </row>
    <row r="31" spans="1:21" ht="12.75" customHeight="1">
      <c r="A31" s="298"/>
      <c r="B31" s="290"/>
      <c r="C31" s="290"/>
      <c r="D31" s="290"/>
      <c r="E31" s="291"/>
      <c r="F31" s="290"/>
      <c r="G31" s="290"/>
      <c r="H31" s="290"/>
      <c r="I31" s="290"/>
      <c r="J31" s="290"/>
      <c r="K31" s="290"/>
      <c r="L31" s="290"/>
      <c r="M31" s="291"/>
      <c r="N31" s="291"/>
      <c r="O31" s="288"/>
      <c r="P31" s="288"/>
      <c r="S31" s="290"/>
      <c r="T31" s="290"/>
      <c r="U31" s="299"/>
    </row>
    <row r="32" spans="1:21" ht="12.75" customHeight="1">
      <c r="A32" s="300"/>
      <c r="B32" s="297"/>
      <c r="C32" s="297"/>
      <c r="D32" s="297"/>
      <c r="E32" s="301"/>
      <c r="F32" s="297"/>
      <c r="G32" s="297"/>
      <c r="H32" s="297"/>
      <c r="I32" s="297"/>
      <c r="J32" s="297"/>
      <c r="K32" s="297"/>
      <c r="L32" s="297"/>
      <c r="M32" s="301"/>
      <c r="N32" s="301"/>
      <c r="O32" s="293"/>
      <c r="P32" s="293"/>
      <c r="S32" s="297"/>
      <c r="T32" s="290"/>
      <c r="U32" s="299"/>
    </row>
    <row r="33" spans="1:20" ht="12.75" customHeight="1">
      <c r="A33" s="294"/>
      <c r="B33" s="292"/>
      <c r="C33" s="292"/>
      <c r="D33" s="292"/>
      <c r="E33" s="295"/>
      <c r="F33" s="292"/>
      <c r="G33" s="292"/>
      <c r="H33" s="292"/>
      <c r="I33" s="292"/>
      <c r="J33" s="292"/>
      <c r="K33" s="292"/>
      <c r="L33" s="292"/>
      <c r="M33" s="295"/>
      <c r="N33" s="295"/>
      <c r="O33" s="296"/>
      <c r="P33" s="296"/>
      <c r="S33" s="292"/>
      <c r="T33" s="297"/>
    </row>
    <row r="34" spans="1:20" ht="12.75" customHeight="1">
      <c r="A34" s="294"/>
      <c r="B34" s="292"/>
      <c r="C34" s="292"/>
      <c r="D34" s="292"/>
      <c r="E34" s="295"/>
      <c r="F34" s="292"/>
      <c r="G34" s="292"/>
      <c r="H34" s="292"/>
      <c r="I34" s="292"/>
      <c r="J34" s="292"/>
      <c r="K34" s="292"/>
      <c r="L34" s="292"/>
      <c r="M34" s="295"/>
      <c r="N34" s="295"/>
      <c r="O34" s="296"/>
      <c r="P34" s="296"/>
      <c r="S34" s="292"/>
      <c r="T34" s="292"/>
    </row>
    <row r="35" spans="1:21" s="299" customFormat="1" ht="12.75" customHeight="1">
      <c r="A35" s="289"/>
      <c r="B35" s="290"/>
      <c r="C35" s="290"/>
      <c r="D35" s="290"/>
      <c r="E35" s="291"/>
      <c r="F35" s="290"/>
      <c r="G35" s="290"/>
      <c r="H35" s="290"/>
      <c r="I35" s="290"/>
      <c r="J35" s="290"/>
      <c r="K35" s="290"/>
      <c r="L35" s="290"/>
      <c r="M35" s="291"/>
      <c r="N35" s="291"/>
      <c r="O35" s="288"/>
      <c r="P35" s="288"/>
      <c r="S35" s="290"/>
      <c r="T35" s="292"/>
      <c r="U35" s="200"/>
    </row>
    <row r="36" spans="1:21" s="299" customFormat="1" ht="12.75" customHeight="1">
      <c r="A36" s="289"/>
      <c r="B36" s="290"/>
      <c r="C36" s="290"/>
      <c r="D36" s="290"/>
      <c r="E36" s="291"/>
      <c r="F36" s="290"/>
      <c r="G36" s="290"/>
      <c r="H36" s="290"/>
      <c r="I36" s="290"/>
      <c r="J36" s="290"/>
      <c r="K36" s="290"/>
      <c r="L36" s="290"/>
      <c r="M36" s="291"/>
      <c r="N36" s="291"/>
      <c r="O36" s="288"/>
      <c r="P36" s="288"/>
      <c r="S36" s="290"/>
      <c r="T36" s="290"/>
      <c r="U36" s="200"/>
    </row>
    <row r="37" spans="1:21" ht="12.75" customHeight="1">
      <c r="A37" s="300"/>
      <c r="B37" s="297"/>
      <c r="C37" s="297"/>
      <c r="D37" s="297"/>
      <c r="E37" s="301"/>
      <c r="F37" s="297"/>
      <c r="G37" s="297"/>
      <c r="H37" s="297"/>
      <c r="I37" s="297"/>
      <c r="J37" s="297"/>
      <c r="K37" s="297"/>
      <c r="L37" s="297"/>
      <c r="M37" s="301"/>
      <c r="N37" s="301"/>
      <c r="O37" s="293"/>
      <c r="P37" s="293"/>
      <c r="S37" s="297"/>
      <c r="T37" s="290"/>
      <c r="U37" s="225"/>
    </row>
    <row r="38" spans="1:21" ht="12.75" customHeight="1">
      <c r="A38" s="294"/>
      <c r="B38" s="292"/>
      <c r="C38" s="292"/>
      <c r="D38" s="292"/>
      <c r="E38" s="295"/>
      <c r="F38" s="292"/>
      <c r="G38" s="292"/>
      <c r="H38" s="292"/>
      <c r="I38" s="292"/>
      <c r="J38" s="292"/>
      <c r="K38" s="292"/>
      <c r="L38" s="292"/>
      <c r="M38" s="295"/>
      <c r="N38" s="295"/>
      <c r="O38" s="296"/>
      <c r="P38" s="296"/>
      <c r="S38" s="292"/>
      <c r="T38" s="302"/>
      <c r="U38" s="225"/>
    </row>
    <row r="39" spans="1:21" ht="12.75" customHeight="1">
      <c r="A39" s="294"/>
      <c r="B39" s="292"/>
      <c r="C39" s="292"/>
      <c r="D39" s="292"/>
      <c r="E39" s="295"/>
      <c r="F39" s="292"/>
      <c r="G39" s="292"/>
      <c r="H39" s="292"/>
      <c r="I39" s="292"/>
      <c r="J39" s="292"/>
      <c r="K39" s="292"/>
      <c r="L39" s="292"/>
      <c r="M39" s="295"/>
      <c r="N39" s="295"/>
      <c r="O39" s="296"/>
      <c r="P39" s="296"/>
      <c r="S39" s="292"/>
      <c r="T39" s="302"/>
      <c r="U39" s="225"/>
    </row>
    <row r="40" spans="1:20" ht="12.75" customHeight="1">
      <c r="A40" s="289"/>
      <c r="B40" s="290"/>
      <c r="C40" s="290"/>
      <c r="D40" s="290"/>
      <c r="E40" s="291"/>
      <c r="F40" s="290"/>
      <c r="G40" s="290"/>
      <c r="H40" s="290"/>
      <c r="I40" s="290"/>
      <c r="J40" s="290"/>
      <c r="K40" s="290"/>
      <c r="L40" s="290"/>
      <c r="M40" s="291"/>
      <c r="N40" s="291"/>
      <c r="O40" s="288"/>
      <c r="P40" s="288"/>
      <c r="S40" s="290"/>
      <c r="T40" s="290"/>
    </row>
    <row r="41" spans="1:21" s="225" customFormat="1" ht="12.75" customHeight="1">
      <c r="A41" s="289"/>
      <c r="B41" s="290"/>
      <c r="C41" s="290"/>
      <c r="D41" s="290"/>
      <c r="E41" s="291"/>
      <c r="F41" s="290"/>
      <c r="G41" s="290"/>
      <c r="H41" s="290"/>
      <c r="I41" s="290"/>
      <c r="J41" s="290"/>
      <c r="K41" s="290"/>
      <c r="L41" s="290"/>
      <c r="M41" s="291"/>
      <c r="N41" s="291"/>
      <c r="O41" s="288"/>
      <c r="P41" s="288"/>
      <c r="S41" s="290"/>
      <c r="T41" s="297"/>
      <c r="U41" s="200"/>
    </row>
    <row r="42" spans="1:21" s="225" customFormat="1" ht="12.75" customHeight="1">
      <c r="A42" s="303"/>
      <c r="B42" s="302"/>
      <c r="C42" s="302"/>
      <c r="D42" s="302"/>
      <c r="E42" s="304"/>
      <c r="F42" s="302"/>
      <c r="G42" s="302"/>
      <c r="H42" s="302"/>
      <c r="I42" s="302"/>
      <c r="J42" s="302"/>
      <c r="K42" s="302"/>
      <c r="L42" s="302"/>
      <c r="M42" s="304"/>
      <c r="N42" s="304"/>
      <c r="O42" s="305"/>
      <c r="P42" s="305"/>
      <c r="S42" s="302"/>
      <c r="T42" s="292"/>
      <c r="U42" s="200"/>
    </row>
    <row r="43" spans="1:21" s="225" customFormat="1" ht="12.75" customHeight="1">
      <c r="A43" s="303"/>
      <c r="B43" s="302"/>
      <c r="C43" s="302"/>
      <c r="D43" s="302"/>
      <c r="E43" s="304"/>
      <c r="F43" s="302"/>
      <c r="G43" s="302"/>
      <c r="H43" s="302"/>
      <c r="I43" s="302"/>
      <c r="J43" s="302"/>
      <c r="K43" s="302"/>
      <c r="L43" s="302"/>
      <c r="M43" s="304"/>
      <c r="N43" s="304"/>
      <c r="O43" s="305"/>
      <c r="P43" s="305"/>
      <c r="S43" s="302"/>
      <c r="T43" s="292"/>
      <c r="U43" s="200"/>
    </row>
    <row r="44" spans="1:20" ht="12.75" customHeight="1">
      <c r="A44" s="289"/>
      <c r="B44" s="290"/>
      <c r="C44" s="290"/>
      <c r="D44" s="290"/>
      <c r="E44" s="291"/>
      <c r="F44" s="290"/>
      <c r="G44" s="290"/>
      <c r="H44" s="290"/>
      <c r="I44" s="290"/>
      <c r="J44" s="290"/>
      <c r="K44" s="290"/>
      <c r="L44" s="290"/>
      <c r="M44" s="291"/>
      <c r="N44" s="291"/>
      <c r="O44" s="288"/>
      <c r="P44" s="288"/>
      <c r="S44" s="290"/>
      <c r="T44" s="302"/>
    </row>
    <row r="45" spans="1:20" ht="12.75" customHeight="1">
      <c r="A45" s="300"/>
      <c r="B45" s="297"/>
      <c r="C45" s="297"/>
      <c r="D45" s="297"/>
      <c r="E45" s="301"/>
      <c r="F45" s="297"/>
      <c r="G45" s="297"/>
      <c r="H45" s="297"/>
      <c r="I45" s="297"/>
      <c r="J45" s="297"/>
      <c r="K45" s="297"/>
      <c r="L45" s="297"/>
      <c r="M45" s="301"/>
      <c r="N45" s="301"/>
      <c r="O45" s="293"/>
      <c r="P45" s="293"/>
      <c r="S45" s="297"/>
      <c r="T45" s="290"/>
    </row>
    <row r="46" spans="1:20" ht="12.75" customHeight="1">
      <c r="A46" s="294"/>
      <c r="B46" s="292"/>
      <c r="C46" s="292"/>
      <c r="D46" s="292"/>
      <c r="E46" s="295"/>
      <c r="F46" s="292"/>
      <c r="G46" s="292"/>
      <c r="H46" s="292"/>
      <c r="I46" s="292"/>
      <c r="J46" s="292"/>
      <c r="K46" s="292"/>
      <c r="L46" s="292"/>
      <c r="M46" s="295"/>
      <c r="N46" s="295"/>
      <c r="O46" s="296"/>
      <c r="P46" s="296"/>
      <c r="S46" s="292"/>
      <c r="T46" s="290"/>
    </row>
    <row r="47" spans="1:20" ht="12.75" customHeight="1">
      <c r="A47" s="294"/>
      <c r="B47" s="292"/>
      <c r="C47" s="292"/>
      <c r="D47" s="292"/>
      <c r="E47" s="295"/>
      <c r="F47" s="292"/>
      <c r="G47" s="292"/>
      <c r="H47" s="292"/>
      <c r="I47" s="292"/>
      <c r="J47" s="292"/>
      <c r="K47" s="292"/>
      <c r="L47" s="292"/>
      <c r="M47" s="295"/>
      <c r="N47" s="295"/>
      <c r="O47" s="296"/>
      <c r="P47" s="296"/>
      <c r="S47" s="292"/>
      <c r="T47" s="297"/>
    </row>
    <row r="48" spans="1:20" ht="12.75" customHeight="1">
      <c r="A48" s="303"/>
      <c r="B48" s="302"/>
      <c r="C48" s="302"/>
      <c r="D48" s="302"/>
      <c r="E48" s="304"/>
      <c r="F48" s="302"/>
      <c r="G48" s="302"/>
      <c r="H48" s="302"/>
      <c r="I48" s="302"/>
      <c r="J48" s="302"/>
      <c r="K48" s="302"/>
      <c r="L48" s="302"/>
      <c r="M48" s="304"/>
      <c r="N48" s="304"/>
      <c r="O48" s="305"/>
      <c r="P48" s="305"/>
      <c r="S48" s="302"/>
      <c r="T48" s="290"/>
    </row>
    <row r="49" spans="1:20" ht="12.75" customHeight="1">
      <c r="A49" s="289"/>
      <c r="B49" s="290"/>
      <c r="C49" s="290"/>
      <c r="D49" s="290"/>
      <c r="E49" s="291"/>
      <c r="F49" s="290"/>
      <c r="G49" s="290"/>
      <c r="H49" s="290"/>
      <c r="I49" s="290"/>
      <c r="J49" s="290"/>
      <c r="K49" s="290"/>
      <c r="L49" s="290"/>
      <c r="M49" s="291"/>
      <c r="N49" s="291"/>
      <c r="O49" s="288"/>
      <c r="P49" s="288"/>
      <c r="S49" s="290"/>
      <c r="T49" s="302"/>
    </row>
    <row r="50" spans="1:20" ht="12.75" customHeight="1">
      <c r="A50" s="289"/>
      <c r="B50" s="290"/>
      <c r="C50" s="290"/>
      <c r="D50" s="290"/>
      <c r="E50" s="291"/>
      <c r="F50" s="290"/>
      <c r="G50" s="290"/>
      <c r="H50" s="290"/>
      <c r="I50" s="290"/>
      <c r="J50" s="290"/>
      <c r="K50" s="290"/>
      <c r="L50" s="290"/>
      <c r="M50" s="291"/>
      <c r="N50" s="291"/>
      <c r="O50" s="288"/>
      <c r="P50" s="288"/>
      <c r="S50" s="290"/>
      <c r="T50" s="302"/>
    </row>
    <row r="51" spans="1:20" ht="12.75" customHeight="1">
      <c r="A51" s="300"/>
      <c r="B51" s="297"/>
      <c r="C51" s="297"/>
      <c r="D51" s="297"/>
      <c r="E51" s="301"/>
      <c r="F51" s="297"/>
      <c r="G51" s="297"/>
      <c r="H51" s="297"/>
      <c r="I51" s="297"/>
      <c r="J51" s="297"/>
      <c r="K51" s="297"/>
      <c r="L51" s="297"/>
      <c r="M51" s="301"/>
      <c r="N51" s="301"/>
      <c r="O51" s="293"/>
      <c r="P51" s="293"/>
      <c r="S51" s="297"/>
      <c r="T51" s="290"/>
    </row>
    <row r="52" spans="1:21" ht="12.75" customHeight="1">
      <c r="A52" s="289"/>
      <c r="B52" s="290"/>
      <c r="C52" s="290"/>
      <c r="D52" s="290"/>
      <c r="E52" s="291"/>
      <c r="F52" s="290"/>
      <c r="G52" s="290"/>
      <c r="H52" s="290"/>
      <c r="I52" s="290"/>
      <c r="J52" s="290"/>
      <c r="K52" s="290"/>
      <c r="L52" s="290"/>
      <c r="M52" s="291"/>
      <c r="N52" s="291"/>
      <c r="O52" s="288"/>
      <c r="P52" s="288"/>
      <c r="S52" s="290"/>
      <c r="T52" s="290"/>
      <c r="U52" s="299"/>
    </row>
    <row r="53" spans="1:21" ht="15" customHeight="1">
      <c r="A53" s="303"/>
      <c r="B53" s="302"/>
      <c r="C53" s="302"/>
      <c r="D53" s="302"/>
      <c r="E53" s="304"/>
      <c r="F53" s="302"/>
      <c r="G53" s="302"/>
      <c r="H53" s="302"/>
      <c r="I53" s="302"/>
      <c r="J53" s="302"/>
      <c r="K53" s="302"/>
      <c r="L53" s="302"/>
      <c r="M53" s="304"/>
      <c r="N53" s="304"/>
      <c r="O53" s="305"/>
      <c r="P53" s="305"/>
      <c r="S53" s="302"/>
      <c r="T53" s="290"/>
      <c r="U53" s="299"/>
    </row>
    <row r="54" spans="1:20" ht="15" customHeight="1">
      <c r="A54" s="303"/>
      <c r="B54" s="302"/>
      <c r="C54" s="302"/>
      <c r="D54" s="302"/>
      <c r="E54" s="304"/>
      <c r="F54" s="302"/>
      <c r="G54" s="302"/>
      <c r="H54" s="302"/>
      <c r="I54" s="302"/>
      <c r="J54" s="302"/>
      <c r="K54" s="302"/>
      <c r="L54" s="302"/>
      <c r="M54" s="304"/>
      <c r="N54" s="304"/>
      <c r="O54" s="305"/>
      <c r="P54" s="305"/>
      <c r="S54" s="302"/>
      <c r="T54" s="297"/>
    </row>
    <row r="55" spans="1:20" ht="15" customHeight="1">
      <c r="A55" s="289"/>
      <c r="B55" s="290"/>
      <c r="C55" s="290"/>
      <c r="D55" s="290"/>
      <c r="E55" s="291"/>
      <c r="F55" s="290"/>
      <c r="G55" s="290"/>
      <c r="H55" s="290"/>
      <c r="I55" s="290"/>
      <c r="J55" s="290"/>
      <c r="K55" s="290"/>
      <c r="L55" s="290"/>
      <c r="M55" s="291"/>
      <c r="N55" s="291"/>
      <c r="O55" s="288"/>
      <c r="P55" s="288"/>
      <c r="S55" s="290"/>
      <c r="T55" s="292"/>
    </row>
    <row r="56" spans="1:21" s="299" customFormat="1" ht="15" customHeight="1">
      <c r="A56" s="289"/>
      <c r="B56" s="290"/>
      <c r="C56" s="290"/>
      <c r="D56" s="290"/>
      <c r="E56" s="291"/>
      <c r="F56" s="290"/>
      <c r="G56" s="290"/>
      <c r="H56" s="290"/>
      <c r="I56" s="290"/>
      <c r="J56" s="290"/>
      <c r="K56" s="290"/>
      <c r="L56" s="290"/>
      <c r="M56" s="291"/>
      <c r="N56" s="291"/>
      <c r="O56" s="288"/>
      <c r="P56" s="288"/>
      <c r="S56" s="290"/>
      <c r="T56" s="292"/>
      <c r="U56" s="200"/>
    </row>
    <row r="57" spans="1:21" s="299" customFormat="1" ht="15" customHeight="1">
      <c r="A57" s="289"/>
      <c r="B57" s="290"/>
      <c r="C57" s="290"/>
      <c r="D57" s="290"/>
      <c r="E57" s="291"/>
      <c r="F57" s="290"/>
      <c r="G57" s="290"/>
      <c r="H57" s="290"/>
      <c r="I57" s="290"/>
      <c r="J57" s="290"/>
      <c r="K57" s="290"/>
      <c r="L57" s="290"/>
      <c r="M57" s="291"/>
      <c r="N57" s="291"/>
      <c r="O57" s="288"/>
      <c r="P57" s="288"/>
      <c r="S57" s="290"/>
      <c r="T57" s="290"/>
      <c r="U57" s="200"/>
    </row>
    <row r="58" spans="1:21" ht="15" customHeight="1">
      <c r="A58" s="300"/>
      <c r="B58" s="297"/>
      <c r="C58" s="297"/>
      <c r="D58" s="297"/>
      <c r="E58" s="301"/>
      <c r="F58" s="297"/>
      <c r="G58" s="297"/>
      <c r="H58" s="297"/>
      <c r="I58" s="297"/>
      <c r="J58" s="297"/>
      <c r="K58" s="297"/>
      <c r="L58" s="297"/>
      <c r="M58" s="301"/>
      <c r="N58" s="301"/>
      <c r="O58" s="293"/>
      <c r="P58" s="293"/>
      <c r="S58" s="297"/>
      <c r="T58" s="290"/>
      <c r="U58" s="299"/>
    </row>
    <row r="59" spans="1:20" ht="15" customHeight="1">
      <c r="A59" s="294"/>
      <c r="B59" s="292"/>
      <c r="C59" s="292"/>
      <c r="D59" s="292"/>
      <c r="E59" s="295"/>
      <c r="F59" s="292"/>
      <c r="G59" s="292"/>
      <c r="H59" s="292"/>
      <c r="I59" s="292"/>
      <c r="J59" s="292"/>
      <c r="K59" s="292"/>
      <c r="L59" s="292"/>
      <c r="M59" s="295"/>
      <c r="N59" s="295"/>
      <c r="O59" s="296"/>
      <c r="P59" s="296"/>
      <c r="S59" s="292"/>
      <c r="T59" s="297"/>
    </row>
    <row r="60" spans="1:20" ht="15" customHeight="1">
      <c r="A60" s="294"/>
      <c r="B60" s="292"/>
      <c r="C60" s="292"/>
      <c r="D60" s="292"/>
      <c r="E60" s="295"/>
      <c r="F60" s="292"/>
      <c r="G60" s="292"/>
      <c r="H60" s="292"/>
      <c r="I60" s="292"/>
      <c r="J60" s="292"/>
      <c r="K60" s="292"/>
      <c r="L60" s="292"/>
      <c r="M60" s="295"/>
      <c r="N60" s="295"/>
      <c r="O60" s="296"/>
      <c r="P60" s="296"/>
      <c r="S60" s="292"/>
      <c r="T60" s="290"/>
    </row>
    <row r="61" spans="1:21" ht="15" customHeight="1">
      <c r="A61" s="289"/>
      <c r="B61" s="290"/>
      <c r="C61" s="290"/>
      <c r="D61" s="290"/>
      <c r="E61" s="291"/>
      <c r="F61" s="290"/>
      <c r="G61" s="290"/>
      <c r="H61" s="290"/>
      <c r="I61" s="290"/>
      <c r="J61" s="290"/>
      <c r="K61" s="290"/>
      <c r="L61" s="290"/>
      <c r="M61" s="291"/>
      <c r="N61" s="291"/>
      <c r="O61" s="288"/>
      <c r="P61" s="288"/>
      <c r="S61" s="290"/>
      <c r="T61" s="290"/>
      <c r="U61" s="299"/>
    </row>
    <row r="62" spans="1:20" s="299" customFormat="1" ht="15" customHeight="1">
      <c r="A62" s="289"/>
      <c r="B62" s="290"/>
      <c r="C62" s="290"/>
      <c r="D62" s="290"/>
      <c r="E62" s="291"/>
      <c r="F62" s="290"/>
      <c r="G62" s="290"/>
      <c r="H62" s="290"/>
      <c r="I62" s="290"/>
      <c r="J62" s="290"/>
      <c r="K62" s="290"/>
      <c r="L62" s="290"/>
      <c r="M62" s="291"/>
      <c r="N62" s="291"/>
      <c r="O62" s="288"/>
      <c r="P62" s="288"/>
      <c r="S62" s="290"/>
      <c r="T62" s="302"/>
    </row>
    <row r="63" spans="1:21" ht="15" customHeight="1">
      <c r="A63" s="300"/>
      <c r="B63" s="297"/>
      <c r="C63" s="297"/>
      <c r="D63" s="297"/>
      <c r="E63" s="301"/>
      <c r="F63" s="297"/>
      <c r="G63" s="297"/>
      <c r="H63" s="297"/>
      <c r="I63" s="297"/>
      <c r="J63" s="297"/>
      <c r="K63" s="297"/>
      <c r="L63" s="297"/>
      <c r="M63" s="301"/>
      <c r="N63" s="301"/>
      <c r="O63" s="293"/>
      <c r="P63" s="293"/>
      <c r="S63" s="297"/>
      <c r="T63" s="302"/>
      <c r="U63" s="299"/>
    </row>
    <row r="64" spans="1:20" ht="15" customHeight="1">
      <c r="A64" s="289"/>
      <c r="B64" s="290"/>
      <c r="C64" s="290"/>
      <c r="D64" s="290"/>
      <c r="E64" s="291"/>
      <c r="F64" s="290"/>
      <c r="G64" s="290"/>
      <c r="H64" s="290"/>
      <c r="I64" s="290"/>
      <c r="J64" s="290"/>
      <c r="K64" s="290"/>
      <c r="L64" s="290"/>
      <c r="M64" s="291"/>
      <c r="N64" s="291"/>
      <c r="O64" s="288"/>
      <c r="P64" s="288"/>
      <c r="S64" s="290"/>
      <c r="T64" s="297"/>
    </row>
    <row r="65" spans="1:21" s="299" customFormat="1" ht="15" customHeight="1">
      <c r="A65" s="289"/>
      <c r="B65" s="290"/>
      <c r="C65" s="290"/>
      <c r="D65" s="290"/>
      <c r="E65" s="291"/>
      <c r="F65" s="290"/>
      <c r="G65" s="290"/>
      <c r="H65" s="290"/>
      <c r="I65" s="290"/>
      <c r="J65" s="290"/>
      <c r="K65" s="290"/>
      <c r="L65" s="290"/>
      <c r="M65" s="291"/>
      <c r="N65" s="291"/>
      <c r="O65" s="288"/>
      <c r="P65" s="288"/>
      <c r="S65" s="290"/>
      <c r="T65" s="290"/>
      <c r="U65" s="200"/>
    </row>
    <row r="66" spans="1:20" s="299" customFormat="1" ht="15" customHeight="1">
      <c r="A66" s="303"/>
      <c r="B66" s="302"/>
      <c r="C66" s="302"/>
      <c r="D66" s="302"/>
      <c r="E66" s="304"/>
      <c r="F66" s="302"/>
      <c r="G66" s="302"/>
      <c r="H66" s="302"/>
      <c r="I66" s="302"/>
      <c r="J66" s="302"/>
      <c r="K66" s="302"/>
      <c r="L66" s="302"/>
      <c r="M66" s="304"/>
      <c r="N66" s="304"/>
      <c r="O66" s="305"/>
      <c r="P66" s="305"/>
      <c r="S66" s="302"/>
      <c r="T66" s="290"/>
    </row>
    <row r="67" spans="1:21" s="299" customFormat="1" ht="15" customHeight="1">
      <c r="A67" s="303"/>
      <c r="B67" s="302"/>
      <c r="C67" s="302"/>
      <c r="D67" s="302"/>
      <c r="E67" s="304"/>
      <c r="F67" s="302"/>
      <c r="G67" s="302"/>
      <c r="H67" s="302"/>
      <c r="I67" s="302"/>
      <c r="J67" s="302"/>
      <c r="K67" s="302"/>
      <c r="L67" s="302"/>
      <c r="M67" s="304"/>
      <c r="N67" s="304"/>
      <c r="O67" s="305"/>
      <c r="P67" s="305"/>
      <c r="S67" s="302"/>
      <c r="T67" s="290"/>
      <c r="U67" s="200"/>
    </row>
    <row r="68" spans="1:21" ht="15" customHeight="1">
      <c r="A68" s="300"/>
      <c r="B68" s="297"/>
      <c r="C68" s="297"/>
      <c r="D68" s="297"/>
      <c r="E68" s="301"/>
      <c r="F68" s="297"/>
      <c r="G68" s="297"/>
      <c r="H68" s="297"/>
      <c r="I68" s="297"/>
      <c r="J68" s="297"/>
      <c r="K68" s="297"/>
      <c r="L68" s="297"/>
      <c r="M68" s="301"/>
      <c r="N68" s="301"/>
      <c r="O68" s="293"/>
      <c r="P68" s="293"/>
      <c r="S68" s="297"/>
      <c r="T68" s="290"/>
      <c r="U68" s="299"/>
    </row>
    <row r="69" spans="1:20" ht="15" customHeight="1">
      <c r="A69" s="289"/>
      <c r="B69" s="290"/>
      <c r="C69" s="290"/>
      <c r="D69" s="290"/>
      <c r="E69" s="291"/>
      <c r="F69" s="290"/>
      <c r="G69" s="290"/>
      <c r="H69" s="290"/>
      <c r="I69" s="290"/>
      <c r="J69" s="290"/>
      <c r="K69" s="290"/>
      <c r="L69" s="290"/>
      <c r="M69" s="291"/>
      <c r="N69" s="291"/>
      <c r="O69" s="288"/>
      <c r="P69" s="288"/>
      <c r="S69" s="290"/>
      <c r="T69" s="290"/>
    </row>
    <row r="70" spans="1:21" s="299" customFormat="1" ht="15" customHeight="1">
      <c r="A70" s="289"/>
      <c r="B70" s="290"/>
      <c r="C70" s="290"/>
      <c r="D70" s="290"/>
      <c r="E70" s="291"/>
      <c r="F70" s="290"/>
      <c r="G70" s="290"/>
      <c r="H70" s="290"/>
      <c r="I70" s="290"/>
      <c r="J70" s="290"/>
      <c r="K70" s="290"/>
      <c r="L70" s="290"/>
      <c r="M70" s="291"/>
      <c r="N70" s="291"/>
      <c r="O70" s="288"/>
      <c r="P70" s="288"/>
      <c r="S70" s="290"/>
      <c r="T70" s="302"/>
      <c r="U70" s="200"/>
    </row>
    <row r="71" spans="1:21" ht="15" customHeight="1">
      <c r="A71" s="289"/>
      <c r="B71" s="290"/>
      <c r="C71" s="290"/>
      <c r="D71" s="290"/>
      <c r="E71" s="291"/>
      <c r="F71" s="290"/>
      <c r="G71" s="290"/>
      <c r="H71" s="290"/>
      <c r="I71" s="290"/>
      <c r="J71" s="290"/>
      <c r="K71" s="290"/>
      <c r="L71" s="290"/>
      <c r="M71" s="291"/>
      <c r="N71" s="291"/>
      <c r="O71" s="288"/>
      <c r="P71" s="288"/>
      <c r="S71" s="290"/>
      <c r="T71" s="302"/>
      <c r="U71" s="225"/>
    </row>
    <row r="72" spans="1:21" s="299" customFormat="1" ht="15" customHeight="1">
      <c r="A72" s="289"/>
      <c r="B72" s="290"/>
      <c r="C72" s="290"/>
      <c r="D72" s="290"/>
      <c r="E72" s="291"/>
      <c r="F72" s="290"/>
      <c r="G72" s="290"/>
      <c r="H72" s="290"/>
      <c r="I72" s="290"/>
      <c r="J72" s="290"/>
      <c r="K72" s="290"/>
      <c r="L72" s="290"/>
      <c r="M72" s="291"/>
      <c r="N72" s="291"/>
      <c r="O72" s="288"/>
      <c r="P72" s="288"/>
      <c r="S72" s="290"/>
      <c r="T72" s="290"/>
      <c r="U72" s="200"/>
    </row>
    <row r="73" spans="1:20" ht="15" customHeight="1">
      <c r="A73" s="289"/>
      <c r="B73" s="290"/>
      <c r="C73" s="290"/>
      <c r="D73" s="290"/>
      <c r="E73" s="291"/>
      <c r="F73" s="290"/>
      <c r="G73" s="290"/>
      <c r="H73" s="290"/>
      <c r="I73" s="290"/>
      <c r="J73" s="290"/>
      <c r="K73" s="290"/>
      <c r="L73" s="290"/>
      <c r="M73" s="291"/>
      <c r="N73" s="291"/>
      <c r="O73" s="288"/>
      <c r="P73" s="288"/>
      <c r="S73" s="290"/>
      <c r="T73" s="290"/>
    </row>
    <row r="74" spans="1:20" ht="15" customHeight="1">
      <c r="A74" s="303"/>
      <c r="B74" s="302"/>
      <c r="C74" s="302"/>
      <c r="D74" s="302"/>
      <c r="E74" s="304"/>
      <c r="F74" s="302"/>
      <c r="G74" s="302"/>
      <c r="H74" s="302"/>
      <c r="I74" s="302"/>
      <c r="J74" s="302"/>
      <c r="K74" s="302"/>
      <c r="L74" s="302"/>
      <c r="M74" s="304"/>
      <c r="N74" s="304"/>
      <c r="O74" s="305"/>
      <c r="P74" s="305"/>
      <c r="S74" s="302"/>
      <c r="T74" s="290"/>
    </row>
    <row r="75" spans="1:21" s="225" customFormat="1" ht="15" customHeight="1">
      <c r="A75" s="303"/>
      <c r="B75" s="302"/>
      <c r="C75" s="302"/>
      <c r="D75" s="302"/>
      <c r="E75" s="304"/>
      <c r="F75" s="302"/>
      <c r="G75" s="302"/>
      <c r="H75" s="302"/>
      <c r="I75" s="302"/>
      <c r="J75" s="302"/>
      <c r="K75" s="302"/>
      <c r="L75" s="302"/>
      <c r="M75" s="304"/>
      <c r="N75" s="304"/>
      <c r="O75" s="305"/>
      <c r="P75" s="305"/>
      <c r="S75" s="302"/>
      <c r="T75" s="290"/>
      <c r="U75" s="200"/>
    </row>
    <row r="76" spans="1:20" ht="15" customHeight="1">
      <c r="A76" s="289"/>
      <c r="B76" s="290"/>
      <c r="C76" s="290"/>
      <c r="D76" s="290"/>
      <c r="E76" s="291"/>
      <c r="F76" s="290"/>
      <c r="G76" s="290"/>
      <c r="H76" s="290"/>
      <c r="I76" s="290"/>
      <c r="J76" s="290"/>
      <c r="K76" s="290"/>
      <c r="L76" s="290"/>
      <c r="M76" s="291"/>
      <c r="N76" s="291"/>
      <c r="O76" s="288"/>
      <c r="P76" s="288"/>
      <c r="S76" s="290"/>
      <c r="T76" s="290"/>
    </row>
    <row r="77" spans="1:20" ht="15" customHeight="1">
      <c r="A77" s="289"/>
      <c r="B77" s="290"/>
      <c r="C77" s="290"/>
      <c r="D77" s="290"/>
      <c r="E77" s="291"/>
      <c r="F77" s="290"/>
      <c r="G77" s="290"/>
      <c r="H77" s="290"/>
      <c r="I77" s="290"/>
      <c r="J77" s="290"/>
      <c r="K77" s="290"/>
      <c r="L77" s="290"/>
      <c r="M77" s="291"/>
      <c r="N77" s="291"/>
      <c r="O77" s="288"/>
      <c r="P77" s="288"/>
      <c r="S77" s="290"/>
      <c r="T77" s="290"/>
    </row>
    <row r="78" spans="1:20" ht="15" customHeight="1">
      <c r="A78" s="289"/>
      <c r="B78" s="290"/>
      <c r="C78" s="290"/>
      <c r="D78" s="290"/>
      <c r="E78" s="291"/>
      <c r="F78" s="290"/>
      <c r="G78" s="290"/>
      <c r="H78" s="290"/>
      <c r="I78" s="290"/>
      <c r="J78" s="290"/>
      <c r="K78" s="290"/>
      <c r="L78" s="290"/>
      <c r="M78" s="291"/>
      <c r="N78" s="291"/>
      <c r="O78" s="288"/>
      <c r="P78" s="288"/>
      <c r="S78" s="290"/>
      <c r="T78" s="290"/>
    </row>
    <row r="79" spans="1:20" ht="15" customHeight="1">
      <c r="A79" s="289"/>
      <c r="B79" s="290"/>
      <c r="C79" s="290"/>
      <c r="D79" s="290"/>
      <c r="E79" s="291"/>
      <c r="F79" s="290"/>
      <c r="G79" s="290"/>
      <c r="H79" s="290"/>
      <c r="I79" s="290"/>
      <c r="J79" s="290"/>
      <c r="K79" s="290"/>
      <c r="L79" s="290"/>
      <c r="M79" s="291"/>
      <c r="N79" s="291"/>
      <c r="O79" s="288"/>
      <c r="P79" s="288"/>
      <c r="S79" s="290"/>
      <c r="T79" s="290"/>
    </row>
    <row r="80" spans="1:20" ht="15" customHeight="1">
      <c r="A80" s="289"/>
      <c r="B80" s="290"/>
      <c r="C80" s="290"/>
      <c r="D80" s="290"/>
      <c r="E80" s="291"/>
      <c r="F80" s="290"/>
      <c r="G80" s="290"/>
      <c r="H80" s="290"/>
      <c r="I80" s="290"/>
      <c r="J80" s="290"/>
      <c r="K80" s="290"/>
      <c r="L80" s="290"/>
      <c r="M80" s="291"/>
      <c r="N80" s="291"/>
      <c r="O80" s="288"/>
      <c r="P80" s="288"/>
      <c r="S80" s="290"/>
      <c r="T80" s="290"/>
    </row>
    <row r="81" spans="1:20" ht="15" customHeight="1">
      <c r="A81" s="289"/>
      <c r="B81" s="290"/>
      <c r="C81" s="290"/>
      <c r="D81" s="290"/>
      <c r="E81" s="291"/>
      <c r="F81" s="290"/>
      <c r="G81" s="290"/>
      <c r="H81" s="290"/>
      <c r="I81" s="290"/>
      <c r="J81" s="290"/>
      <c r="K81" s="290"/>
      <c r="L81" s="290"/>
      <c r="M81" s="291"/>
      <c r="N81" s="291"/>
      <c r="O81" s="288"/>
      <c r="P81" s="288"/>
      <c r="S81" s="290"/>
      <c r="T81" s="290"/>
    </row>
    <row r="82" spans="1:20" ht="15" customHeight="1">
      <c r="A82" s="289"/>
      <c r="B82" s="290"/>
      <c r="C82" s="290"/>
      <c r="D82" s="290"/>
      <c r="E82" s="291"/>
      <c r="F82" s="290"/>
      <c r="G82" s="290"/>
      <c r="H82" s="290"/>
      <c r="I82" s="290"/>
      <c r="J82" s="290"/>
      <c r="K82" s="290"/>
      <c r="L82" s="290"/>
      <c r="M82" s="291"/>
      <c r="N82" s="291"/>
      <c r="O82" s="288"/>
      <c r="P82" s="288"/>
      <c r="S82" s="290"/>
      <c r="T82" s="302"/>
    </row>
    <row r="83" spans="1:21" ht="15" customHeight="1">
      <c r="A83" s="289"/>
      <c r="B83" s="290"/>
      <c r="C83" s="290"/>
      <c r="D83" s="290"/>
      <c r="E83" s="291"/>
      <c r="F83" s="290"/>
      <c r="G83" s="290"/>
      <c r="H83" s="290"/>
      <c r="I83" s="290"/>
      <c r="J83" s="290"/>
      <c r="K83" s="290"/>
      <c r="L83" s="290"/>
      <c r="M83" s="291"/>
      <c r="N83" s="291"/>
      <c r="O83" s="288"/>
      <c r="P83" s="288"/>
      <c r="S83" s="290"/>
      <c r="T83" s="302"/>
      <c r="U83" s="306"/>
    </row>
    <row r="84" spans="1:20" ht="15" customHeight="1">
      <c r="A84" s="289"/>
      <c r="B84" s="290"/>
      <c r="C84" s="290"/>
      <c r="D84" s="290"/>
      <c r="E84" s="291"/>
      <c r="F84" s="290"/>
      <c r="G84" s="290"/>
      <c r="H84" s="290"/>
      <c r="I84" s="290"/>
      <c r="J84" s="290"/>
      <c r="K84" s="290"/>
      <c r="L84" s="290"/>
      <c r="M84" s="291"/>
      <c r="N84" s="291"/>
      <c r="O84" s="288"/>
      <c r="P84" s="288"/>
      <c r="S84" s="290"/>
      <c r="T84" s="290"/>
    </row>
    <row r="85" spans="1:20" ht="15" customHeight="1">
      <c r="A85" s="289"/>
      <c r="B85" s="290"/>
      <c r="C85" s="290"/>
      <c r="D85" s="290"/>
      <c r="E85" s="291"/>
      <c r="F85" s="290"/>
      <c r="G85" s="290"/>
      <c r="H85" s="290"/>
      <c r="I85" s="290"/>
      <c r="J85" s="290"/>
      <c r="K85" s="290"/>
      <c r="L85" s="290"/>
      <c r="M85" s="291"/>
      <c r="N85" s="291"/>
      <c r="O85" s="288"/>
      <c r="P85" s="288"/>
      <c r="S85" s="290"/>
      <c r="T85" s="290"/>
    </row>
    <row r="86" spans="1:21" ht="15" customHeight="1">
      <c r="A86" s="303"/>
      <c r="B86" s="302"/>
      <c r="C86" s="302"/>
      <c r="D86" s="302"/>
      <c r="E86" s="304"/>
      <c r="F86" s="302"/>
      <c r="G86" s="302"/>
      <c r="H86" s="302"/>
      <c r="I86" s="302"/>
      <c r="J86" s="302"/>
      <c r="K86" s="302"/>
      <c r="L86" s="302"/>
      <c r="M86" s="304"/>
      <c r="N86" s="304"/>
      <c r="O86" s="305"/>
      <c r="P86" s="305"/>
      <c r="S86" s="302"/>
      <c r="T86" s="290"/>
      <c r="U86" s="306"/>
    </row>
    <row r="87" spans="1:21" s="306" customFormat="1" ht="15" customHeight="1">
      <c r="A87" s="303"/>
      <c r="B87" s="302"/>
      <c r="C87" s="302"/>
      <c r="D87" s="302"/>
      <c r="E87" s="304"/>
      <c r="F87" s="302"/>
      <c r="G87" s="302"/>
      <c r="H87" s="302"/>
      <c r="I87" s="302"/>
      <c r="J87" s="302"/>
      <c r="K87" s="302"/>
      <c r="L87" s="302"/>
      <c r="M87" s="304"/>
      <c r="N87" s="304"/>
      <c r="O87" s="305"/>
      <c r="P87" s="305"/>
      <c r="S87" s="302"/>
      <c r="T87" s="302"/>
      <c r="U87" s="200"/>
    </row>
    <row r="88" spans="1:20" ht="15" customHeight="1">
      <c r="A88" s="289"/>
      <c r="B88" s="290"/>
      <c r="C88" s="290"/>
      <c r="D88" s="290"/>
      <c r="E88" s="291"/>
      <c r="F88" s="290"/>
      <c r="G88" s="290"/>
      <c r="H88" s="290"/>
      <c r="I88" s="290"/>
      <c r="J88" s="290"/>
      <c r="K88" s="290"/>
      <c r="L88" s="290"/>
      <c r="M88" s="291"/>
      <c r="N88" s="291"/>
      <c r="O88" s="288"/>
      <c r="P88" s="288"/>
      <c r="S88" s="290"/>
      <c r="T88" s="302"/>
    </row>
    <row r="89" spans="1:20" ht="15" customHeight="1">
      <c r="A89" s="289"/>
      <c r="B89" s="290"/>
      <c r="C89" s="290"/>
      <c r="D89" s="290"/>
      <c r="E89" s="291"/>
      <c r="F89" s="290"/>
      <c r="G89" s="290"/>
      <c r="H89" s="290"/>
      <c r="I89" s="290"/>
      <c r="J89" s="290"/>
      <c r="K89" s="290"/>
      <c r="L89" s="290"/>
      <c r="M89" s="291"/>
      <c r="N89" s="291"/>
      <c r="O89" s="288"/>
      <c r="P89" s="288"/>
      <c r="S89" s="290"/>
      <c r="T89" s="290"/>
    </row>
    <row r="90" spans="1:21" s="306" customFormat="1" ht="15" customHeight="1">
      <c r="A90" s="289"/>
      <c r="B90" s="290"/>
      <c r="C90" s="290"/>
      <c r="D90" s="290"/>
      <c r="E90" s="291"/>
      <c r="F90" s="290"/>
      <c r="G90" s="290"/>
      <c r="H90" s="290"/>
      <c r="I90" s="290"/>
      <c r="J90" s="290"/>
      <c r="K90" s="290"/>
      <c r="L90" s="290"/>
      <c r="M90" s="291"/>
      <c r="N90" s="291"/>
      <c r="O90" s="288"/>
      <c r="P90" s="288"/>
      <c r="S90" s="290"/>
      <c r="T90" s="290"/>
      <c r="U90" s="200"/>
    </row>
    <row r="91" spans="1:20" ht="15" customHeight="1">
      <c r="A91" s="303"/>
      <c r="B91" s="302"/>
      <c r="C91" s="302"/>
      <c r="D91" s="302"/>
      <c r="E91" s="304"/>
      <c r="F91" s="302"/>
      <c r="G91" s="302"/>
      <c r="H91" s="302"/>
      <c r="I91" s="302"/>
      <c r="J91" s="302"/>
      <c r="K91" s="302"/>
      <c r="L91" s="302"/>
      <c r="M91" s="304"/>
      <c r="N91" s="304"/>
      <c r="O91" s="305"/>
      <c r="P91" s="305"/>
      <c r="S91" s="302"/>
      <c r="T91" s="290"/>
    </row>
    <row r="92" spans="1:20" ht="15" customHeight="1">
      <c r="A92" s="303"/>
      <c r="B92" s="302"/>
      <c r="C92" s="302"/>
      <c r="D92" s="302"/>
      <c r="E92" s="304"/>
      <c r="F92" s="302"/>
      <c r="G92" s="302"/>
      <c r="H92" s="302"/>
      <c r="I92" s="302"/>
      <c r="J92" s="302"/>
      <c r="K92" s="302"/>
      <c r="L92" s="302"/>
      <c r="M92" s="304"/>
      <c r="N92" s="304"/>
      <c r="O92" s="305"/>
      <c r="P92" s="305"/>
      <c r="S92" s="302"/>
      <c r="T92" s="290"/>
    </row>
    <row r="93" spans="1:20" ht="15" customHeight="1">
      <c r="A93" s="289"/>
      <c r="B93" s="290"/>
      <c r="C93" s="290"/>
      <c r="D93" s="290"/>
      <c r="E93" s="291"/>
      <c r="F93" s="290"/>
      <c r="G93" s="290"/>
      <c r="H93" s="290"/>
      <c r="I93" s="290"/>
      <c r="J93" s="290"/>
      <c r="K93" s="290"/>
      <c r="L93" s="290"/>
      <c r="M93" s="291"/>
      <c r="N93" s="291"/>
      <c r="O93" s="288"/>
      <c r="P93" s="288"/>
      <c r="S93" s="290"/>
      <c r="T93" s="290"/>
    </row>
    <row r="94" spans="1:20" ht="15" customHeight="1">
      <c r="A94" s="289"/>
      <c r="B94" s="290"/>
      <c r="C94" s="290"/>
      <c r="D94" s="290"/>
      <c r="E94" s="291"/>
      <c r="F94" s="290"/>
      <c r="G94" s="290"/>
      <c r="H94" s="290"/>
      <c r="I94" s="290"/>
      <c r="J94" s="290"/>
      <c r="K94" s="290"/>
      <c r="L94" s="290"/>
      <c r="M94" s="291"/>
      <c r="N94" s="291"/>
      <c r="O94" s="288"/>
      <c r="P94" s="288"/>
      <c r="S94" s="290"/>
      <c r="T94" s="290"/>
    </row>
    <row r="95" spans="1:20" ht="15" customHeight="1">
      <c r="A95" s="289"/>
      <c r="B95" s="290"/>
      <c r="C95" s="290"/>
      <c r="D95" s="290"/>
      <c r="E95" s="291"/>
      <c r="F95" s="290"/>
      <c r="G95" s="290"/>
      <c r="H95" s="290"/>
      <c r="I95" s="290"/>
      <c r="J95" s="290"/>
      <c r="K95" s="290"/>
      <c r="L95" s="290"/>
      <c r="M95" s="291"/>
      <c r="N95" s="291"/>
      <c r="O95" s="288"/>
      <c r="P95" s="288"/>
      <c r="S95" s="290"/>
      <c r="T95" s="290"/>
    </row>
    <row r="96" spans="1:20" ht="15" customHeight="1">
      <c r="A96" s="289"/>
      <c r="B96" s="290"/>
      <c r="C96" s="290"/>
      <c r="D96" s="290"/>
      <c r="E96" s="291"/>
      <c r="F96" s="290"/>
      <c r="G96" s="290"/>
      <c r="H96" s="290"/>
      <c r="I96" s="290"/>
      <c r="J96" s="290"/>
      <c r="K96" s="290"/>
      <c r="L96" s="290"/>
      <c r="M96" s="291"/>
      <c r="N96" s="291"/>
      <c r="O96" s="288"/>
      <c r="P96" s="288"/>
      <c r="S96" s="290"/>
      <c r="T96" s="290"/>
    </row>
    <row r="97" spans="1:20" ht="15" customHeight="1">
      <c r="A97" s="289"/>
      <c r="B97" s="290"/>
      <c r="C97" s="290"/>
      <c r="D97" s="290"/>
      <c r="E97" s="291"/>
      <c r="F97" s="290"/>
      <c r="G97" s="290"/>
      <c r="H97" s="290"/>
      <c r="I97" s="290"/>
      <c r="J97" s="290"/>
      <c r="K97" s="290"/>
      <c r="L97" s="290"/>
      <c r="M97" s="291"/>
      <c r="N97" s="291"/>
      <c r="O97" s="288"/>
      <c r="P97" s="288"/>
      <c r="S97" s="290"/>
      <c r="T97" s="290"/>
    </row>
    <row r="98" spans="1:20" ht="15" customHeight="1">
      <c r="A98" s="289"/>
      <c r="B98" s="290"/>
      <c r="C98" s="290"/>
      <c r="D98" s="290"/>
      <c r="E98" s="291"/>
      <c r="F98" s="290"/>
      <c r="G98" s="290"/>
      <c r="H98" s="290"/>
      <c r="I98" s="290"/>
      <c r="J98" s="290"/>
      <c r="K98" s="290"/>
      <c r="L98" s="290"/>
      <c r="M98" s="291"/>
      <c r="N98" s="291"/>
      <c r="O98" s="288"/>
      <c r="P98" s="288"/>
      <c r="S98" s="290"/>
      <c r="T98" s="290"/>
    </row>
    <row r="99" spans="1:20" ht="15" customHeight="1">
      <c r="A99" s="289"/>
      <c r="B99" s="290"/>
      <c r="C99" s="290"/>
      <c r="D99" s="290"/>
      <c r="E99" s="291"/>
      <c r="F99" s="290"/>
      <c r="G99" s="290"/>
      <c r="H99" s="290"/>
      <c r="I99" s="290"/>
      <c r="J99" s="290"/>
      <c r="K99" s="290"/>
      <c r="L99" s="290"/>
      <c r="M99" s="291"/>
      <c r="N99" s="291"/>
      <c r="O99" s="288"/>
      <c r="P99" s="288"/>
      <c r="S99" s="290"/>
      <c r="T99" s="302"/>
    </row>
    <row r="100" spans="1:20" ht="15" customHeight="1">
      <c r="A100" s="289"/>
      <c r="B100" s="290"/>
      <c r="C100" s="290"/>
      <c r="D100" s="290"/>
      <c r="E100" s="291"/>
      <c r="F100" s="290"/>
      <c r="G100" s="290"/>
      <c r="H100" s="290"/>
      <c r="I100" s="290"/>
      <c r="J100" s="290"/>
      <c r="K100" s="290"/>
      <c r="L100" s="290"/>
      <c r="M100" s="291"/>
      <c r="N100" s="291"/>
      <c r="O100" s="288"/>
      <c r="P100" s="288"/>
      <c r="S100" s="290"/>
      <c r="T100" s="302"/>
    </row>
    <row r="101" spans="1:20" ht="15" customHeight="1">
      <c r="A101" s="289"/>
      <c r="B101" s="290"/>
      <c r="C101" s="290"/>
      <c r="D101" s="290"/>
      <c r="E101" s="291"/>
      <c r="F101" s="290"/>
      <c r="G101" s="290"/>
      <c r="H101" s="290"/>
      <c r="I101" s="290"/>
      <c r="J101" s="290"/>
      <c r="K101" s="290"/>
      <c r="L101" s="290"/>
      <c r="M101" s="291"/>
      <c r="N101" s="291"/>
      <c r="O101" s="288"/>
      <c r="P101" s="288"/>
      <c r="S101" s="290"/>
      <c r="T101" s="290"/>
    </row>
    <row r="102" spans="1:20" ht="15" customHeight="1">
      <c r="A102" s="289"/>
      <c r="B102" s="290"/>
      <c r="C102" s="290"/>
      <c r="D102" s="290"/>
      <c r="E102" s="291"/>
      <c r="F102" s="290"/>
      <c r="G102" s="290"/>
      <c r="H102" s="290"/>
      <c r="I102" s="290"/>
      <c r="J102" s="290"/>
      <c r="K102" s="290"/>
      <c r="L102" s="290"/>
      <c r="M102" s="291"/>
      <c r="N102" s="291"/>
      <c r="O102" s="288"/>
      <c r="P102" s="288"/>
      <c r="S102" s="290"/>
      <c r="T102" s="290"/>
    </row>
    <row r="103" spans="1:20" ht="15" customHeight="1">
      <c r="A103" s="303"/>
      <c r="B103" s="302"/>
      <c r="C103" s="302"/>
      <c r="D103" s="302"/>
      <c r="E103" s="304"/>
      <c r="F103" s="302"/>
      <c r="G103" s="302"/>
      <c r="H103" s="302"/>
      <c r="I103" s="302"/>
      <c r="J103" s="302"/>
      <c r="K103" s="302"/>
      <c r="L103" s="302"/>
      <c r="M103" s="304"/>
      <c r="N103" s="304"/>
      <c r="O103" s="305"/>
      <c r="P103" s="305"/>
      <c r="S103" s="302"/>
      <c r="T103" s="290"/>
    </row>
    <row r="104" spans="1:20" ht="15" customHeight="1">
      <c r="A104" s="303"/>
      <c r="B104" s="302"/>
      <c r="C104" s="302"/>
      <c r="D104" s="302"/>
      <c r="E104" s="304"/>
      <c r="F104" s="302"/>
      <c r="G104" s="302"/>
      <c r="H104" s="302"/>
      <c r="I104" s="302"/>
      <c r="J104" s="302"/>
      <c r="K104" s="302"/>
      <c r="L104" s="302"/>
      <c r="M104" s="304"/>
      <c r="N104" s="304"/>
      <c r="O104" s="305"/>
      <c r="P104" s="305"/>
      <c r="S104" s="302"/>
      <c r="T104" s="307"/>
    </row>
    <row r="105" spans="1:20" ht="15" customHeight="1">
      <c r="A105" s="289"/>
      <c r="B105" s="290"/>
      <c r="C105" s="290"/>
      <c r="D105" s="290"/>
      <c r="E105" s="291"/>
      <c r="F105" s="290"/>
      <c r="G105" s="290"/>
      <c r="H105" s="290"/>
      <c r="I105" s="290"/>
      <c r="J105" s="290"/>
      <c r="K105" s="290"/>
      <c r="L105" s="290"/>
      <c r="M105" s="291"/>
      <c r="N105" s="291"/>
      <c r="O105" s="288"/>
      <c r="P105" s="288"/>
      <c r="S105" s="290"/>
      <c r="T105" s="290"/>
    </row>
    <row r="106" spans="1:20" ht="15" customHeight="1">
      <c r="A106" s="289"/>
      <c r="B106" s="290"/>
      <c r="C106" s="290"/>
      <c r="D106" s="290"/>
      <c r="E106" s="291"/>
      <c r="F106" s="290"/>
      <c r="G106" s="290"/>
      <c r="H106" s="290"/>
      <c r="I106" s="290"/>
      <c r="J106" s="290"/>
      <c r="K106" s="290"/>
      <c r="L106" s="290"/>
      <c r="M106" s="291"/>
      <c r="N106" s="291"/>
      <c r="O106" s="288"/>
      <c r="P106" s="288"/>
      <c r="S106" s="290"/>
      <c r="T106" s="290"/>
    </row>
    <row r="107" spans="1:20" ht="15" customHeight="1">
      <c r="A107" s="289"/>
      <c r="B107" s="290"/>
      <c r="C107" s="290"/>
      <c r="D107" s="290"/>
      <c r="E107" s="291"/>
      <c r="F107" s="290"/>
      <c r="G107" s="290"/>
      <c r="H107" s="290"/>
      <c r="I107" s="290"/>
      <c r="J107" s="290"/>
      <c r="K107" s="290"/>
      <c r="L107" s="290"/>
      <c r="M107" s="291"/>
      <c r="N107" s="291"/>
      <c r="O107" s="288"/>
      <c r="P107" s="288"/>
      <c r="S107" s="290"/>
      <c r="T107" s="290"/>
    </row>
    <row r="108" spans="1:20" ht="15" customHeight="1">
      <c r="A108" s="308"/>
      <c r="B108" s="307"/>
      <c r="C108" s="307"/>
      <c r="D108" s="307"/>
      <c r="E108" s="291"/>
      <c r="F108" s="307"/>
      <c r="G108" s="307"/>
      <c r="H108" s="307"/>
      <c r="I108" s="307"/>
      <c r="J108" s="307"/>
      <c r="K108" s="307"/>
      <c r="L108" s="307"/>
      <c r="M108" s="291"/>
      <c r="N108" s="291"/>
      <c r="O108" s="288"/>
      <c r="P108" s="288"/>
      <c r="S108" s="307"/>
      <c r="T108" s="290"/>
    </row>
    <row r="109" spans="1:20" ht="15" customHeight="1">
      <c r="A109" s="289"/>
      <c r="B109" s="290"/>
      <c r="C109" s="290"/>
      <c r="D109" s="290"/>
      <c r="E109" s="291"/>
      <c r="F109" s="290"/>
      <c r="G109" s="290"/>
      <c r="H109" s="290"/>
      <c r="I109" s="290"/>
      <c r="J109" s="290"/>
      <c r="K109" s="290"/>
      <c r="L109" s="290"/>
      <c r="M109" s="291"/>
      <c r="N109" s="291"/>
      <c r="O109" s="288"/>
      <c r="P109" s="288"/>
      <c r="S109" s="290"/>
      <c r="T109" s="290"/>
    </row>
    <row r="110" spans="1:20" ht="15" customHeight="1">
      <c r="A110" s="298"/>
      <c r="B110" s="290"/>
      <c r="C110" s="290"/>
      <c r="D110" s="290"/>
      <c r="E110" s="291"/>
      <c r="F110" s="290"/>
      <c r="G110" s="290"/>
      <c r="H110" s="290"/>
      <c r="I110" s="290"/>
      <c r="J110" s="290"/>
      <c r="K110" s="290"/>
      <c r="L110" s="290"/>
      <c r="M110" s="291"/>
      <c r="N110" s="291"/>
      <c r="O110" s="288"/>
      <c r="P110" s="288"/>
      <c r="S110" s="290"/>
      <c r="T110" s="290"/>
    </row>
    <row r="111" spans="1:20" ht="15" customHeight="1">
      <c r="A111" s="289"/>
      <c r="B111" s="290"/>
      <c r="C111" s="290"/>
      <c r="D111" s="290"/>
      <c r="E111" s="291"/>
      <c r="F111" s="290"/>
      <c r="G111" s="290"/>
      <c r="H111" s="290"/>
      <c r="I111" s="290"/>
      <c r="J111" s="290"/>
      <c r="K111" s="290"/>
      <c r="L111" s="290"/>
      <c r="M111" s="291"/>
      <c r="N111" s="291"/>
      <c r="O111" s="288"/>
      <c r="P111" s="288"/>
      <c r="S111" s="290"/>
      <c r="T111" s="290"/>
    </row>
    <row r="112" spans="1:20" ht="15" customHeight="1">
      <c r="A112" s="289"/>
      <c r="B112" s="290"/>
      <c r="C112" s="290"/>
      <c r="D112" s="290"/>
      <c r="E112" s="291"/>
      <c r="F112" s="290"/>
      <c r="G112" s="290"/>
      <c r="H112" s="290"/>
      <c r="I112" s="290"/>
      <c r="J112" s="290"/>
      <c r="K112" s="290"/>
      <c r="L112" s="290"/>
      <c r="M112" s="291"/>
      <c r="N112" s="291"/>
      <c r="O112" s="288"/>
      <c r="P112" s="288"/>
      <c r="S112" s="290"/>
      <c r="T112" s="290"/>
    </row>
    <row r="113" spans="1:20" ht="15" customHeight="1">
      <c r="A113" s="298"/>
      <c r="B113" s="290"/>
      <c r="C113" s="290"/>
      <c r="D113" s="290"/>
      <c r="E113" s="291"/>
      <c r="F113" s="290"/>
      <c r="G113" s="290"/>
      <c r="H113" s="290"/>
      <c r="I113" s="290"/>
      <c r="J113" s="290"/>
      <c r="K113" s="290"/>
      <c r="L113" s="290"/>
      <c r="M113" s="291"/>
      <c r="N113" s="291"/>
      <c r="O113" s="288"/>
      <c r="P113" s="288"/>
      <c r="S113" s="290"/>
      <c r="T113" s="290"/>
    </row>
    <row r="114" spans="1:20" ht="15" customHeight="1">
      <c r="A114" s="298"/>
      <c r="B114" s="290"/>
      <c r="C114" s="290"/>
      <c r="D114" s="290"/>
      <c r="E114" s="291"/>
      <c r="F114" s="290"/>
      <c r="G114" s="290"/>
      <c r="H114" s="290"/>
      <c r="I114" s="290"/>
      <c r="J114" s="290"/>
      <c r="K114" s="290"/>
      <c r="L114" s="290"/>
      <c r="M114" s="291"/>
      <c r="N114" s="291"/>
      <c r="O114" s="288"/>
      <c r="P114" s="288"/>
      <c r="S114" s="290"/>
      <c r="T114" s="290"/>
    </row>
    <row r="115" spans="1:20" ht="15" customHeight="1">
      <c r="A115" s="289"/>
      <c r="B115" s="290"/>
      <c r="C115" s="290"/>
      <c r="D115" s="290"/>
      <c r="E115" s="291"/>
      <c r="F115" s="290"/>
      <c r="G115" s="290"/>
      <c r="H115" s="290"/>
      <c r="I115" s="290"/>
      <c r="J115" s="290"/>
      <c r="K115" s="290"/>
      <c r="L115" s="290"/>
      <c r="M115" s="291"/>
      <c r="N115" s="291"/>
      <c r="O115" s="288"/>
      <c r="P115" s="288"/>
      <c r="S115" s="290"/>
      <c r="T115" s="290"/>
    </row>
    <row r="116" spans="1:20" ht="15" customHeight="1">
      <c r="A116" s="298"/>
      <c r="B116" s="290"/>
      <c r="C116" s="290"/>
      <c r="D116" s="290"/>
      <c r="E116" s="291"/>
      <c r="F116" s="290"/>
      <c r="G116" s="290"/>
      <c r="H116" s="290"/>
      <c r="I116" s="290"/>
      <c r="J116" s="290"/>
      <c r="K116" s="290"/>
      <c r="L116" s="290"/>
      <c r="M116" s="291"/>
      <c r="N116" s="291"/>
      <c r="O116" s="288"/>
      <c r="P116" s="288"/>
      <c r="S116" s="290"/>
      <c r="T116" s="302"/>
    </row>
    <row r="117" spans="1:20" ht="15" customHeight="1">
      <c r="A117" s="289"/>
      <c r="B117" s="290"/>
      <c r="C117" s="290"/>
      <c r="D117" s="290"/>
      <c r="E117" s="291"/>
      <c r="F117" s="290"/>
      <c r="G117" s="290"/>
      <c r="H117" s="290"/>
      <c r="I117" s="290"/>
      <c r="J117" s="290"/>
      <c r="K117" s="290"/>
      <c r="L117" s="290"/>
      <c r="M117" s="291"/>
      <c r="N117" s="291"/>
      <c r="O117" s="288"/>
      <c r="P117" s="288"/>
      <c r="S117" s="290"/>
      <c r="T117" s="302"/>
    </row>
    <row r="118" spans="1:20" ht="15" customHeight="1">
      <c r="A118" s="289"/>
      <c r="B118" s="290"/>
      <c r="C118" s="290"/>
      <c r="D118" s="290"/>
      <c r="E118" s="291"/>
      <c r="F118" s="290"/>
      <c r="G118" s="290"/>
      <c r="H118" s="290"/>
      <c r="I118" s="290"/>
      <c r="J118" s="290"/>
      <c r="K118" s="290"/>
      <c r="L118" s="290"/>
      <c r="M118" s="291"/>
      <c r="N118" s="291"/>
      <c r="O118" s="288"/>
      <c r="P118" s="288"/>
      <c r="S118" s="290"/>
      <c r="T118" s="302"/>
    </row>
    <row r="119" spans="1:20" ht="15" customHeight="1">
      <c r="A119" s="289"/>
      <c r="B119" s="290"/>
      <c r="C119" s="290"/>
      <c r="D119" s="290"/>
      <c r="E119" s="291"/>
      <c r="F119" s="290"/>
      <c r="G119" s="290"/>
      <c r="H119" s="290"/>
      <c r="I119" s="290"/>
      <c r="J119" s="290"/>
      <c r="K119" s="290"/>
      <c r="L119" s="290"/>
      <c r="M119" s="291"/>
      <c r="N119" s="291"/>
      <c r="O119" s="288"/>
      <c r="P119" s="288"/>
      <c r="S119" s="290"/>
      <c r="T119" s="290"/>
    </row>
    <row r="120" spans="1:20" ht="15" customHeight="1">
      <c r="A120" s="303"/>
      <c r="B120" s="302"/>
      <c r="C120" s="302"/>
      <c r="D120" s="302"/>
      <c r="E120" s="304"/>
      <c r="F120" s="302"/>
      <c r="G120" s="302"/>
      <c r="H120" s="302"/>
      <c r="I120" s="302"/>
      <c r="J120" s="302"/>
      <c r="K120" s="302"/>
      <c r="L120" s="302"/>
      <c r="M120" s="304"/>
      <c r="N120" s="304"/>
      <c r="O120" s="305"/>
      <c r="P120" s="305"/>
      <c r="S120" s="302"/>
      <c r="T120" s="290"/>
    </row>
    <row r="121" spans="1:20" ht="15" customHeight="1">
      <c r="A121" s="303"/>
      <c r="B121" s="302"/>
      <c r="C121" s="302"/>
      <c r="D121" s="302"/>
      <c r="E121" s="304"/>
      <c r="F121" s="302"/>
      <c r="G121" s="302"/>
      <c r="H121" s="302"/>
      <c r="I121" s="302"/>
      <c r="J121" s="302"/>
      <c r="K121" s="302"/>
      <c r="L121" s="302"/>
      <c r="M121" s="304"/>
      <c r="N121" s="304"/>
      <c r="O121" s="305"/>
      <c r="P121" s="305"/>
      <c r="S121" s="302"/>
      <c r="T121" s="290"/>
    </row>
    <row r="122" spans="1:20" ht="15" customHeight="1">
      <c r="A122" s="303"/>
      <c r="B122" s="302"/>
      <c r="C122" s="302"/>
      <c r="D122" s="302"/>
      <c r="E122" s="304"/>
      <c r="F122" s="302"/>
      <c r="G122" s="302"/>
      <c r="H122" s="302"/>
      <c r="I122" s="302"/>
      <c r="J122" s="302"/>
      <c r="K122" s="302"/>
      <c r="L122" s="302"/>
      <c r="M122" s="304"/>
      <c r="N122" s="304"/>
      <c r="O122" s="305"/>
      <c r="P122" s="305"/>
      <c r="S122" s="302"/>
      <c r="T122" s="302"/>
    </row>
    <row r="123" spans="1:20" ht="15" customHeight="1">
      <c r="A123" s="289"/>
      <c r="B123" s="290"/>
      <c r="C123" s="290"/>
      <c r="D123" s="290"/>
      <c r="E123" s="291"/>
      <c r="F123" s="290"/>
      <c r="G123" s="290"/>
      <c r="H123" s="290"/>
      <c r="I123" s="290"/>
      <c r="J123" s="290"/>
      <c r="K123" s="290"/>
      <c r="L123" s="290"/>
      <c r="M123" s="291"/>
      <c r="N123" s="291"/>
      <c r="O123" s="288"/>
      <c r="P123" s="288"/>
      <c r="S123" s="290"/>
      <c r="T123" s="302"/>
    </row>
    <row r="124" spans="1:20" ht="15" customHeight="1">
      <c r="A124" s="289"/>
      <c r="B124" s="290"/>
      <c r="C124" s="290"/>
      <c r="D124" s="290"/>
      <c r="E124" s="291"/>
      <c r="F124" s="290"/>
      <c r="G124" s="290"/>
      <c r="H124" s="290"/>
      <c r="I124" s="290"/>
      <c r="J124" s="290"/>
      <c r="K124" s="290"/>
      <c r="L124" s="290"/>
      <c r="M124" s="291"/>
      <c r="N124" s="291"/>
      <c r="O124" s="288"/>
      <c r="P124" s="288"/>
      <c r="S124" s="290"/>
      <c r="T124" s="290"/>
    </row>
    <row r="125" spans="1:20" ht="15" customHeight="1">
      <c r="A125" s="289"/>
      <c r="B125" s="290"/>
      <c r="C125" s="290"/>
      <c r="D125" s="290"/>
      <c r="E125" s="291"/>
      <c r="F125" s="290"/>
      <c r="G125" s="290"/>
      <c r="H125" s="290"/>
      <c r="I125" s="290"/>
      <c r="J125" s="290"/>
      <c r="K125" s="290"/>
      <c r="L125" s="290"/>
      <c r="M125" s="291"/>
      <c r="N125" s="291"/>
      <c r="O125" s="288"/>
      <c r="P125" s="288"/>
      <c r="S125" s="290"/>
      <c r="T125" s="290"/>
    </row>
    <row r="126" spans="1:20" ht="15" customHeight="1">
      <c r="A126" s="303"/>
      <c r="B126" s="302"/>
      <c r="C126" s="302"/>
      <c r="D126" s="302"/>
      <c r="E126" s="304"/>
      <c r="F126" s="302"/>
      <c r="G126" s="302"/>
      <c r="H126" s="302"/>
      <c r="I126" s="302"/>
      <c r="J126" s="302"/>
      <c r="K126" s="302"/>
      <c r="L126" s="302"/>
      <c r="M126" s="304"/>
      <c r="N126" s="304"/>
      <c r="O126" s="305"/>
      <c r="P126" s="305"/>
      <c r="S126" s="302"/>
      <c r="T126" s="290"/>
    </row>
    <row r="127" spans="1:20" ht="15" customHeight="1">
      <c r="A127" s="303"/>
      <c r="B127" s="302"/>
      <c r="C127" s="302"/>
      <c r="D127" s="302"/>
      <c r="E127" s="304"/>
      <c r="F127" s="302"/>
      <c r="G127" s="302"/>
      <c r="H127" s="302"/>
      <c r="I127" s="302"/>
      <c r="J127" s="302"/>
      <c r="K127" s="302"/>
      <c r="L127" s="302"/>
      <c r="M127" s="304"/>
      <c r="N127" s="304"/>
      <c r="O127" s="305"/>
      <c r="P127" s="305"/>
      <c r="S127" s="302"/>
      <c r="T127" s="290"/>
    </row>
    <row r="128" spans="1:20" ht="15" customHeight="1">
      <c r="A128" s="289"/>
      <c r="B128" s="290"/>
      <c r="C128" s="290"/>
      <c r="D128" s="290"/>
      <c r="E128" s="291"/>
      <c r="F128" s="290"/>
      <c r="G128" s="290"/>
      <c r="H128" s="290"/>
      <c r="I128" s="290"/>
      <c r="J128" s="290"/>
      <c r="K128" s="290"/>
      <c r="L128" s="290"/>
      <c r="M128" s="291"/>
      <c r="N128" s="291"/>
      <c r="O128" s="288"/>
      <c r="P128" s="288"/>
      <c r="S128" s="290"/>
      <c r="T128" s="290"/>
    </row>
    <row r="129" spans="1:20" ht="15" customHeight="1">
      <c r="A129" s="289"/>
      <c r="B129" s="290"/>
      <c r="C129" s="290"/>
      <c r="D129" s="290"/>
      <c r="E129" s="291"/>
      <c r="F129" s="290"/>
      <c r="G129" s="290"/>
      <c r="H129" s="290"/>
      <c r="I129" s="290"/>
      <c r="J129" s="290"/>
      <c r="K129" s="290"/>
      <c r="L129" s="290"/>
      <c r="M129" s="291"/>
      <c r="N129" s="291"/>
      <c r="O129" s="288"/>
      <c r="P129" s="288"/>
      <c r="S129" s="290"/>
      <c r="T129" s="290"/>
    </row>
    <row r="130" spans="1:20" ht="15" customHeight="1">
      <c r="A130" s="289"/>
      <c r="B130" s="290"/>
      <c r="C130" s="290"/>
      <c r="D130" s="290"/>
      <c r="E130" s="291"/>
      <c r="F130" s="290"/>
      <c r="G130" s="290"/>
      <c r="H130" s="290"/>
      <c r="I130" s="290"/>
      <c r="J130" s="290"/>
      <c r="K130" s="290"/>
      <c r="L130" s="290"/>
      <c r="M130" s="291"/>
      <c r="N130" s="291"/>
      <c r="O130" s="288"/>
      <c r="P130" s="288"/>
      <c r="S130" s="290"/>
      <c r="T130" s="290"/>
    </row>
    <row r="131" spans="1:20" ht="15" customHeight="1">
      <c r="A131" s="289"/>
      <c r="B131" s="290"/>
      <c r="C131" s="290"/>
      <c r="D131" s="290"/>
      <c r="E131" s="291"/>
      <c r="F131" s="290"/>
      <c r="G131" s="290"/>
      <c r="H131" s="290"/>
      <c r="I131" s="290"/>
      <c r="J131" s="290"/>
      <c r="K131" s="290"/>
      <c r="L131" s="290"/>
      <c r="M131" s="291"/>
      <c r="N131" s="291"/>
      <c r="O131" s="288"/>
      <c r="P131" s="288"/>
      <c r="S131" s="290"/>
      <c r="T131" s="290"/>
    </row>
    <row r="132" spans="1:20" ht="15" customHeight="1">
      <c r="A132" s="289"/>
      <c r="B132" s="290"/>
      <c r="C132" s="290"/>
      <c r="D132" s="290"/>
      <c r="E132" s="291"/>
      <c r="F132" s="290"/>
      <c r="G132" s="290"/>
      <c r="H132" s="290"/>
      <c r="I132" s="290"/>
      <c r="J132" s="290"/>
      <c r="K132" s="290"/>
      <c r="L132" s="290"/>
      <c r="M132" s="291"/>
      <c r="N132" s="291"/>
      <c r="O132" s="288"/>
      <c r="P132" s="288"/>
      <c r="S132" s="290"/>
      <c r="T132" s="290"/>
    </row>
    <row r="133" spans="1:20" ht="15" customHeight="1">
      <c r="A133" s="289"/>
      <c r="B133" s="290"/>
      <c r="C133" s="290"/>
      <c r="D133" s="290"/>
      <c r="E133" s="291"/>
      <c r="F133" s="290"/>
      <c r="G133" s="290"/>
      <c r="H133" s="290"/>
      <c r="I133" s="290"/>
      <c r="J133" s="290"/>
      <c r="K133" s="290"/>
      <c r="L133" s="290"/>
      <c r="M133" s="291"/>
      <c r="N133" s="291"/>
      <c r="O133" s="288"/>
      <c r="P133" s="288"/>
      <c r="S133" s="290"/>
      <c r="T133" s="290"/>
    </row>
    <row r="134" spans="1:20" ht="15" customHeight="1">
      <c r="A134" s="289"/>
      <c r="B134" s="290"/>
      <c r="C134" s="290"/>
      <c r="D134" s="290"/>
      <c r="E134" s="291"/>
      <c r="F134" s="290"/>
      <c r="G134" s="290"/>
      <c r="H134" s="290"/>
      <c r="I134" s="290"/>
      <c r="J134" s="290"/>
      <c r="K134" s="290"/>
      <c r="L134" s="290"/>
      <c r="M134" s="291"/>
      <c r="N134" s="291"/>
      <c r="O134" s="288"/>
      <c r="P134" s="288"/>
      <c r="S134" s="290"/>
      <c r="T134" s="290"/>
    </row>
    <row r="135" spans="1:20" ht="15" customHeight="1">
      <c r="A135" s="289"/>
      <c r="B135" s="290"/>
      <c r="C135" s="290"/>
      <c r="D135" s="290"/>
      <c r="E135" s="291"/>
      <c r="F135" s="290"/>
      <c r="G135" s="290"/>
      <c r="H135" s="290"/>
      <c r="I135" s="290"/>
      <c r="J135" s="290"/>
      <c r="K135" s="290"/>
      <c r="L135" s="290"/>
      <c r="M135" s="291"/>
      <c r="N135" s="291"/>
      <c r="O135" s="288"/>
      <c r="P135" s="288"/>
      <c r="S135" s="290"/>
      <c r="T135" s="290"/>
    </row>
    <row r="136" spans="1:20" ht="15" customHeight="1">
      <c r="A136" s="289"/>
      <c r="B136" s="290"/>
      <c r="C136" s="290"/>
      <c r="D136" s="290"/>
      <c r="E136" s="291"/>
      <c r="F136" s="290"/>
      <c r="G136" s="290"/>
      <c r="H136" s="290"/>
      <c r="I136" s="290"/>
      <c r="J136" s="290"/>
      <c r="K136" s="290"/>
      <c r="L136" s="290"/>
      <c r="M136" s="291"/>
      <c r="N136" s="291"/>
      <c r="O136" s="288"/>
      <c r="P136" s="288"/>
      <c r="S136" s="290"/>
      <c r="T136" s="290"/>
    </row>
    <row r="137" spans="1:20" ht="15" customHeight="1">
      <c r="A137" s="289"/>
      <c r="B137" s="290"/>
      <c r="C137" s="290"/>
      <c r="D137" s="290"/>
      <c r="E137" s="291"/>
      <c r="F137" s="290"/>
      <c r="G137" s="290"/>
      <c r="H137" s="290"/>
      <c r="I137" s="290"/>
      <c r="J137" s="290"/>
      <c r="K137" s="290"/>
      <c r="L137" s="290"/>
      <c r="M137" s="291"/>
      <c r="N137" s="291"/>
      <c r="O137" s="288"/>
      <c r="P137" s="288"/>
      <c r="S137" s="290"/>
      <c r="T137" s="290"/>
    </row>
    <row r="138" spans="1:20" ht="15" customHeight="1">
      <c r="A138" s="289"/>
      <c r="B138" s="290"/>
      <c r="C138" s="290"/>
      <c r="D138" s="290"/>
      <c r="E138" s="291"/>
      <c r="F138" s="290"/>
      <c r="G138" s="290"/>
      <c r="H138" s="290"/>
      <c r="I138" s="290"/>
      <c r="J138" s="290"/>
      <c r="K138" s="290"/>
      <c r="L138" s="290"/>
      <c r="M138" s="291"/>
      <c r="N138" s="291"/>
      <c r="O138" s="288"/>
      <c r="P138" s="288"/>
      <c r="S138" s="290"/>
      <c r="T138" s="290"/>
    </row>
    <row r="139" spans="1:20" ht="15" customHeight="1">
      <c r="A139" s="289"/>
      <c r="B139" s="290"/>
      <c r="C139" s="290"/>
      <c r="D139" s="290"/>
      <c r="E139" s="291"/>
      <c r="F139" s="290"/>
      <c r="G139" s="290"/>
      <c r="H139" s="290"/>
      <c r="I139" s="290"/>
      <c r="J139" s="290"/>
      <c r="K139" s="290"/>
      <c r="L139" s="290"/>
      <c r="M139" s="291"/>
      <c r="N139" s="291"/>
      <c r="O139" s="288"/>
      <c r="P139" s="288"/>
      <c r="S139" s="290"/>
      <c r="T139" s="290"/>
    </row>
    <row r="140" spans="1:20" ht="15" customHeight="1">
      <c r="A140" s="289"/>
      <c r="B140" s="290"/>
      <c r="C140" s="290"/>
      <c r="D140" s="290"/>
      <c r="E140" s="291"/>
      <c r="F140" s="290"/>
      <c r="G140" s="290"/>
      <c r="H140" s="290"/>
      <c r="I140" s="290"/>
      <c r="J140" s="290"/>
      <c r="K140" s="290"/>
      <c r="L140" s="290"/>
      <c r="M140" s="291"/>
      <c r="N140" s="291"/>
      <c r="O140" s="288"/>
      <c r="P140" s="288"/>
      <c r="S140" s="290"/>
      <c r="T140" s="290"/>
    </row>
    <row r="141" spans="1:20" ht="15" customHeight="1">
      <c r="A141" s="289"/>
      <c r="B141" s="290"/>
      <c r="C141" s="290"/>
      <c r="D141" s="290"/>
      <c r="E141" s="291"/>
      <c r="F141" s="290"/>
      <c r="G141" s="290"/>
      <c r="H141" s="290"/>
      <c r="I141" s="290"/>
      <c r="J141" s="290"/>
      <c r="K141" s="290"/>
      <c r="L141" s="290"/>
      <c r="M141" s="291"/>
      <c r="N141" s="291"/>
      <c r="O141" s="288"/>
      <c r="P141" s="288"/>
      <c r="S141" s="290"/>
      <c r="T141" s="290"/>
    </row>
    <row r="142" spans="1:20" ht="15" customHeight="1">
      <c r="A142" s="289"/>
      <c r="B142" s="290"/>
      <c r="C142" s="290"/>
      <c r="D142" s="290"/>
      <c r="E142" s="291"/>
      <c r="F142" s="290"/>
      <c r="G142" s="290"/>
      <c r="H142" s="290"/>
      <c r="I142" s="290"/>
      <c r="J142" s="290"/>
      <c r="K142" s="290"/>
      <c r="L142" s="290"/>
      <c r="M142" s="291"/>
      <c r="N142" s="291"/>
      <c r="O142" s="288"/>
      <c r="P142" s="288"/>
      <c r="S142" s="290"/>
      <c r="T142" s="290"/>
    </row>
    <row r="143" spans="1:20" ht="15" customHeight="1">
      <c r="A143" s="289"/>
      <c r="B143" s="290"/>
      <c r="C143" s="290"/>
      <c r="D143" s="290"/>
      <c r="E143" s="291"/>
      <c r="F143" s="290"/>
      <c r="G143" s="290"/>
      <c r="H143" s="290"/>
      <c r="I143" s="290"/>
      <c r="J143" s="290"/>
      <c r="K143" s="290"/>
      <c r="L143" s="290"/>
      <c r="M143" s="291"/>
      <c r="N143" s="291"/>
      <c r="O143" s="288"/>
      <c r="P143" s="288"/>
      <c r="S143" s="290"/>
      <c r="T143" s="290"/>
    </row>
    <row r="144" spans="1:20" ht="15" customHeight="1">
      <c r="A144" s="289"/>
      <c r="B144" s="290"/>
      <c r="C144" s="290"/>
      <c r="D144" s="290"/>
      <c r="E144" s="291"/>
      <c r="F144" s="290"/>
      <c r="G144" s="290"/>
      <c r="H144" s="290"/>
      <c r="I144" s="290"/>
      <c r="J144" s="290"/>
      <c r="K144" s="290"/>
      <c r="L144" s="290"/>
      <c r="M144" s="291"/>
      <c r="N144" s="291"/>
      <c r="O144" s="288"/>
      <c r="P144" s="288"/>
      <c r="S144" s="290"/>
      <c r="T144" s="290"/>
    </row>
    <row r="145" spans="1:20" ht="15" customHeight="1">
      <c r="A145" s="289"/>
      <c r="B145" s="290"/>
      <c r="C145" s="290"/>
      <c r="D145" s="290"/>
      <c r="E145" s="291"/>
      <c r="F145" s="290"/>
      <c r="G145" s="290"/>
      <c r="H145" s="290"/>
      <c r="I145" s="290"/>
      <c r="J145" s="290"/>
      <c r="K145" s="290"/>
      <c r="L145" s="290"/>
      <c r="M145" s="291"/>
      <c r="N145" s="291"/>
      <c r="O145" s="288"/>
      <c r="P145" s="288"/>
      <c r="S145" s="290"/>
      <c r="T145" s="302"/>
    </row>
    <row r="146" spans="1:20" ht="15" customHeight="1">
      <c r="A146" s="289"/>
      <c r="B146" s="290"/>
      <c r="C146" s="290"/>
      <c r="D146" s="290"/>
      <c r="E146" s="291"/>
      <c r="F146" s="290"/>
      <c r="G146" s="290"/>
      <c r="H146" s="290"/>
      <c r="I146" s="290"/>
      <c r="J146" s="290"/>
      <c r="K146" s="290"/>
      <c r="L146" s="290"/>
      <c r="M146" s="291"/>
      <c r="N146" s="291"/>
      <c r="O146" s="288"/>
      <c r="P146" s="288"/>
      <c r="S146" s="290"/>
      <c r="T146" s="302"/>
    </row>
    <row r="147" spans="1:20" ht="15" customHeight="1">
      <c r="A147" s="289"/>
      <c r="B147" s="290"/>
      <c r="C147" s="290"/>
      <c r="D147" s="290"/>
      <c r="E147" s="291"/>
      <c r="F147" s="290"/>
      <c r="G147" s="290"/>
      <c r="H147" s="290"/>
      <c r="I147" s="290"/>
      <c r="J147" s="290"/>
      <c r="K147" s="290"/>
      <c r="L147" s="290"/>
      <c r="M147" s="291"/>
      <c r="N147" s="291"/>
      <c r="O147" s="288"/>
      <c r="P147" s="288"/>
      <c r="S147" s="290"/>
      <c r="T147" s="290"/>
    </row>
    <row r="148" spans="1:21" ht="15" customHeight="1">
      <c r="A148" s="289"/>
      <c r="B148" s="290"/>
      <c r="C148" s="290"/>
      <c r="D148" s="290"/>
      <c r="E148" s="291"/>
      <c r="F148" s="290"/>
      <c r="G148" s="290"/>
      <c r="H148" s="290"/>
      <c r="I148" s="290"/>
      <c r="J148" s="290"/>
      <c r="K148" s="290"/>
      <c r="L148" s="290"/>
      <c r="M148" s="291"/>
      <c r="N148" s="291"/>
      <c r="O148" s="288"/>
      <c r="P148" s="288"/>
      <c r="S148" s="290"/>
      <c r="T148" s="290"/>
      <c r="U148" s="299"/>
    </row>
    <row r="149" spans="1:21" ht="15" customHeight="1">
      <c r="A149" s="303"/>
      <c r="B149" s="302"/>
      <c r="C149" s="302"/>
      <c r="D149" s="302"/>
      <c r="E149" s="304"/>
      <c r="F149" s="302"/>
      <c r="G149" s="302"/>
      <c r="H149" s="302"/>
      <c r="I149" s="302"/>
      <c r="J149" s="302"/>
      <c r="K149" s="302"/>
      <c r="L149" s="302"/>
      <c r="M149" s="304"/>
      <c r="N149" s="304"/>
      <c r="O149" s="305"/>
      <c r="P149" s="305"/>
      <c r="S149" s="302"/>
      <c r="T149" s="302"/>
      <c r="U149" s="299"/>
    </row>
    <row r="150" spans="1:20" ht="15" customHeight="1">
      <c r="A150" s="303"/>
      <c r="B150" s="302"/>
      <c r="C150" s="302"/>
      <c r="D150" s="302"/>
      <c r="E150" s="304"/>
      <c r="F150" s="302"/>
      <c r="G150" s="302"/>
      <c r="H150" s="302"/>
      <c r="I150" s="302"/>
      <c r="J150" s="302"/>
      <c r="K150" s="302"/>
      <c r="L150" s="302"/>
      <c r="M150" s="304"/>
      <c r="N150" s="304"/>
      <c r="O150" s="305"/>
      <c r="P150" s="305"/>
      <c r="S150" s="302"/>
      <c r="T150" s="302"/>
    </row>
    <row r="151" spans="1:20" ht="15" customHeight="1">
      <c r="A151" s="289"/>
      <c r="B151" s="290"/>
      <c r="C151" s="290"/>
      <c r="D151" s="290"/>
      <c r="E151" s="291"/>
      <c r="F151" s="290"/>
      <c r="G151" s="290"/>
      <c r="H151" s="290"/>
      <c r="I151" s="290"/>
      <c r="J151" s="290"/>
      <c r="K151" s="290"/>
      <c r="L151" s="290"/>
      <c r="M151" s="291"/>
      <c r="N151" s="291"/>
      <c r="O151" s="288"/>
      <c r="P151" s="288"/>
      <c r="S151" s="290"/>
      <c r="T151" s="290"/>
    </row>
    <row r="152" spans="1:21" s="299" customFormat="1" ht="15" customHeight="1">
      <c r="A152" s="289"/>
      <c r="B152" s="290"/>
      <c r="C152" s="290"/>
      <c r="D152" s="290"/>
      <c r="E152" s="291"/>
      <c r="F152" s="290"/>
      <c r="G152" s="290"/>
      <c r="H152" s="290"/>
      <c r="I152" s="290"/>
      <c r="J152" s="290"/>
      <c r="K152" s="290"/>
      <c r="L152" s="290"/>
      <c r="M152" s="291"/>
      <c r="N152" s="291"/>
      <c r="O152" s="288"/>
      <c r="P152" s="288"/>
      <c r="S152" s="290"/>
      <c r="T152" s="290"/>
      <c r="U152" s="200"/>
    </row>
    <row r="153" spans="1:21" s="299" customFormat="1" ht="15" customHeight="1">
      <c r="A153" s="303"/>
      <c r="B153" s="302"/>
      <c r="C153" s="302"/>
      <c r="D153" s="302"/>
      <c r="E153" s="304"/>
      <c r="F153" s="302"/>
      <c r="G153" s="302"/>
      <c r="H153" s="302"/>
      <c r="I153" s="302"/>
      <c r="J153" s="302"/>
      <c r="K153" s="302"/>
      <c r="L153" s="302"/>
      <c r="M153" s="304"/>
      <c r="N153" s="304"/>
      <c r="O153" s="305"/>
      <c r="P153" s="305"/>
      <c r="S153" s="302"/>
      <c r="T153" s="290"/>
      <c r="U153" s="200"/>
    </row>
    <row r="154" spans="1:20" ht="15" customHeight="1">
      <c r="A154" s="303"/>
      <c r="B154" s="302"/>
      <c r="C154" s="302"/>
      <c r="D154" s="302"/>
      <c r="E154" s="304"/>
      <c r="F154" s="302"/>
      <c r="G154" s="302"/>
      <c r="H154" s="302"/>
      <c r="I154" s="302"/>
      <c r="J154" s="302"/>
      <c r="K154" s="302"/>
      <c r="L154" s="302"/>
      <c r="M154" s="304"/>
      <c r="N154" s="304"/>
      <c r="O154" s="305"/>
      <c r="P154" s="305"/>
      <c r="S154" s="302"/>
      <c r="T154" s="302"/>
    </row>
    <row r="155" spans="1:20" ht="15" customHeight="1">
      <c r="A155" s="289"/>
      <c r="B155" s="290"/>
      <c r="C155" s="290"/>
      <c r="D155" s="290"/>
      <c r="E155" s="291"/>
      <c r="F155" s="290"/>
      <c r="G155" s="290"/>
      <c r="H155" s="290"/>
      <c r="I155" s="290"/>
      <c r="J155" s="290"/>
      <c r="K155" s="290"/>
      <c r="L155" s="290"/>
      <c r="M155" s="291"/>
      <c r="N155" s="291"/>
      <c r="O155" s="288"/>
      <c r="P155" s="288"/>
      <c r="S155" s="290"/>
      <c r="T155" s="302"/>
    </row>
    <row r="156" spans="1:20" ht="15" customHeight="1">
      <c r="A156" s="289"/>
      <c r="B156" s="290"/>
      <c r="C156" s="290"/>
      <c r="D156" s="290"/>
      <c r="E156" s="291"/>
      <c r="F156" s="290"/>
      <c r="G156" s="290"/>
      <c r="H156" s="290"/>
      <c r="I156" s="290"/>
      <c r="J156" s="290"/>
      <c r="K156" s="290"/>
      <c r="L156" s="290"/>
      <c r="M156" s="291"/>
      <c r="N156" s="291"/>
      <c r="O156" s="288"/>
      <c r="P156" s="288"/>
      <c r="S156" s="290"/>
      <c r="T156" s="290"/>
    </row>
    <row r="157" spans="1:20" ht="15" customHeight="1">
      <c r="A157" s="289"/>
      <c r="B157" s="290"/>
      <c r="C157" s="290"/>
      <c r="D157" s="290"/>
      <c r="E157" s="291"/>
      <c r="F157" s="290"/>
      <c r="G157" s="290"/>
      <c r="H157" s="290"/>
      <c r="I157" s="290"/>
      <c r="J157" s="290"/>
      <c r="K157" s="290"/>
      <c r="L157" s="290"/>
      <c r="M157" s="291"/>
      <c r="N157" s="291"/>
      <c r="O157" s="288"/>
      <c r="P157" s="288"/>
      <c r="S157" s="290"/>
      <c r="T157" s="290"/>
    </row>
    <row r="158" spans="1:20" ht="15" customHeight="1">
      <c r="A158" s="303"/>
      <c r="B158" s="302"/>
      <c r="C158" s="302"/>
      <c r="D158" s="302"/>
      <c r="E158" s="304"/>
      <c r="F158" s="302"/>
      <c r="G158" s="302"/>
      <c r="H158" s="302"/>
      <c r="I158" s="302"/>
      <c r="J158" s="302"/>
      <c r="K158" s="302"/>
      <c r="L158" s="302"/>
      <c r="M158" s="304"/>
      <c r="N158" s="304"/>
      <c r="O158" s="305"/>
      <c r="P158" s="305"/>
      <c r="S158" s="302"/>
      <c r="T158" s="290"/>
    </row>
    <row r="159" spans="1:20" ht="15" customHeight="1">
      <c r="A159" s="303"/>
      <c r="B159" s="302"/>
      <c r="C159" s="302"/>
      <c r="D159" s="302"/>
      <c r="E159" s="304"/>
      <c r="F159" s="302"/>
      <c r="G159" s="302"/>
      <c r="H159" s="302"/>
      <c r="I159" s="302"/>
      <c r="J159" s="302"/>
      <c r="K159" s="302"/>
      <c r="L159" s="302"/>
      <c r="M159" s="304"/>
      <c r="N159" s="304"/>
      <c r="O159" s="305"/>
      <c r="P159" s="305"/>
      <c r="S159" s="302"/>
      <c r="T159" s="290"/>
    </row>
    <row r="160" spans="1:20" ht="15" customHeight="1">
      <c r="A160" s="289"/>
      <c r="B160" s="290"/>
      <c r="C160" s="290"/>
      <c r="D160" s="290"/>
      <c r="E160" s="291"/>
      <c r="F160" s="290"/>
      <c r="G160" s="290"/>
      <c r="H160" s="290"/>
      <c r="I160" s="290"/>
      <c r="J160" s="290"/>
      <c r="K160" s="290"/>
      <c r="L160" s="290"/>
      <c r="M160" s="291"/>
      <c r="N160" s="291"/>
      <c r="O160" s="288"/>
      <c r="P160" s="288"/>
      <c r="S160" s="290"/>
      <c r="T160" s="290"/>
    </row>
    <row r="161" spans="1:20" ht="15" customHeight="1">
      <c r="A161" s="289"/>
      <c r="B161" s="290"/>
      <c r="C161" s="290"/>
      <c r="D161" s="290"/>
      <c r="E161" s="291"/>
      <c r="F161" s="290"/>
      <c r="G161" s="290"/>
      <c r="H161" s="290"/>
      <c r="I161" s="290"/>
      <c r="J161" s="290"/>
      <c r="K161" s="290"/>
      <c r="L161" s="290"/>
      <c r="M161" s="291"/>
      <c r="N161" s="291"/>
      <c r="O161" s="288"/>
      <c r="P161" s="288"/>
      <c r="S161" s="290"/>
      <c r="T161" s="290"/>
    </row>
    <row r="162" spans="1:20" ht="15" customHeight="1">
      <c r="A162" s="298"/>
      <c r="B162" s="290"/>
      <c r="C162" s="290"/>
      <c r="D162" s="290"/>
      <c r="E162" s="291"/>
      <c r="F162" s="290"/>
      <c r="G162" s="290"/>
      <c r="H162" s="290"/>
      <c r="I162" s="290"/>
      <c r="J162" s="290"/>
      <c r="K162" s="290"/>
      <c r="L162" s="290"/>
      <c r="M162" s="291"/>
      <c r="N162" s="291"/>
      <c r="O162" s="288"/>
      <c r="P162" s="288"/>
      <c r="S162" s="290"/>
      <c r="T162" s="290"/>
    </row>
    <row r="163" spans="1:20" ht="15" customHeight="1">
      <c r="A163" s="289"/>
      <c r="B163" s="290"/>
      <c r="C163" s="290"/>
      <c r="D163" s="290"/>
      <c r="E163" s="291"/>
      <c r="F163" s="290"/>
      <c r="G163" s="290"/>
      <c r="H163" s="290"/>
      <c r="I163" s="290"/>
      <c r="J163" s="290"/>
      <c r="K163" s="290"/>
      <c r="L163" s="290"/>
      <c r="M163" s="291"/>
      <c r="N163" s="291"/>
      <c r="O163" s="288"/>
      <c r="P163" s="288"/>
      <c r="S163" s="290"/>
      <c r="T163" s="290"/>
    </row>
    <row r="164" spans="1:20" ht="15" customHeight="1">
      <c r="A164" s="289"/>
      <c r="B164" s="290"/>
      <c r="C164" s="290"/>
      <c r="D164" s="290"/>
      <c r="E164" s="291"/>
      <c r="F164" s="290"/>
      <c r="G164" s="290"/>
      <c r="H164" s="290"/>
      <c r="I164" s="290"/>
      <c r="J164" s="290"/>
      <c r="K164" s="290"/>
      <c r="L164" s="290"/>
      <c r="M164" s="291"/>
      <c r="N164" s="291"/>
      <c r="O164" s="288"/>
      <c r="P164" s="288"/>
      <c r="S164" s="290"/>
      <c r="T164" s="290"/>
    </row>
    <row r="165" spans="1:20" ht="15" customHeight="1">
      <c r="A165" s="289"/>
      <c r="B165" s="290"/>
      <c r="C165" s="290"/>
      <c r="D165" s="290"/>
      <c r="E165" s="291"/>
      <c r="F165" s="290"/>
      <c r="G165" s="290"/>
      <c r="H165" s="290"/>
      <c r="I165" s="290"/>
      <c r="J165" s="290"/>
      <c r="K165" s="290"/>
      <c r="L165" s="290"/>
      <c r="M165" s="291"/>
      <c r="N165" s="291"/>
      <c r="O165" s="288"/>
      <c r="P165" s="288"/>
      <c r="S165" s="290"/>
      <c r="T165" s="290"/>
    </row>
    <row r="166" spans="1:20" ht="15" customHeight="1">
      <c r="A166" s="289"/>
      <c r="B166" s="290"/>
      <c r="C166" s="290"/>
      <c r="D166" s="290"/>
      <c r="E166" s="291"/>
      <c r="F166" s="290"/>
      <c r="G166" s="290"/>
      <c r="H166" s="290"/>
      <c r="I166" s="290"/>
      <c r="J166" s="290"/>
      <c r="K166" s="290"/>
      <c r="L166" s="290"/>
      <c r="M166" s="291"/>
      <c r="N166" s="291"/>
      <c r="O166" s="288"/>
      <c r="P166" s="288"/>
      <c r="S166" s="290"/>
      <c r="T166" s="290"/>
    </row>
    <row r="167" spans="1:21" ht="15" customHeight="1">
      <c r="A167" s="289"/>
      <c r="B167" s="290"/>
      <c r="C167" s="290"/>
      <c r="D167" s="290"/>
      <c r="E167" s="291"/>
      <c r="F167" s="290"/>
      <c r="G167" s="290"/>
      <c r="H167" s="290"/>
      <c r="I167" s="290"/>
      <c r="J167" s="290"/>
      <c r="K167" s="290"/>
      <c r="L167" s="290"/>
      <c r="M167" s="291"/>
      <c r="N167" s="291"/>
      <c r="O167" s="288"/>
      <c r="P167" s="288"/>
      <c r="S167" s="290"/>
      <c r="T167" s="290"/>
      <c r="U167" s="299"/>
    </row>
    <row r="168" spans="1:20" ht="15" customHeight="1">
      <c r="A168" s="289"/>
      <c r="B168" s="290"/>
      <c r="C168" s="290"/>
      <c r="D168" s="290"/>
      <c r="E168" s="291"/>
      <c r="F168" s="290"/>
      <c r="G168" s="290"/>
      <c r="H168" s="290"/>
      <c r="I168" s="290"/>
      <c r="J168" s="290"/>
      <c r="K168" s="290"/>
      <c r="L168" s="290"/>
      <c r="M168" s="291"/>
      <c r="N168" s="291"/>
      <c r="O168" s="288"/>
      <c r="P168" s="288"/>
      <c r="S168" s="290"/>
      <c r="T168" s="290"/>
    </row>
    <row r="169" spans="1:20" ht="15" customHeight="1">
      <c r="A169" s="289"/>
      <c r="B169" s="290"/>
      <c r="C169" s="290"/>
      <c r="D169" s="290"/>
      <c r="E169" s="291"/>
      <c r="F169" s="290"/>
      <c r="G169" s="290"/>
      <c r="H169" s="290"/>
      <c r="I169" s="290"/>
      <c r="J169" s="290"/>
      <c r="K169" s="290"/>
      <c r="L169" s="290"/>
      <c r="M169" s="291"/>
      <c r="N169" s="291"/>
      <c r="O169" s="288"/>
      <c r="P169" s="288"/>
      <c r="S169" s="290"/>
      <c r="T169" s="290"/>
    </row>
    <row r="170" spans="1:20" ht="15" customHeight="1">
      <c r="A170" s="289"/>
      <c r="B170" s="290"/>
      <c r="C170" s="290"/>
      <c r="D170" s="290"/>
      <c r="E170" s="291"/>
      <c r="F170" s="290"/>
      <c r="G170" s="290"/>
      <c r="H170" s="290"/>
      <c r="I170" s="290"/>
      <c r="J170" s="290"/>
      <c r="K170" s="290"/>
      <c r="L170" s="290"/>
      <c r="M170" s="291"/>
      <c r="N170" s="291"/>
      <c r="O170" s="288"/>
      <c r="P170" s="288"/>
      <c r="S170" s="290"/>
      <c r="T170" s="290"/>
    </row>
    <row r="171" spans="1:21" s="299" customFormat="1" ht="15" customHeight="1">
      <c r="A171" s="289"/>
      <c r="B171" s="290"/>
      <c r="C171" s="290"/>
      <c r="D171" s="290"/>
      <c r="E171" s="291"/>
      <c r="F171" s="290"/>
      <c r="G171" s="290"/>
      <c r="H171" s="290"/>
      <c r="I171" s="290"/>
      <c r="J171" s="290"/>
      <c r="K171" s="290"/>
      <c r="L171" s="290"/>
      <c r="M171" s="291"/>
      <c r="N171" s="291"/>
      <c r="O171" s="288"/>
      <c r="P171" s="288"/>
      <c r="S171" s="290"/>
      <c r="T171" s="290"/>
      <c r="U171" s="200"/>
    </row>
    <row r="172" spans="1:20" ht="15" customHeight="1">
      <c r="A172" s="289"/>
      <c r="B172" s="290"/>
      <c r="C172" s="290"/>
      <c r="D172" s="290"/>
      <c r="E172" s="291"/>
      <c r="F172" s="290"/>
      <c r="G172" s="290"/>
      <c r="H172" s="290"/>
      <c r="I172" s="290"/>
      <c r="J172" s="290"/>
      <c r="K172" s="290"/>
      <c r="L172" s="290"/>
      <c r="M172" s="291"/>
      <c r="N172" s="291"/>
      <c r="O172" s="288"/>
      <c r="P172" s="288"/>
      <c r="S172" s="290"/>
      <c r="T172" s="290"/>
    </row>
    <row r="173" spans="1:20" ht="15" customHeight="1">
      <c r="A173" s="289"/>
      <c r="B173" s="290"/>
      <c r="C173" s="290"/>
      <c r="D173" s="290"/>
      <c r="E173" s="291"/>
      <c r="F173" s="290"/>
      <c r="G173" s="290"/>
      <c r="H173" s="290"/>
      <c r="I173" s="290"/>
      <c r="J173" s="290"/>
      <c r="K173" s="290"/>
      <c r="L173" s="290"/>
      <c r="M173" s="291"/>
      <c r="N173" s="291"/>
      <c r="O173" s="288"/>
      <c r="P173" s="288"/>
      <c r="S173" s="290"/>
      <c r="T173" s="290"/>
    </row>
    <row r="174" spans="1:20" ht="15" customHeight="1">
      <c r="A174" s="289"/>
      <c r="B174" s="290"/>
      <c r="C174" s="290"/>
      <c r="D174" s="290"/>
      <c r="E174" s="291"/>
      <c r="F174" s="290"/>
      <c r="G174" s="290"/>
      <c r="H174" s="290"/>
      <c r="I174" s="290"/>
      <c r="J174" s="290"/>
      <c r="K174" s="290"/>
      <c r="L174" s="290"/>
      <c r="M174" s="291"/>
      <c r="N174" s="291"/>
      <c r="O174" s="288"/>
      <c r="P174" s="288"/>
      <c r="S174" s="290"/>
      <c r="T174" s="290"/>
    </row>
    <row r="175" spans="1:20" ht="15" customHeight="1">
      <c r="A175" s="289"/>
      <c r="B175" s="290"/>
      <c r="C175" s="290"/>
      <c r="D175" s="290"/>
      <c r="E175" s="291"/>
      <c r="F175" s="290"/>
      <c r="G175" s="290"/>
      <c r="H175" s="290"/>
      <c r="I175" s="290"/>
      <c r="J175" s="290"/>
      <c r="K175" s="290"/>
      <c r="L175" s="290"/>
      <c r="M175" s="291"/>
      <c r="N175" s="291"/>
      <c r="O175" s="288"/>
      <c r="P175" s="288"/>
      <c r="S175" s="290"/>
      <c r="T175" s="290"/>
    </row>
    <row r="176" spans="1:20" ht="15" customHeight="1">
      <c r="A176" s="289"/>
      <c r="B176" s="290"/>
      <c r="C176" s="290"/>
      <c r="D176" s="290"/>
      <c r="E176" s="291"/>
      <c r="F176" s="290"/>
      <c r="G176" s="290"/>
      <c r="H176" s="290"/>
      <c r="I176" s="290"/>
      <c r="J176" s="290"/>
      <c r="K176" s="290"/>
      <c r="L176" s="290"/>
      <c r="M176" s="291"/>
      <c r="N176" s="291"/>
      <c r="O176" s="288"/>
      <c r="P176" s="288"/>
      <c r="S176" s="290"/>
      <c r="T176" s="290"/>
    </row>
    <row r="177" spans="1:20" ht="15" customHeight="1">
      <c r="A177" s="289"/>
      <c r="B177" s="290"/>
      <c r="C177" s="290"/>
      <c r="D177" s="290"/>
      <c r="E177" s="291"/>
      <c r="F177" s="290"/>
      <c r="G177" s="290"/>
      <c r="H177" s="290"/>
      <c r="I177" s="290"/>
      <c r="J177" s="290"/>
      <c r="K177" s="290"/>
      <c r="L177" s="290"/>
      <c r="M177" s="291"/>
      <c r="N177" s="291"/>
      <c r="O177" s="288"/>
      <c r="P177" s="288"/>
      <c r="S177" s="290"/>
      <c r="T177" s="290"/>
    </row>
    <row r="178" spans="1:20" ht="15" customHeight="1">
      <c r="A178" s="289"/>
      <c r="B178" s="290"/>
      <c r="C178" s="290"/>
      <c r="D178" s="290"/>
      <c r="E178" s="291"/>
      <c r="F178" s="290"/>
      <c r="G178" s="290"/>
      <c r="H178" s="290"/>
      <c r="I178" s="290"/>
      <c r="J178" s="290"/>
      <c r="K178" s="290"/>
      <c r="L178" s="290"/>
      <c r="M178" s="291"/>
      <c r="N178" s="291"/>
      <c r="O178" s="288"/>
      <c r="P178" s="288"/>
      <c r="S178" s="290"/>
      <c r="T178" s="290"/>
    </row>
    <row r="179" spans="1:20" ht="15" customHeight="1">
      <c r="A179" s="289"/>
      <c r="B179" s="290"/>
      <c r="C179" s="290"/>
      <c r="D179" s="290"/>
      <c r="E179" s="291"/>
      <c r="F179" s="290"/>
      <c r="G179" s="290"/>
      <c r="H179" s="290"/>
      <c r="I179" s="290"/>
      <c r="J179" s="290"/>
      <c r="K179" s="290"/>
      <c r="L179" s="290"/>
      <c r="M179" s="291"/>
      <c r="N179" s="291"/>
      <c r="O179" s="288"/>
      <c r="P179" s="288"/>
      <c r="S179" s="290"/>
      <c r="T179" s="309"/>
    </row>
    <row r="180" spans="1:21" ht="15" customHeight="1">
      <c r="A180" s="289"/>
      <c r="B180" s="290"/>
      <c r="C180" s="290"/>
      <c r="D180" s="290"/>
      <c r="E180" s="291"/>
      <c r="F180" s="290"/>
      <c r="G180" s="290"/>
      <c r="H180" s="290"/>
      <c r="I180" s="290"/>
      <c r="J180" s="290"/>
      <c r="K180" s="290"/>
      <c r="L180" s="290"/>
      <c r="M180" s="291"/>
      <c r="N180" s="291"/>
      <c r="O180" s="288"/>
      <c r="P180" s="288"/>
      <c r="S180" s="290"/>
      <c r="T180" s="310"/>
      <c r="U180" s="311"/>
    </row>
    <row r="181" spans="1:21" ht="15" customHeight="1">
      <c r="A181" s="289"/>
      <c r="B181" s="290"/>
      <c r="C181" s="290"/>
      <c r="D181" s="290"/>
      <c r="E181" s="291"/>
      <c r="F181" s="290"/>
      <c r="G181" s="290"/>
      <c r="H181" s="290"/>
      <c r="I181" s="290"/>
      <c r="J181" s="290"/>
      <c r="K181" s="290"/>
      <c r="L181" s="290"/>
      <c r="M181" s="291"/>
      <c r="N181" s="291"/>
      <c r="O181" s="288"/>
      <c r="P181" s="288"/>
      <c r="S181" s="290"/>
      <c r="T181" s="312"/>
      <c r="U181" s="313"/>
    </row>
    <row r="182" spans="1:21" ht="15" customHeight="1">
      <c r="A182" s="289"/>
      <c r="B182" s="290"/>
      <c r="C182" s="290"/>
      <c r="D182" s="290"/>
      <c r="E182" s="291"/>
      <c r="F182" s="290"/>
      <c r="G182" s="290"/>
      <c r="H182" s="290"/>
      <c r="I182" s="290"/>
      <c r="J182" s="290"/>
      <c r="K182" s="290"/>
      <c r="L182" s="290"/>
      <c r="M182" s="291"/>
      <c r="N182" s="291"/>
      <c r="O182" s="288"/>
      <c r="P182" s="288"/>
      <c r="S182" s="290"/>
      <c r="T182" s="314"/>
      <c r="U182" s="313"/>
    </row>
    <row r="183" spans="1:21" ht="15" customHeight="1">
      <c r="A183" s="315"/>
      <c r="B183" s="309"/>
      <c r="C183" s="309"/>
      <c r="D183" s="309"/>
      <c r="E183" s="316"/>
      <c r="F183" s="309"/>
      <c r="G183" s="309"/>
      <c r="H183" s="309"/>
      <c r="I183" s="309"/>
      <c r="J183" s="309"/>
      <c r="K183" s="309"/>
      <c r="L183" s="309"/>
      <c r="M183" s="316"/>
      <c r="N183" s="316"/>
      <c r="O183" s="288"/>
      <c r="P183" s="288"/>
      <c r="S183" s="309"/>
      <c r="T183" s="314"/>
      <c r="U183" s="313"/>
    </row>
    <row r="184" spans="1:21" s="311" customFormat="1" ht="15" customHeight="1">
      <c r="A184" s="317"/>
      <c r="B184" s="310"/>
      <c r="C184" s="310"/>
      <c r="D184" s="310"/>
      <c r="E184" s="318"/>
      <c r="F184" s="310"/>
      <c r="G184" s="310"/>
      <c r="H184" s="310"/>
      <c r="I184" s="310"/>
      <c r="J184" s="310"/>
      <c r="K184" s="310"/>
      <c r="L184" s="310"/>
      <c r="M184" s="318"/>
      <c r="N184" s="318"/>
      <c r="O184" s="319"/>
      <c r="P184" s="319"/>
      <c r="S184" s="310"/>
      <c r="T184" s="314"/>
      <c r="U184" s="313"/>
    </row>
    <row r="185" spans="1:20" s="313" customFormat="1" ht="15" customHeight="1">
      <c r="A185" s="320"/>
      <c r="B185" s="312"/>
      <c r="C185" s="312"/>
      <c r="D185" s="312"/>
      <c r="E185" s="321"/>
      <c r="F185" s="312"/>
      <c r="G185" s="312"/>
      <c r="H185" s="312"/>
      <c r="I185" s="312"/>
      <c r="J185" s="312"/>
      <c r="K185" s="312"/>
      <c r="L185" s="312"/>
      <c r="M185" s="321"/>
      <c r="N185" s="321"/>
      <c r="O185" s="321"/>
      <c r="P185" s="321"/>
      <c r="S185" s="312"/>
      <c r="T185" s="322"/>
    </row>
    <row r="186" spans="1:21" s="313" customFormat="1" ht="15" customHeight="1">
      <c r="A186" s="323"/>
      <c r="B186" s="314"/>
      <c r="C186" s="314"/>
      <c r="D186" s="314"/>
      <c r="E186" s="324"/>
      <c r="F186" s="314"/>
      <c r="G186" s="314"/>
      <c r="H186" s="314"/>
      <c r="I186" s="314"/>
      <c r="J186" s="314"/>
      <c r="K186" s="314"/>
      <c r="L186" s="314"/>
      <c r="M186" s="324"/>
      <c r="N186" s="324"/>
      <c r="O186" s="324"/>
      <c r="P186" s="324"/>
      <c r="S186" s="314"/>
      <c r="T186" s="325"/>
      <c r="U186" s="200"/>
    </row>
    <row r="187" spans="1:21" s="313" customFormat="1" ht="15" customHeight="1">
      <c r="A187" s="323"/>
      <c r="B187" s="314"/>
      <c r="C187" s="314"/>
      <c r="D187" s="314"/>
      <c r="E187" s="324"/>
      <c r="F187" s="314"/>
      <c r="G187" s="314"/>
      <c r="H187" s="314"/>
      <c r="I187" s="314"/>
      <c r="J187" s="314"/>
      <c r="K187" s="314"/>
      <c r="L187" s="314"/>
      <c r="M187" s="324"/>
      <c r="N187" s="324"/>
      <c r="O187" s="324"/>
      <c r="P187" s="324"/>
      <c r="S187" s="314"/>
      <c r="T187" s="326"/>
      <c r="U187" s="200"/>
    </row>
    <row r="188" spans="1:21" s="313" customFormat="1" ht="15" customHeight="1">
      <c r="A188" s="323"/>
      <c r="B188" s="314"/>
      <c r="C188" s="314"/>
      <c r="D188" s="314"/>
      <c r="E188" s="324"/>
      <c r="F188" s="314"/>
      <c r="G188" s="314"/>
      <c r="H188" s="314"/>
      <c r="I188" s="314"/>
      <c r="J188" s="314"/>
      <c r="K188" s="314"/>
      <c r="L188" s="314"/>
      <c r="M188" s="324"/>
      <c r="N188" s="324"/>
      <c r="O188" s="324"/>
      <c r="P188" s="324"/>
      <c r="S188" s="314"/>
      <c r="T188" s="302"/>
      <c r="U188" s="200"/>
    </row>
    <row r="189" spans="1:21" s="313" customFormat="1" ht="15" customHeight="1">
      <c r="A189" s="327"/>
      <c r="B189" s="322"/>
      <c r="C189" s="322"/>
      <c r="D189" s="322"/>
      <c r="E189" s="328"/>
      <c r="F189" s="322"/>
      <c r="G189" s="322"/>
      <c r="H189" s="322"/>
      <c r="I189" s="322"/>
      <c r="J189" s="322"/>
      <c r="K189" s="322"/>
      <c r="L189" s="322"/>
      <c r="M189" s="328"/>
      <c r="N189" s="328"/>
      <c r="O189" s="324"/>
      <c r="P189" s="324"/>
      <c r="S189" s="322"/>
      <c r="T189" s="302"/>
      <c r="U189" s="200"/>
    </row>
    <row r="190" spans="1:20" ht="15" customHeight="1">
      <c r="A190" s="329"/>
      <c r="B190" s="325"/>
      <c r="C190" s="325"/>
      <c r="D190" s="325"/>
      <c r="E190" s="288"/>
      <c r="F190" s="325"/>
      <c r="G190" s="325"/>
      <c r="H190" s="325"/>
      <c r="I190" s="325"/>
      <c r="J190" s="325"/>
      <c r="K190" s="325"/>
      <c r="L190" s="325"/>
      <c r="M190" s="288"/>
      <c r="N190" s="288"/>
      <c r="O190" s="288"/>
      <c r="P190" s="288"/>
      <c r="S190" s="325"/>
      <c r="T190" s="297"/>
    </row>
    <row r="191" spans="1:20" ht="15" customHeight="1">
      <c r="A191" s="330"/>
      <c r="B191" s="326"/>
      <c r="C191" s="326"/>
      <c r="D191" s="326"/>
      <c r="E191" s="293"/>
      <c r="F191" s="326"/>
      <c r="G191" s="326"/>
      <c r="H191" s="326"/>
      <c r="I191" s="326"/>
      <c r="J191" s="326"/>
      <c r="K191" s="326"/>
      <c r="L191" s="326"/>
      <c r="M191" s="293"/>
      <c r="N191" s="293"/>
      <c r="O191" s="293"/>
      <c r="P191" s="293"/>
      <c r="S191" s="326"/>
      <c r="T191" s="290"/>
    </row>
    <row r="192" spans="1:20" ht="15" customHeight="1">
      <c r="A192" s="303"/>
      <c r="B192" s="302"/>
      <c r="C192" s="302"/>
      <c r="D192" s="302"/>
      <c r="E192" s="304"/>
      <c r="F192" s="302"/>
      <c r="G192" s="302"/>
      <c r="H192" s="302"/>
      <c r="I192" s="302"/>
      <c r="J192" s="302"/>
      <c r="K192" s="302"/>
      <c r="L192" s="302"/>
      <c r="M192" s="304"/>
      <c r="N192" s="304"/>
      <c r="O192" s="305"/>
      <c r="P192" s="305"/>
      <c r="S192" s="302"/>
      <c r="T192" s="290"/>
    </row>
    <row r="193" spans="1:20" ht="15" customHeight="1">
      <c r="A193" s="303"/>
      <c r="B193" s="302"/>
      <c r="C193" s="302"/>
      <c r="D193" s="302"/>
      <c r="E193" s="304"/>
      <c r="F193" s="302"/>
      <c r="G193" s="302"/>
      <c r="H193" s="302"/>
      <c r="I193" s="302"/>
      <c r="J193" s="302"/>
      <c r="K193" s="302"/>
      <c r="L193" s="302"/>
      <c r="M193" s="304"/>
      <c r="N193" s="304"/>
      <c r="O193" s="305"/>
      <c r="P193" s="305"/>
      <c r="S193" s="302"/>
      <c r="T193" s="297"/>
    </row>
    <row r="194" spans="1:20" ht="15" customHeight="1">
      <c r="A194" s="300"/>
      <c r="B194" s="297"/>
      <c r="C194" s="297"/>
      <c r="D194" s="297"/>
      <c r="E194" s="301"/>
      <c r="F194" s="297"/>
      <c r="G194" s="297"/>
      <c r="H194" s="297"/>
      <c r="I194" s="297"/>
      <c r="J194" s="297"/>
      <c r="K194" s="297"/>
      <c r="L194" s="297"/>
      <c r="M194" s="301"/>
      <c r="N194" s="301"/>
      <c r="O194" s="293"/>
      <c r="P194" s="293"/>
      <c r="S194" s="297"/>
      <c r="T194" s="292"/>
    </row>
    <row r="195" spans="1:20" ht="15" customHeight="1">
      <c r="A195" s="289"/>
      <c r="B195" s="290"/>
      <c r="C195" s="290"/>
      <c r="D195" s="290"/>
      <c r="E195" s="291"/>
      <c r="F195" s="290"/>
      <c r="G195" s="290"/>
      <c r="H195" s="290"/>
      <c r="I195" s="290"/>
      <c r="J195" s="290"/>
      <c r="K195" s="290"/>
      <c r="L195" s="290"/>
      <c r="M195" s="291"/>
      <c r="N195" s="291"/>
      <c r="O195" s="288"/>
      <c r="P195" s="288"/>
      <c r="S195" s="290"/>
      <c r="T195" s="292"/>
    </row>
    <row r="196" spans="1:20" ht="15" customHeight="1">
      <c r="A196" s="289"/>
      <c r="B196" s="290"/>
      <c r="C196" s="290"/>
      <c r="D196" s="290"/>
      <c r="E196" s="291"/>
      <c r="F196" s="290"/>
      <c r="G196" s="290"/>
      <c r="H196" s="290"/>
      <c r="I196" s="290"/>
      <c r="J196" s="290"/>
      <c r="K196" s="290"/>
      <c r="L196" s="290"/>
      <c r="M196" s="291"/>
      <c r="N196" s="291"/>
      <c r="O196" s="288"/>
      <c r="P196" s="288"/>
      <c r="S196" s="290"/>
      <c r="T196" s="290"/>
    </row>
    <row r="197" spans="1:20" ht="15" customHeight="1">
      <c r="A197" s="300"/>
      <c r="B197" s="297"/>
      <c r="C197" s="297"/>
      <c r="D197" s="297"/>
      <c r="E197" s="301"/>
      <c r="F197" s="297"/>
      <c r="G197" s="297"/>
      <c r="H197" s="297"/>
      <c r="I197" s="297"/>
      <c r="J197" s="297"/>
      <c r="K197" s="297"/>
      <c r="L197" s="297"/>
      <c r="M197" s="301"/>
      <c r="N197" s="301"/>
      <c r="O197" s="293"/>
      <c r="P197" s="293"/>
      <c r="S197" s="297"/>
      <c r="T197" s="290"/>
    </row>
    <row r="198" spans="1:20" ht="15" customHeight="1">
      <c r="A198" s="294"/>
      <c r="B198" s="292"/>
      <c r="C198" s="292"/>
      <c r="D198" s="292"/>
      <c r="E198" s="295"/>
      <c r="F198" s="292"/>
      <c r="G198" s="292"/>
      <c r="H198" s="292"/>
      <c r="I198" s="292"/>
      <c r="J198" s="292"/>
      <c r="K198" s="292"/>
      <c r="L198" s="292"/>
      <c r="M198" s="295"/>
      <c r="N198" s="295"/>
      <c r="O198" s="296"/>
      <c r="P198" s="296"/>
      <c r="S198" s="292"/>
      <c r="T198" s="297"/>
    </row>
    <row r="199" spans="1:20" ht="15" customHeight="1">
      <c r="A199" s="294"/>
      <c r="B199" s="292"/>
      <c r="C199" s="292"/>
      <c r="D199" s="292"/>
      <c r="E199" s="295"/>
      <c r="F199" s="292"/>
      <c r="G199" s="292"/>
      <c r="H199" s="292"/>
      <c r="I199" s="292"/>
      <c r="J199" s="292"/>
      <c r="K199" s="292"/>
      <c r="L199" s="292"/>
      <c r="M199" s="295"/>
      <c r="N199" s="295"/>
      <c r="O199" s="296"/>
      <c r="P199" s="296"/>
      <c r="S199" s="292"/>
      <c r="T199" s="290"/>
    </row>
    <row r="200" spans="1:20" ht="15" customHeight="1">
      <c r="A200" s="289"/>
      <c r="B200" s="290"/>
      <c r="C200" s="290"/>
      <c r="D200" s="290"/>
      <c r="E200" s="291"/>
      <c r="F200" s="290"/>
      <c r="G200" s="290"/>
      <c r="H200" s="290"/>
      <c r="I200" s="290"/>
      <c r="J200" s="290"/>
      <c r="K200" s="290"/>
      <c r="L200" s="290"/>
      <c r="M200" s="291"/>
      <c r="N200" s="291"/>
      <c r="O200" s="288"/>
      <c r="P200" s="288"/>
      <c r="S200" s="290"/>
      <c r="T200" s="290"/>
    </row>
    <row r="201" spans="1:20" ht="15" customHeight="1">
      <c r="A201" s="289"/>
      <c r="B201" s="290"/>
      <c r="C201" s="290"/>
      <c r="D201" s="290"/>
      <c r="E201" s="291"/>
      <c r="F201" s="290"/>
      <c r="G201" s="290"/>
      <c r="H201" s="290"/>
      <c r="I201" s="290"/>
      <c r="J201" s="290"/>
      <c r="K201" s="290"/>
      <c r="L201" s="290"/>
      <c r="M201" s="291"/>
      <c r="N201" s="291"/>
      <c r="O201" s="288"/>
      <c r="P201" s="288"/>
      <c r="S201" s="290"/>
      <c r="T201" s="290"/>
    </row>
    <row r="202" spans="1:20" ht="15" customHeight="1">
      <c r="A202" s="300"/>
      <c r="B202" s="297"/>
      <c r="C202" s="297"/>
      <c r="D202" s="297"/>
      <c r="E202" s="301"/>
      <c r="F202" s="297"/>
      <c r="G202" s="297"/>
      <c r="H202" s="297"/>
      <c r="I202" s="297"/>
      <c r="J202" s="297"/>
      <c r="K202" s="297"/>
      <c r="L202" s="297"/>
      <c r="M202" s="301"/>
      <c r="N202" s="301"/>
      <c r="O202" s="293"/>
      <c r="P202" s="293"/>
      <c r="S202" s="297"/>
      <c r="T202" s="297"/>
    </row>
    <row r="203" spans="1:20" ht="15" customHeight="1">
      <c r="A203" s="289"/>
      <c r="B203" s="290"/>
      <c r="C203" s="290"/>
      <c r="D203" s="290"/>
      <c r="E203" s="291"/>
      <c r="F203" s="290"/>
      <c r="G203" s="290"/>
      <c r="H203" s="290"/>
      <c r="I203" s="290"/>
      <c r="J203" s="290"/>
      <c r="K203" s="290"/>
      <c r="L203" s="290"/>
      <c r="M203" s="291"/>
      <c r="N203" s="291"/>
      <c r="O203" s="288"/>
      <c r="P203" s="288"/>
      <c r="S203" s="290"/>
      <c r="T203" s="290"/>
    </row>
    <row r="204" spans="1:20" ht="15" customHeight="1">
      <c r="A204" s="289"/>
      <c r="B204" s="290"/>
      <c r="C204" s="290"/>
      <c r="D204" s="290"/>
      <c r="E204" s="291"/>
      <c r="F204" s="290"/>
      <c r="G204" s="290"/>
      <c r="H204" s="290"/>
      <c r="I204" s="290"/>
      <c r="J204" s="290"/>
      <c r="K204" s="290"/>
      <c r="L204" s="290"/>
      <c r="M204" s="291"/>
      <c r="N204" s="291"/>
      <c r="O204" s="288"/>
      <c r="P204" s="288"/>
      <c r="S204" s="290"/>
      <c r="T204" s="290"/>
    </row>
    <row r="205" spans="1:20" ht="15" customHeight="1">
      <c r="A205" s="289"/>
      <c r="B205" s="290"/>
      <c r="C205" s="290"/>
      <c r="D205" s="290"/>
      <c r="E205" s="291"/>
      <c r="F205" s="290"/>
      <c r="G205" s="290"/>
      <c r="H205" s="290"/>
      <c r="I205" s="290"/>
      <c r="J205" s="290"/>
      <c r="K205" s="290"/>
      <c r="L205" s="290"/>
      <c r="M205" s="291"/>
      <c r="N205" s="291"/>
      <c r="O205" s="288"/>
      <c r="P205" s="288"/>
      <c r="S205" s="290"/>
      <c r="T205" s="297"/>
    </row>
    <row r="206" spans="1:20" ht="15" customHeight="1">
      <c r="A206" s="300"/>
      <c r="B206" s="297"/>
      <c r="C206" s="297"/>
      <c r="D206" s="297"/>
      <c r="E206" s="301"/>
      <c r="F206" s="297"/>
      <c r="G206" s="297"/>
      <c r="H206" s="297"/>
      <c r="I206" s="297"/>
      <c r="J206" s="297"/>
      <c r="K206" s="297"/>
      <c r="L206" s="297"/>
      <c r="M206" s="301"/>
      <c r="N206" s="301"/>
      <c r="O206" s="293"/>
      <c r="P206" s="293"/>
      <c r="S206" s="297"/>
      <c r="T206" s="290"/>
    </row>
    <row r="207" spans="1:20" ht="15" customHeight="1">
      <c r="A207" s="289"/>
      <c r="B207" s="290"/>
      <c r="C207" s="290"/>
      <c r="D207" s="290"/>
      <c r="E207" s="291"/>
      <c r="F207" s="290"/>
      <c r="G207" s="290"/>
      <c r="H207" s="290"/>
      <c r="I207" s="290"/>
      <c r="J207" s="290"/>
      <c r="K207" s="290"/>
      <c r="L207" s="290"/>
      <c r="M207" s="291"/>
      <c r="N207" s="291"/>
      <c r="O207" s="288"/>
      <c r="P207" s="288"/>
      <c r="S207" s="290"/>
      <c r="T207" s="290"/>
    </row>
    <row r="208" spans="1:20" ht="15" customHeight="1">
      <c r="A208" s="289"/>
      <c r="B208" s="290"/>
      <c r="C208" s="290"/>
      <c r="D208" s="290"/>
      <c r="E208" s="291"/>
      <c r="F208" s="290"/>
      <c r="G208" s="290"/>
      <c r="H208" s="290"/>
      <c r="I208" s="290"/>
      <c r="J208" s="290"/>
      <c r="K208" s="290"/>
      <c r="L208" s="290"/>
      <c r="M208" s="291"/>
      <c r="N208" s="291"/>
      <c r="O208" s="288"/>
      <c r="P208" s="288"/>
      <c r="S208" s="290"/>
      <c r="T208" s="297"/>
    </row>
    <row r="209" spans="1:20" ht="15" customHeight="1">
      <c r="A209" s="300"/>
      <c r="B209" s="297"/>
      <c r="C209" s="297"/>
      <c r="D209" s="297"/>
      <c r="E209" s="301"/>
      <c r="F209" s="297"/>
      <c r="G209" s="297"/>
      <c r="H209" s="297"/>
      <c r="I209" s="297"/>
      <c r="J209" s="297"/>
      <c r="K209" s="297"/>
      <c r="L209" s="297"/>
      <c r="M209" s="301"/>
      <c r="N209" s="301"/>
      <c r="O209" s="293"/>
      <c r="P209" s="293"/>
      <c r="S209" s="297"/>
      <c r="T209" s="292"/>
    </row>
    <row r="210" spans="1:20" ht="15" customHeight="1">
      <c r="A210" s="289"/>
      <c r="B210" s="290"/>
      <c r="C210" s="290"/>
      <c r="D210" s="290"/>
      <c r="E210" s="291"/>
      <c r="F210" s="290"/>
      <c r="G210" s="290"/>
      <c r="H210" s="290"/>
      <c r="I210" s="290"/>
      <c r="J210" s="290"/>
      <c r="K210" s="290"/>
      <c r="L210" s="290"/>
      <c r="M210" s="291"/>
      <c r="N210" s="291"/>
      <c r="O210" s="288"/>
      <c r="P210" s="288"/>
      <c r="S210" s="290"/>
      <c r="T210" s="292"/>
    </row>
    <row r="211" spans="1:20" ht="15" customHeight="1">
      <c r="A211" s="298"/>
      <c r="B211" s="290"/>
      <c r="C211" s="290"/>
      <c r="D211" s="290"/>
      <c r="E211" s="291"/>
      <c r="F211" s="290"/>
      <c r="G211" s="290"/>
      <c r="H211" s="290"/>
      <c r="I211" s="290"/>
      <c r="J211" s="290"/>
      <c r="K211" s="290"/>
      <c r="L211" s="290"/>
      <c r="M211" s="291"/>
      <c r="N211" s="291"/>
      <c r="O211" s="288"/>
      <c r="P211" s="288"/>
      <c r="S211" s="290"/>
      <c r="T211" s="290"/>
    </row>
    <row r="212" spans="1:20" ht="15" customHeight="1">
      <c r="A212" s="300"/>
      <c r="B212" s="297"/>
      <c r="C212" s="297"/>
      <c r="D212" s="297"/>
      <c r="E212" s="301"/>
      <c r="F212" s="297"/>
      <c r="G212" s="297"/>
      <c r="H212" s="297"/>
      <c r="I212" s="297"/>
      <c r="J212" s="297"/>
      <c r="K212" s="297"/>
      <c r="L212" s="297"/>
      <c r="M212" s="301"/>
      <c r="N212" s="301"/>
      <c r="O212" s="293"/>
      <c r="P212" s="293"/>
      <c r="S212" s="297"/>
      <c r="T212" s="331"/>
    </row>
    <row r="213" spans="1:20" ht="15" customHeight="1">
      <c r="A213" s="294"/>
      <c r="B213" s="292"/>
      <c r="C213" s="292"/>
      <c r="D213" s="292"/>
      <c r="E213" s="295"/>
      <c r="F213" s="292"/>
      <c r="G213" s="292"/>
      <c r="H213" s="292"/>
      <c r="I213" s="292"/>
      <c r="J213" s="292"/>
      <c r="K213" s="292"/>
      <c r="L213" s="292"/>
      <c r="M213" s="295"/>
      <c r="N213" s="295"/>
      <c r="O213" s="296"/>
      <c r="P213" s="296"/>
      <c r="S213" s="292"/>
      <c r="T213" s="290"/>
    </row>
    <row r="214" spans="1:20" ht="15" customHeight="1">
      <c r="A214" s="294"/>
      <c r="B214" s="292"/>
      <c r="C214" s="292"/>
      <c r="D214" s="292"/>
      <c r="E214" s="295"/>
      <c r="F214" s="292"/>
      <c r="G214" s="292"/>
      <c r="H214" s="292"/>
      <c r="I214" s="292"/>
      <c r="J214" s="292"/>
      <c r="K214" s="292"/>
      <c r="L214" s="292"/>
      <c r="M214" s="295"/>
      <c r="N214" s="295"/>
      <c r="O214" s="296"/>
      <c r="P214" s="296"/>
      <c r="S214" s="292"/>
      <c r="T214" s="290"/>
    </row>
    <row r="215" spans="1:20" ht="15" customHeight="1">
      <c r="A215" s="289"/>
      <c r="B215" s="290"/>
      <c r="C215" s="290"/>
      <c r="D215" s="290"/>
      <c r="E215" s="291"/>
      <c r="F215" s="290"/>
      <c r="G215" s="290"/>
      <c r="H215" s="290"/>
      <c r="I215" s="290"/>
      <c r="J215" s="290"/>
      <c r="K215" s="290"/>
      <c r="L215" s="290"/>
      <c r="M215" s="291"/>
      <c r="N215" s="291"/>
      <c r="O215" s="288"/>
      <c r="P215" s="288"/>
      <c r="S215" s="290"/>
      <c r="T215" s="290"/>
    </row>
    <row r="216" spans="1:20" ht="15" customHeight="1">
      <c r="A216" s="332"/>
      <c r="B216" s="331"/>
      <c r="C216" s="331"/>
      <c r="D216" s="331"/>
      <c r="E216" s="333"/>
      <c r="F216" s="331"/>
      <c r="G216" s="331"/>
      <c r="H216" s="331"/>
      <c r="I216" s="331"/>
      <c r="J216" s="331"/>
      <c r="K216" s="331"/>
      <c r="L216" s="331"/>
      <c r="M216" s="333"/>
      <c r="N216" s="333"/>
      <c r="O216" s="293"/>
      <c r="P216" s="293"/>
      <c r="S216" s="331"/>
      <c r="T216" s="290"/>
    </row>
    <row r="217" spans="1:20" ht="15" customHeight="1">
      <c r="A217" s="289"/>
      <c r="B217" s="290"/>
      <c r="C217" s="290"/>
      <c r="D217" s="290"/>
      <c r="E217" s="291"/>
      <c r="F217" s="290"/>
      <c r="G217" s="290"/>
      <c r="H217" s="290"/>
      <c r="I217" s="290"/>
      <c r="J217" s="290"/>
      <c r="K217" s="290"/>
      <c r="L217" s="290"/>
      <c r="M217" s="291"/>
      <c r="N217" s="291"/>
      <c r="O217" s="288"/>
      <c r="P217" s="288"/>
      <c r="S217" s="290"/>
      <c r="T217" s="290"/>
    </row>
    <row r="218" spans="1:20" ht="15" customHeight="1">
      <c r="A218" s="289"/>
      <c r="B218" s="290"/>
      <c r="C218" s="290"/>
      <c r="D218" s="290"/>
      <c r="E218" s="291"/>
      <c r="F218" s="290"/>
      <c r="G218" s="290"/>
      <c r="H218" s="290"/>
      <c r="I218" s="290"/>
      <c r="J218" s="290"/>
      <c r="K218" s="290"/>
      <c r="L218" s="290"/>
      <c r="M218" s="291"/>
      <c r="N218" s="291"/>
      <c r="O218" s="288"/>
      <c r="P218" s="288"/>
      <c r="S218" s="290"/>
      <c r="T218" s="297"/>
    </row>
    <row r="219" spans="1:20" ht="15" customHeight="1">
      <c r="A219" s="298"/>
      <c r="B219" s="290"/>
      <c r="C219" s="290"/>
      <c r="D219" s="290"/>
      <c r="E219" s="291"/>
      <c r="F219" s="290"/>
      <c r="G219" s="290"/>
      <c r="H219" s="290"/>
      <c r="I219" s="290"/>
      <c r="J219" s="290"/>
      <c r="K219" s="290"/>
      <c r="L219" s="290"/>
      <c r="M219" s="291"/>
      <c r="N219" s="291"/>
      <c r="O219" s="288"/>
      <c r="P219" s="288"/>
      <c r="S219" s="290"/>
      <c r="T219" s="297"/>
    </row>
    <row r="220" spans="1:20" ht="15" customHeight="1">
      <c r="A220" s="289"/>
      <c r="B220" s="290"/>
      <c r="C220" s="290"/>
      <c r="D220" s="290"/>
      <c r="E220" s="291"/>
      <c r="F220" s="290"/>
      <c r="G220" s="290"/>
      <c r="H220" s="290"/>
      <c r="I220" s="290"/>
      <c r="J220" s="290"/>
      <c r="K220" s="290"/>
      <c r="L220" s="290"/>
      <c r="M220" s="291"/>
      <c r="N220" s="291"/>
      <c r="O220" s="288"/>
      <c r="P220" s="288"/>
      <c r="S220" s="290"/>
      <c r="T220" s="290"/>
    </row>
    <row r="221" spans="1:20" ht="15" customHeight="1">
      <c r="A221" s="289"/>
      <c r="B221" s="290"/>
      <c r="C221" s="290"/>
      <c r="D221" s="290"/>
      <c r="E221" s="291"/>
      <c r="F221" s="290"/>
      <c r="G221" s="290"/>
      <c r="H221" s="290"/>
      <c r="I221" s="290"/>
      <c r="J221" s="290"/>
      <c r="K221" s="290"/>
      <c r="L221" s="290"/>
      <c r="M221" s="291"/>
      <c r="N221" s="291"/>
      <c r="O221" s="288"/>
      <c r="P221" s="288"/>
      <c r="S221" s="290"/>
      <c r="T221" s="290"/>
    </row>
    <row r="222" spans="1:20" ht="15" customHeight="1">
      <c r="A222" s="300"/>
      <c r="B222" s="297"/>
      <c r="C222" s="297"/>
      <c r="D222" s="297"/>
      <c r="E222" s="301"/>
      <c r="F222" s="297"/>
      <c r="G222" s="297"/>
      <c r="H222" s="297"/>
      <c r="I222" s="297"/>
      <c r="J222" s="297"/>
      <c r="K222" s="297"/>
      <c r="L222" s="297"/>
      <c r="M222" s="301"/>
      <c r="N222" s="301"/>
      <c r="O222" s="293"/>
      <c r="P222" s="293"/>
      <c r="S222" s="297"/>
      <c r="T222" s="290"/>
    </row>
    <row r="223" spans="1:20" ht="15" customHeight="1">
      <c r="A223" s="300"/>
      <c r="B223" s="297"/>
      <c r="C223" s="297"/>
      <c r="D223" s="297"/>
      <c r="E223" s="301"/>
      <c r="F223" s="297"/>
      <c r="G223" s="297"/>
      <c r="H223" s="297"/>
      <c r="I223" s="297"/>
      <c r="J223" s="297"/>
      <c r="K223" s="297"/>
      <c r="L223" s="297"/>
      <c r="M223" s="301"/>
      <c r="N223" s="301"/>
      <c r="O223" s="293"/>
      <c r="P223" s="293"/>
      <c r="S223" s="297"/>
      <c r="T223" s="297"/>
    </row>
    <row r="224" spans="1:20" ht="15" customHeight="1">
      <c r="A224" s="289"/>
      <c r="B224" s="290"/>
      <c r="C224" s="290"/>
      <c r="D224" s="290"/>
      <c r="E224" s="291"/>
      <c r="F224" s="290"/>
      <c r="G224" s="290"/>
      <c r="H224" s="290"/>
      <c r="I224" s="290"/>
      <c r="J224" s="290"/>
      <c r="K224" s="290"/>
      <c r="L224" s="290"/>
      <c r="M224" s="291"/>
      <c r="N224" s="291"/>
      <c r="O224" s="288"/>
      <c r="P224" s="288"/>
      <c r="S224" s="290"/>
      <c r="T224" s="290"/>
    </row>
    <row r="225" spans="1:20" ht="15" customHeight="1">
      <c r="A225" s="298"/>
      <c r="B225" s="290"/>
      <c r="C225" s="290"/>
      <c r="D225" s="290"/>
      <c r="E225" s="291"/>
      <c r="F225" s="290"/>
      <c r="G225" s="290"/>
      <c r="H225" s="290"/>
      <c r="I225" s="290"/>
      <c r="J225" s="290"/>
      <c r="K225" s="290"/>
      <c r="L225" s="290"/>
      <c r="M225" s="291"/>
      <c r="N225" s="291"/>
      <c r="O225" s="288"/>
      <c r="P225" s="288"/>
      <c r="S225" s="290"/>
      <c r="T225" s="290"/>
    </row>
    <row r="226" spans="1:20" ht="15" customHeight="1">
      <c r="A226" s="289"/>
      <c r="B226" s="290"/>
      <c r="C226" s="290"/>
      <c r="D226" s="290"/>
      <c r="E226" s="291"/>
      <c r="F226" s="290"/>
      <c r="G226" s="290"/>
      <c r="H226" s="290"/>
      <c r="I226" s="290"/>
      <c r="J226" s="290"/>
      <c r="K226" s="290"/>
      <c r="L226" s="290"/>
      <c r="M226" s="291"/>
      <c r="N226" s="291"/>
      <c r="O226" s="288"/>
      <c r="P226" s="288"/>
      <c r="S226" s="290"/>
      <c r="T226" s="290"/>
    </row>
    <row r="227" spans="1:20" ht="15" customHeight="1">
      <c r="A227" s="300"/>
      <c r="B227" s="297"/>
      <c r="C227" s="297"/>
      <c r="D227" s="297"/>
      <c r="E227" s="301"/>
      <c r="F227" s="297"/>
      <c r="G227" s="297"/>
      <c r="H227" s="297"/>
      <c r="I227" s="297"/>
      <c r="J227" s="297"/>
      <c r="K227" s="297"/>
      <c r="L227" s="297"/>
      <c r="M227" s="301"/>
      <c r="N227" s="301"/>
      <c r="O227" s="293"/>
      <c r="P227" s="293"/>
      <c r="S227" s="297"/>
      <c r="T227" s="290"/>
    </row>
    <row r="228" spans="1:20" ht="15" customHeight="1">
      <c r="A228" s="289"/>
      <c r="B228" s="290"/>
      <c r="C228" s="290"/>
      <c r="D228" s="290"/>
      <c r="E228" s="291"/>
      <c r="F228" s="290"/>
      <c r="G228" s="290"/>
      <c r="H228" s="290"/>
      <c r="I228" s="290"/>
      <c r="J228" s="290"/>
      <c r="K228" s="290"/>
      <c r="L228" s="290"/>
      <c r="M228" s="291"/>
      <c r="N228" s="291"/>
      <c r="O228" s="288"/>
      <c r="P228" s="288"/>
      <c r="S228" s="290"/>
      <c r="T228" s="290"/>
    </row>
    <row r="229" spans="1:20" ht="15" customHeight="1">
      <c r="A229" s="289"/>
      <c r="B229" s="290"/>
      <c r="C229" s="290"/>
      <c r="D229" s="290"/>
      <c r="E229" s="291"/>
      <c r="F229" s="290"/>
      <c r="G229" s="290"/>
      <c r="H229" s="290"/>
      <c r="I229" s="290"/>
      <c r="J229" s="290"/>
      <c r="K229" s="290"/>
      <c r="L229" s="290"/>
      <c r="M229" s="291"/>
      <c r="N229" s="291"/>
      <c r="O229" s="288"/>
      <c r="P229" s="288"/>
      <c r="S229" s="290"/>
      <c r="T229" s="290"/>
    </row>
    <row r="230" spans="1:20" ht="15" customHeight="1">
      <c r="A230" s="289"/>
      <c r="B230" s="290"/>
      <c r="C230" s="290"/>
      <c r="D230" s="290"/>
      <c r="E230" s="291"/>
      <c r="F230" s="290"/>
      <c r="G230" s="290"/>
      <c r="H230" s="290"/>
      <c r="I230" s="290"/>
      <c r="J230" s="290"/>
      <c r="K230" s="290"/>
      <c r="L230" s="290"/>
      <c r="M230" s="291"/>
      <c r="N230" s="291"/>
      <c r="O230" s="288"/>
      <c r="P230" s="288"/>
      <c r="S230" s="290"/>
      <c r="T230" s="290"/>
    </row>
    <row r="231" spans="1:20" ht="15" customHeight="1">
      <c r="A231" s="289"/>
      <c r="B231" s="290"/>
      <c r="C231" s="290"/>
      <c r="D231" s="290"/>
      <c r="E231" s="291"/>
      <c r="F231" s="290"/>
      <c r="G231" s="290"/>
      <c r="H231" s="290"/>
      <c r="I231" s="290"/>
      <c r="J231" s="290"/>
      <c r="K231" s="290"/>
      <c r="L231" s="290"/>
      <c r="M231" s="291"/>
      <c r="N231" s="291"/>
      <c r="O231" s="288"/>
      <c r="P231" s="288"/>
      <c r="S231" s="290"/>
      <c r="T231" s="290"/>
    </row>
    <row r="232" spans="1:20" ht="15" customHeight="1">
      <c r="A232" s="289"/>
      <c r="B232" s="290"/>
      <c r="C232" s="290"/>
      <c r="D232" s="290"/>
      <c r="E232" s="291"/>
      <c r="F232" s="290"/>
      <c r="G232" s="290"/>
      <c r="H232" s="290"/>
      <c r="I232" s="290"/>
      <c r="J232" s="290"/>
      <c r="K232" s="290"/>
      <c r="L232" s="290"/>
      <c r="M232" s="291"/>
      <c r="N232" s="291"/>
      <c r="O232" s="288"/>
      <c r="P232" s="288"/>
      <c r="S232" s="290"/>
      <c r="T232" s="290"/>
    </row>
    <row r="233" spans="1:20" ht="15" customHeight="1">
      <c r="A233" s="289"/>
      <c r="B233" s="290"/>
      <c r="C233" s="290"/>
      <c r="D233" s="290"/>
      <c r="E233" s="291"/>
      <c r="F233" s="290"/>
      <c r="G233" s="290"/>
      <c r="H233" s="290"/>
      <c r="I233" s="290"/>
      <c r="J233" s="290"/>
      <c r="K233" s="290"/>
      <c r="L233" s="290"/>
      <c r="M233" s="291"/>
      <c r="N233" s="291"/>
      <c r="O233" s="288"/>
      <c r="P233" s="288"/>
      <c r="S233" s="290"/>
      <c r="T233" s="290"/>
    </row>
    <row r="234" spans="1:20" ht="15" customHeight="1">
      <c r="A234" s="289"/>
      <c r="B234" s="290"/>
      <c r="C234" s="290"/>
      <c r="D234" s="290"/>
      <c r="E234" s="291"/>
      <c r="F234" s="290"/>
      <c r="G234" s="290"/>
      <c r="H234" s="290"/>
      <c r="I234" s="290"/>
      <c r="J234" s="290"/>
      <c r="K234" s="290"/>
      <c r="L234" s="290"/>
      <c r="M234" s="291"/>
      <c r="N234" s="291"/>
      <c r="O234" s="288"/>
      <c r="P234" s="288"/>
      <c r="S234" s="290"/>
      <c r="T234" s="290"/>
    </row>
    <row r="235" spans="1:20" ht="15" customHeight="1">
      <c r="A235" s="289"/>
      <c r="B235" s="290"/>
      <c r="C235" s="290"/>
      <c r="D235" s="290"/>
      <c r="E235" s="291"/>
      <c r="F235" s="290"/>
      <c r="G235" s="290"/>
      <c r="H235" s="290"/>
      <c r="I235" s="290"/>
      <c r="J235" s="290"/>
      <c r="K235" s="290"/>
      <c r="L235" s="290"/>
      <c r="M235" s="291"/>
      <c r="N235" s="291"/>
      <c r="O235" s="288"/>
      <c r="P235" s="288"/>
      <c r="S235" s="290"/>
      <c r="T235" s="290"/>
    </row>
    <row r="236" spans="1:20" ht="15" customHeight="1">
      <c r="A236" s="298"/>
      <c r="B236" s="290"/>
      <c r="C236" s="290"/>
      <c r="D236" s="290"/>
      <c r="E236" s="291"/>
      <c r="F236" s="290"/>
      <c r="G236" s="290"/>
      <c r="H236" s="290"/>
      <c r="I236" s="290"/>
      <c r="J236" s="290"/>
      <c r="K236" s="290"/>
      <c r="L236" s="290"/>
      <c r="M236" s="291"/>
      <c r="N236" s="291"/>
      <c r="O236" s="288"/>
      <c r="P236" s="288"/>
      <c r="S236" s="290"/>
      <c r="T236" s="302"/>
    </row>
    <row r="237" spans="1:20" ht="15" customHeight="1">
      <c r="A237" s="289"/>
      <c r="B237" s="290"/>
      <c r="C237" s="290"/>
      <c r="D237" s="290"/>
      <c r="E237" s="291"/>
      <c r="F237" s="290"/>
      <c r="G237" s="290"/>
      <c r="H237" s="290"/>
      <c r="I237" s="290"/>
      <c r="J237" s="290"/>
      <c r="K237" s="290"/>
      <c r="L237" s="290"/>
      <c r="M237" s="291"/>
      <c r="N237" s="291"/>
      <c r="O237" s="288"/>
      <c r="P237" s="288"/>
      <c r="S237" s="290"/>
      <c r="T237" s="302"/>
    </row>
    <row r="238" spans="1:20" ht="15" customHeight="1">
      <c r="A238" s="289"/>
      <c r="B238" s="290"/>
      <c r="C238" s="290"/>
      <c r="D238" s="290"/>
      <c r="E238" s="291"/>
      <c r="F238" s="290"/>
      <c r="G238" s="290"/>
      <c r="H238" s="290"/>
      <c r="I238" s="290"/>
      <c r="J238" s="290"/>
      <c r="K238" s="290"/>
      <c r="L238" s="290"/>
      <c r="M238" s="291"/>
      <c r="N238" s="291"/>
      <c r="O238" s="288"/>
      <c r="P238" s="288"/>
      <c r="S238" s="290"/>
      <c r="T238" s="290"/>
    </row>
    <row r="239" spans="1:20" ht="15" customHeight="1">
      <c r="A239" s="289"/>
      <c r="B239" s="290"/>
      <c r="C239" s="290"/>
      <c r="D239" s="290"/>
      <c r="E239" s="291"/>
      <c r="F239" s="290"/>
      <c r="G239" s="290"/>
      <c r="H239" s="290"/>
      <c r="I239" s="290"/>
      <c r="J239" s="290"/>
      <c r="K239" s="290"/>
      <c r="L239" s="290"/>
      <c r="M239" s="291"/>
      <c r="N239" s="291"/>
      <c r="O239" s="288"/>
      <c r="P239" s="288"/>
      <c r="S239" s="290"/>
      <c r="T239" s="290"/>
    </row>
    <row r="240" spans="1:20" ht="15" customHeight="1">
      <c r="A240" s="303"/>
      <c r="B240" s="302"/>
      <c r="C240" s="302"/>
      <c r="D240" s="302"/>
      <c r="E240" s="304"/>
      <c r="F240" s="302"/>
      <c r="G240" s="302"/>
      <c r="H240" s="302"/>
      <c r="I240" s="302"/>
      <c r="J240" s="302"/>
      <c r="K240" s="302"/>
      <c r="L240" s="302"/>
      <c r="M240" s="304"/>
      <c r="N240" s="304"/>
      <c r="O240" s="305"/>
      <c r="P240" s="305"/>
      <c r="S240" s="302"/>
      <c r="T240" s="297"/>
    </row>
    <row r="241" spans="1:20" ht="15" customHeight="1">
      <c r="A241" s="303"/>
      <c r="B241" s="302"/>
      <c r="C241" s="302"/>
      <c r="D241" s="302"/>
      <c r="E241" s="304"/>
      <c r="F241" s="302"/>
      <c r="G241" s="302"/>
      <c r="H241" s="302"/>
      <c r="I241" s="302"/>
      <c r="J241" s="302"/>
      <c r="K241" s="302"/>
      <c r="L241" s="302"/>
      <c r="M241" s="304"/>
      <c r="N241" s="304"/>
      <c r="O241" s="305"/>
      <c r="P241" s="305"/>
      <c r="S241" s="302"/>
      <c r="T241" s="290"/>
    </row>
    <row r="242" spans="1:20" ht="15" customHeight="1">
      <c r="A242" s="298"/>
      <c r="B242" s="290"/>
      <c r="C242" s="290"/>
      <c r="D242" s="290"/>
      <c r="E242" s="291"/>
      <c r="F242" s="290"/>
      <c r="G242" s="290"/>
      <c r="H242" s="290"/>
      <c r="I242" s="290"/>
      <c r="J242" s="290"/>
      <c r="K242" s="290"/>
      <c r="L242" s="290"/>
      <c r="M242" s="291"/>
      <c r="N242" s="291"/>
      <c r="O242" s="288"/>
      <c r="P242" s="288"/>
      <c r="S242" s="290"/>
      <c r="T242" s="302"/>
    </row>
    <row r="243" spans="1:20" ht="15" customHeight="1">
      <c r="A243" s="289"/>
      <c r="B243" s="290"/>
      <c r="C243" s="290"/>
      <c r="D243" s="290"/>
      <c r="E243" s="291"/>
      <c r="F243" s="290"/>
      <c r="G243" s="290"/>
      <c r="H243" s="290"/>
      <c r="I243" s="290"/>
      <c r="J243" s="290"/>
      <c r="K243" s="290"/>
      <c r="L243" s="290"/>
      <c r="M243" s="291"/>
      <c r="N243" s="291"/>
      <c r="O243" s="288"/>
      <c r="P243" s="288"/>
      <c r="S243" s="290"/>
      <c r="T243" s="302"/>
    </row>
    <row r="244" spans="1:20" ht="15" customHeight="1">
      <c r="A244" s="300"/>
      <c r="B244" s="297"/>
      <c r="C244" s="297"/>
      <c r="D244" s="297"/>
      <c r="E244" s="301"/>
      <c r="F244" s="297"/>
      <c r="G244" s="297"/>
      <c r="H244" s="297"/>
      <c r="I244" s="297"/>
      <c r="J244" s="297"/>
      <c r="K244" s="297"/>
      <c r="L244" s="297"/>
      <c r="M244" s="301"/>
      <c r="N244" s="301"/>
      <c r="O244" s="293"/>
      <c r="P244" s="293"/>
      <c r="S244" s="297"/>
      <c r="T244" s="290"/>
    </row>
    <row r="245" spans="1:20" ht="15" customHeight="1">
      <c r="A245" s="289"/>
      <c r="B245" s="290"/>
      <c r="C245" s="290"/>
      <c r="D245" s="290"/>
      <c r="E245" s="291"/>
      <c r="F245" s="290"/>
      <c r="G245" s="290"/>
      <c r="H245" s="290"/>
      <c r="I245" s="290"/>
      <c r="J245" s="290"/>
      <c r="K245" s="290"/>
      <c r="L245" s="290"/>
      <c r="M245" s="291"/>
      <c r="N245" s="291"/>
      <c r="O245" s="288"/>
      <c r="P245" s="288"/>
      <c r="S245" s="290"/>
      <c r="T245" s="290"/>
    </row>
    <row r="246" spans="1:20" ht="15" customHeight="1">
      <c r="A246" s="303"/>
      <c r="B246" s="302"/>
      <c r="C246" s="302"/>
      <c r="D246" s="302"/>
      <c r="E246" s="304"/>
      <c r="F246" s="302"/>
      <c r="G246" s="302"/>
      <c r="H246" s="302"/>
      <c r="I246" s="302"/>
      <c r="J246" s="302"/>
      <c r="K246" s="302"/>
      <c r="L246" s="302"/>
      <c r="M246" s="304"/>
      <c r="N246" s="304"/>
      <c r="O246" s="305"/>
      <c r="P246" s="305"/>
      <c r="S246" s="302"/>
      <c r="T246" s="297"/>
    </row>
    <row r="247" spans="1:20" ht="15" customHeight="1">
      <c r="A247" s="303"/>
      <c r="B247" s="302"/>
      <c r="C247" s="302"/>
      <c r="D247" s="302"/>
      <c r="E247" s="304"/>
      <c r="F247" s="302"/>
      <c r="G247" s="302"/>
      <c r="H247" s="302"/>
      <c r="I247" s="302"/>
      <c r="J247" s="302"/>
      <c r="K247" s="302"/>
      <c r="L247" s="302"/>
      <c r="M247" s="304"/>
      <c r="N247" s="304"/>
      <c r="O247" s="305"/>
      <c r="P247" s="305"/>
      <c r="S247" s="302"/>
      <c r="T247" s="290"/>
    </row>
    <row r="248" spans="1:20" ht="15" customHeight="1">
      <c r="A248" s="298"/>
      <c r="B248" s="290"/>
      <c r="C248" s="290"/>
      <c r="D248" s="290"/>
      <c r="E248" s="291"/>
      <c r="F248" s="290"/>
      <c r="G248" s="290"/>
      <c r="H248" s="290"/>
      <c r="I248" s="290"/>
      <c r="J248" s="290"/>
      <c r="K248" s="290"/>
      <c r="L248" s="290"/>
      <c r="M248" s="291"/>
      <c r="N248" s="291"/>
      <c r="O248" s="288"/>
      <c r="P248" s="288"/>
      <c r="S248" s="290"/>
      <c r="T248" s="290"/>
    </row>
    <row r="249" spans="1:20" ht="15" customHeight="1">
      <c r="A249" s="289"/>
      <c r="B249" s="290"/>
      <c r="C249" s="290"/>
      <c r="D249" s="290"/>
      <c r="E249" s="291"/>
      <c r="F249" s="290"/>
      <c r="G249" s="290"/>
      <c r="H249" s="290"/>
      <c r="I249" s="290"/>
      <c r="J249" s="290"/>
      <c r="K249" s="290"/>
      <c r="L249" s="290"/>
      <c r="M249" s="291"/>
      <c r="N249" s="291"/>
      <c r="O249" s="288"/>
      <c r="P249" s="288"/>
      <c r="S249" s="290"/>
      <c r="T249" s="297"/>
    </row>
    <row r="250" spans="1:20" ht="15" customHeight="1">
      <c r="A250" s="300"/>
      <c r="B250" s="297"/>
      <c r="C250" s="297"/>
      <c r="D250" s="297"/>
      <c r="E250" s="301"/>
      <c r="F250" s="297"/>
      <c r="G250" s="297"/>
      <c r="H250" s="297"/>
      <c r="I250" s="297"/>
      <c r="J250" s="297"/>
      <c r="K250" s="297"/>
      <c r="L250" s="297"/>
      <c r="M250" s="301"/>
      <c r="N250" s="301"/>
      <c r="O250" s="293"/>
      <c r="P250" s="293"/>
      <c r="S250" s="297"/>
      <c r="T250" s="290"/>
    </row>
    <row r="251" spans="1:20" ht="15" customHeight="1">
      <c r="A251" s="289"/>
      <c r="B251" s="290"/>
      <c r="C251" s="290"/>
      <c r="D251" s="290"/>
      <c r="E251" s="291"/>
      <c r="F251" s="290"/>
      <c r="G251" s="290"/>
      <c r="H251" s="290"/>
      <c r="I251" s="290"/>
      <c r="J251" s="290"/>
      <c r="K251" s="290"/>
      <c r="L251" s="290"/>
      <c r="M251" s="291"/>
      <c r="N251" s="291"/>
      <c r="O251" s="288"/>
      <c r="P251" s="288"/>
      <c r="S251" s="290"/>
      <c r="T251" s="302"/>
    </row>
    <row r="252" spans="1:20" ht="15" customHeight="1">
      <c r="A252" s="289"/>
      <c r="B252" s="290"/>
      <c r="C252" s="290"/>
      <c r="D252" s="290"/>
      <c r="E252" s="291"/>
      <c r="F252" s="290"/>
      <c r="G252" s="290"/>
      <c r="H252" s="290"/>
      <c r="I252" s="290"/>
      <c r="J252" s="290"/>
      <c r="K252" s="290"/>
      <c r="L252" s="290"/>
      <c r="M252" s="291"/>
      <c r="N252" s="291"/>
      <c r="O252" s="288"/>
      <c r="P252" s="288"/>
      <c r="S252" s="290"/>
      <c r="T252" s="302"/>
    </row>
    <row r="253" spans="1:20" ht="15" customHeight="1">
      <c r="A253" s="300"/>
      <c r="B253" s="297"/>
      <c r="C253" s="297"/>
      <c r="D253" s="297"/>
      <c r="E253" s="301"/>
      <c r="F253" s="297"/>
      <c r="G253" s="297"/>
      <c r="H253" s="297"/>
      <c r="I253" s="297"/>
      <c r="J253" s="297"/>
      <c r="K253" s="297"/>
      <c r="L253" s="297"/>
      <c r="M253" s="301"/>
      <c r="N253" s="301"/>
      <c r="O253" s="293"/>
      <c r="P253" s="293"/>
      <c r="S253" s="297"/>
      <c r="T253" s="290"/>
    </row>
    <row r="254" spans="1:20" ht="15" customHeight="1">
      <c r="A254" s="289"/>
      <c r="B254" s="290"/>
      <c r="C254" s="290"/>
      <c r="D254" s="290"/>
      <c r="E254" s="291"/>
      <c r="F254" s="290"/>
      <c r="G254" s="290"/>
      <c r="H254" s="290"/>
      <c r="I254" s="290"/>
      <c r="J254" s="290"/>
      <c r="K254" s="290"/>
      <c r="L254" s="290"/>
      <c r="M254" s="291"/>
      <c r="N254" s="291"/>
      <c r="O254" s="288"/>
      <c r="P254" s="288"/>
      <c r="S254" s="290"/>
      <c r="T254" s="297"/>
    </row>
    <row r="255" spans="1:20" ht="15" customHeight="1">
      <c r="A255" s="303"/>
      <c r="B255" s="302"/>
      <c r="C255" s="302"/>
      <c r="D255" s="302"/>
      <c r="E255" s="304"/>
      <c r="F255" s="302"/>
      <c r="G255" s="302"/>
      <c r="H255" s="302"/>
      <c r="I255" s="302"/>
      <c r="J255" s="302"/>
      <c r="K255" s="302"/>
      <c r="L255" s="302"/>
      <c r="M255" s="304"/>
      <c r="N255" s="304"/>
      <c r="O255" s="305"/>
      <c r="P255" s="305"/>
      <c r="S255" s="302"/>
      <c r="T255" s="290"/>
    </row>
    <row r="256" spans="1:20" ht="15" customHeight="1">
      <c r="A256" s="303"/>
      <c r="B256" s="302"/>
      <c r="C256" s="302"/>
      <c r="D256" s="302"/>
      <c r="E256" s="304"/>
      <c r="F256" s="302"/>
      <c r="G256" s="302"/>
      <c r="H256" s="302"/>
      <c r="I256" s="302"/>
      <c r="J256" s="302"/>
      <c r="K256" s="302"/>
      <c r="L256" s="302"/>
      <c r="M256" s="304"/>
      <c r="N256" s="304"/>
      <c r="O256" s="305"/>
      <c r="P256" s="305"/>
      <c r="S256" s="302"/>
      <c r="T256" s="290"/>
    </row>
    <row r="257" spans="1:20" ht="15" customHeight="1">
      <c r="A257" s="289"/>
      <c r="B257" s="290"/>
      <c r="C257" s="290"/>
      <c r="D257" s="290"/>
      <c r="E257" s="291"/>
      <c r="F257" s="290"/>
      <c r="G257" s="290"/>
      <c r="H257" s="290"/>
      <c r="I257" s="290"/>
      <c r="J257" s="290"/>
      <c r="K257" s="290"/>
      <c r="L257" s="290"/>
      <c r="M257" s="291"/>
      <c r="N257" s="291"/>
      <c r="O257" s="288"/>
      <c r="P257" s="288"/>
      <c r="S257" s="290"/>
      <c r="T257" s="290"/>
    </row>
    <row r="258" spans="1:20" ht="15" customHeight="1">
      <c r="A258" s="300"/>
      <c r="B258" s="297"/>
      <c r="C258" s="297"/>
      <c r="D258" s="297"/>
      <c r="E258" s="301"/>
      <c r="F258" s="297"/>
      <c r="G258" s="297"/>
      <c r="H258" s="297"/>
      <c r="I258" s="297"/>
      <c r="J258" s="297"/>
      <c r="K258" s="297"/>
      <c r="L258" s="297"/>
      <c r="M258" s="301"/>
      <c r="N258" s="301"/>
      <c r="O258" s="293"/>
      <c r="P258" s="293"/>
      <c r="S258" s="297"/>
      <c r="T258" s="290"/>
    </row>
    <row r="259" spans="1:20" ht="15" customHeight="1">
      <c r="A259" s="289"/>
      <c r="B259" s="290"/>
      <c r="C259" s="290"/>
      <c r="D259" s="290"/>
      <c r="E259" s="291"/>
      <c r="F259" s="290"/>
      <c r="G259" s="290"/>
      <c r="H259" s="290"/>
      <c r="I259" s="290"/>
      <c r="J259" s="290"/>
      <c r="K259" s="290"/>
      <c r="L259" s="290"/>
      <c r="M259" s="291"/>
      <c r="N259" s="291"/>
      <c r="O259" s="288"/>
      <c r="P259" s="288"/>
      <c r="S259" s="290"/>
      <c r="T259" s="290"/>
    </row>
    <row r="260" spans="1:20" ht="15" customHeight="1">
      <c r="A260" s="289"/>
      <c r="B260" s="290"/>
      <c r="C260" s="290"/>
      <c r="D260" s="290"/>
      <c r="E260" s="291"/>
      <c r="F260" s="290"/>
      <c r="G260" s="290"/>
      <c r="H260" s="290"/>
      <c r="I260" s="290"/>
      <c r="J260" s="290"/>
      <c r="K260" s="290"/>
      <c r="L260" s="290"/>
      <c r="M260" s="291"/>
      <c r="N260" s="291"/>
      <c r="O260" s="288"/>
      <c r="P260" s="288"/>
      <c r="S260" s="290"/>
      <c r="T260" s="290"/>
    </row>
    <row r="261" spans="1:20" ht="15" customHeight="1">
      <c r="A261" s="289"/>
      <c r="B261" s="290"/>
      <c r="C261" s="290"/>
      <c r="D261" s="290"/>
      <c r="E261" s="291"/>
      <c r="F261" s="290"/>
      <c r="G261" s="290"/>
      <c r="H261" s="290"/>
      <c r="I261" s="290"/>
      <c r="J261" s="290"/>
      <c r="K261" s="290"/>
      <c r="L261" s="290"/>
      <c r="M261" s="291"/>
      <c r="N261" s="291"/>
      <c r="O261" s="288"/>
      <c r="P261" s="288"/>
      <c r="S261" s="290"/>
      <c r="T261" s="290"/>
    </row>
    <row r="262" spans="1:20" ht="15" customHeight="1">
      <c r="A262" s="289"/>
      <c r="B262" s="290"/>
      <c r="C262" s="290"/>
      <c r="D262" s="290"/>
      <c r="E262" s="291"/>
      <c r="F262" s="290"/>
      <c r="G262" s="290"/>
      <c r="H262" s="290"/>
      <c r="I262" s="290"/>
      <c r="J262" s="290"/>
      <c r="K262" s="290"/>
      <c r="L262" s="290"/>
      <c r="M262" s="291"/>
      <c r="N262" s="291"/>
      <c r="O262" s="288"/>
      <c r="P262" s="288"/>
      <c r="S262" s="290"/>
      <c r="T262" s="290"/>
    </row>
    <row r="263" spans="1:20" ht="15" customHeight="1">
      <c r="A263" s="289"/>
      <c r="B263" s="290"/>
      <c r="C263" s="290"/>
      <c r="D263" s="290"/>
      <c r="E263" s="291"/>
      <c r="F263" s="290"/>
      <c r="G263" s="290"/>
      <c r="H263" s="290"/>
      <c r="I263" s="290"/>
      <c r="J263" s="290"/>
      <c r="K263" s="290"/>
      <c r="L263" s="290"/>
      <c r="M263" s="291"/>
      <c r="N263" s="291"/>
      <c r="O263" s="288"/>
      <c r="P263" s="288"/>
      <c r="S263" s="290"/>
      <c r="T263" s="290"/>
    </row>
    <row r="264" spans="1:20" ht="15" customHeight="1">
      <c r="A264" s="289"/>
      <c r="B264" s="290"/>
      <c r="C264" s="290"/>
      <c r="D264" s="290"/>
      <c r="E264" s="291"/>
      <c r="F264" s="290"/>
      <c r="G264" s="290"/>
      <c r="H264" s="290"/>
      <c r="I264" s="290"/>
      <c r="J264" s="290"/>
      <c r="K264" s="290"/>
      <c r="L264" s="290"/>
      <c r="M264" s="291"/>
      <c r="N264" s="291"/>
      <c r="O264" s="288"/>
      <c r="P264" s="288"/>
      <c r="S264" s="290"/>
      <c r="T264" s="302"/>
    </row>
    <row r="265" spans="1:20" ht="15" customHeight="1">
      <c r="A265" s="289"/>
      <c r="B265" s="290"/>
      <c r="C265" s="290"/>
      <c r="D265" s="290"/>
      <c r="E265" s="291"/>
      <c r="F265" s="290"/>
      <c r="G265" s="290"/>
      <c r="H265" s="290"/>
      <c r="I265" s="290"/>
      <c r="J265" s="290"/>
      <c r="K265" s="290"/>
      <c r="L265" s="290"/>
      <c r="M265" s="291"/>
      <c r="N265" s="291"/>
      <c r="O265" s="288"/>
      <c r="P265" s="288"/>
      <c r="S265" s="290"/>
      <c r="T265" s="302"/>
    </row>
    <row r="266" spans="1:20" ht="15" customHeight="1">
      <c r="A266" s="289"/>
      <c r="B266" s="290"/>
      <c r="C266" s="290"/>
      <c r="D266" s="290"/>
      <c r="E266" s="291"/>
      <c r="F266" s="290"/>
      <c r="G266" s="290"/>
      <c r="H266" s="290"/>
      <c r="I266" s="290"/>
      <c r="J266" s="290"/>
      <c r="K266" s="290"/>
      <c r="L266" s="290"/>
      <c r="M266" s="291"/>
      <c r="N266" s="291"/>
      <c r="O266" s="288"/>
      <c r="P266" s="288"/>
      <c r="S266" s="290"/>
      <c r="T266" s="290"/>
    </row>
    <row r="267" spans="1:20" ht="15" customHeight="1">
      <c r="A267" s="289"/>
      <c r="B267" s="290"/>
      <c r="C267" s="290"/>
      <c r="D267" s="290"/>
      <c r="E267" s="291"/>
      <c r="F267" s="290"/>
      <c r="G267" s="290"/>
      <c r="H267" s="290"/>
      <c r="I267" s="290"/>
      <c r="J267" s="290"/>
      <c r="K267" s="290"/>
      <c r="L267" s="290"/>
      <c r="M267" s="291"/>
      <c r="N267" s="291"/>
      <c r="O267" s="288"/>
      <c r="P267" s="288"/>
      <c r="S267" s="290"/>
      <c r="T267" s="302"/>
    </row>
    <row r="268" spans="1:20" ht="15" customHeight="1">
      <c r="A268" s="303"/>
      <c r="B268" s="302"/>
      <c r="C268" s="302"/>
      <c r="D268" s="302"/>
      <c r="E268" s="304"/>
      <c r="F268" s="302"/>
      <c r="G268" s="302"/>
      <c r="H268" s="302"/>
      <c r="I268" s="302"/>
      <c r="J268" s="302"/>
      <c r="K268" s="302"/>
      <c r="L268" s="302"/>
      <c r="M268" s="304"/>
      <c r="N268" s="304"/>
      <c r="O268" s="305"/>
      <c r="P268" s="305"/>
      <c r="S268" s="302"/>
      <c r="T268" s="302"/>
    </row>
    <row r="269" spans="1:20" ht="15" customHeight="1">
      <c r="A269" s="303"/>
      <c r="B269" s="302"/>
      <c r="C269" s="302"/>
      <c r="D269" s="302"/>
      <c r="E269" s="304"/>
      <c r="F269" s="302"/>
      <c r="G269" s="302"/>
      <c r="H269" s="302"/>
      <c r="I269" s="302"/>
      <c r="J269" s="302"/>
      <c r="K269" s="302"/>
      <c r="L269" s="302"/>
      <c r="M269" s="304"/>
      <c r="N269" s="304"/>
      <c r="O269" s="305"/>
      <c r="P269" s="305"/>
      <c r="S269" s="302"/>
      <c r="T269" s="290"/>
    </row>
    <row r="270" spans="1:20" ht="15" customHeight="1">
      <c r="A270" s="289"/>
      <c r="B270" s="290"/>
      <c r="C270" s="290"/>
      <c r="D270" s="290"/>
      <c r="E270" s="291"/>
      <c r="F270" s="290"/>
      <c r="G270" s="290"/>
      <c r="H270" s="290"/>
      <c r="I270" s="290"/>
      <c r="J270" s="290"/>
      <c r="K270" s="290"/>
      <c r="L270" s="290"/>
      <c r="M270" s="291"/>
      <c r="N270" s="291"/>
      <c r="O270" s="288"/>
      <c r="P270" s="288"/>
      <c r="S270" s="290"/>
      <c r="T270" s="290"/>
    </row>
    <row r="271" spans="1:20" ht="15" customHeight="1">
      <c r="A271" s="303"/>
      <c r="B271" s="302"/>
      <c r="C271" s="302"/>
      <c r="D271" s="302"/>
      <c r="E271" s="304"/>
      <c r="F271" s="302"/>
      <c r="G271" s="302"/>
      <c r="H271" s="302"/>
      <c r="I271" s="302"/>
      <c r="J271" s="302"/>
      <c r="K271" s="302"/>
      <c r="L271" s="302"/>
      <c r="M271" s="304"/>
      <c r="N271" s="304"/>
      <c r="O271" s="305"/>
      <c r="P271" s="305"/>
      <c r="S271" s="302"/>
      <c r="T271" s="290"/>
    </row>
    <row r="272" spans="1:20" ht="15" customHeight="1">
      <c r="A272" s="303"/>
      <c r="B272" s="302"/>
      <c r="C272" s="302"/>
      <c r="D272" s="302"/>
      <c r="E272" s="304"/>
      <c r="F272" s="302"/>
      <c r="G272" s="302"/>
      <c r="H272" s="302"/>
      <c r="I272" s="302"/>
      <c r="J272" s="302"/>
      <c r="K272" s="302"/>
      <c r="L272" s="302"/>
      <c r="M272" s="304"/>
      <c r="N272" s="304"/>
      <c r="O272" s="305"/>
      <c r="P272" s="305"/>
      <c r="S272" s="302"/>
      <c r="T272" s="290"/>
    </row>
    <row r="273" spans="1:20" ht="15" customHeight="1">
      <c r="A273" s="289"/>
      <c r="B273" s="290"/>
      <c r="C273" s="290"/>
      <c r="D273" s="290"/>
      <c r="E273" s="291"/>
      <c r="F273" s="290"/>
      <c r="G273" s="290"/>
      <c r="H273" s="290"/>
      <c r="I273" s="290"/>
      <c r="J273" s="290"/>
      <c r="K273" s="290"/>
      <c r="L273" s="290"/>
      <c r="M273" s="291"/>
      <c r="N273" s="291"/>
      <c r="O273" s="288"/>
      <c r="P273" s="288"/>
      <c r="S273" s="290"/>
      <c r="T273" s="290"/>
    </row>
    <row r="274" spans="1:20" ht="15" customHeight="1">
      <c r="A274" s="289"/>
      <c r="B274" s="290"/>
      <c r="C274" s="290"/>
      <c r="D274" s="290"/>
      <c r="E274" s="291"/>
      <c r="F274" s="290"/>
      <c r="G274" s="290"/>
      <c r="H274" s="290"/>
      <c r="I274" s="290"/>
      <c r="J274" s="290"/>
      <c r="K274" s="290"/>
      <c r="L274" s="290"/>
      <c r="M274" s="291"/>
      <c r="N274" s="291"/>
      <c r="O274" s="288"/>
      <c r="P274" s="288"/>
      <c r="S274" s="290"/>
      <c r="T274" s="290"/>
    </row>
    <row r="275" spans="1:20" ht="15" customHeight="1">
      <c r="A275" s="289"/>
      <c r="B275" s="290"/>
      <c r="C275" s="290"/>
      <c r="D275" s="290"/>
      <c r="E275" s="291"/>
      <c r="F275" s="290"/>
      <c r="G275" s="290"/>
      <c r="H275" s="290"/>
      <c r="I275" s="290"/>
      <c r="J275" s="290"/>
      <c r="K275" s="290"/>
      <c r="L275" s="290"/>
      <c r="M275" s="291"/>
      <c r="N275" s="291"/>
      <c r="O275" s="288"/>
      <c r="P275" s="288"/>
      <c r="S275" s="290"/>
      <c r="T275" s="290"/>
    </row>
    <row r="276" spans="1:20" ht="15" customHeight="1">
      <c r="A276" s="289"/>
      <c r="B276" s="290"/>
      <c r="C276" s="290"/>
      <c r="D276" s="290"/>
      <c r="E276" s="291"/>
      <c r="F276" s="290"/>
      <c r="G276" s="290"/>
      <c r="H276" s="290"/>
      <c r="I276" s="290"/>
      <c r="J276" s="290"/>
      <c r="K276" s="290"/>
      <c r="L276" s="290"/>
      <c r="M276" s="291"/>
      <c r="N276" s="291"/>
      <c r="O276" s="288"/>
      <c r="P276" s="288"/>
      <c r="S276" s="290"/>
      <c r="T276" s="297"/>
    </row>
    <row r="277" spans="1:20" ht="15" customHeight="1">
      <c r="A277" s="289"/>
      <c r="B277" s="290"/>
      <c r="C277" s="290"/>
      <c r="D277" s="290"/>
      <c r="E277" s="291"/>
      <c r="F277" s="290"/>
      <c r="G277" s="290"/>
      <c r="H277" s="290"/>
      <c r="I277" s="290"/>
      <c r="J277" s="290"/>
      <c r="K277" s="290"/>
      <c r="L277" s="290"/>
      <c r="M277" s="291"/>
      <c r="N277" s="291"/>
      <c r="O277" s="288"/>
      <c r="P277" s="288"/>
      <c r="S277" s="290"/>
      <c r="T277" s="290"/>
    </row>
    <row r="278" spans="1:20" ht="15" customHeight="1">
      <c r="A278" s="289"/>
      <c r="B278" s="290"/>
      <c r="C278" s="290"/>
      <c r="D278" s="290"/>
      <c r="E278" s="291"/>
      <c r="F278" s="290"/>
      <c r="G278" s="290"/>
      <c r="H278" s="290"/>
      <c r="I278" s="290"/>
      <c r="J278" s="290"/>
      <c r="K278" s="290"/>
      <c r="L278" s="290"/>
      <c r="M278" s="291"/>
      <c r="N278" s="291"/>
      <c r="O278" s="288"/>
      <c r="P278" s="288"/>
      <c r="S278" s="290"/>
      <c r="T278" s="290"/>
    </row>
    <row r="279" spans="1:20" ht="15" customHeight="1">
      <c r="A279" s="289"/>
      <c r="B279" s="290"/>
      <c r="C279" s="290"/>
      <c r="D279" s="290"/>
      <c r="E279" s="291"/>
      <c r="F279" s="290"/>
      <c r="G279" s="290"/>
      <c r="H279" s="290"/>
      <c r="I279" s="290"/>
      <c r="J279" s="290"/>
      <c r="K279" s="290"/>
      <c r="L279" s="290"/>
      <c r="M279" s="291"/>
      <c r="N279" s="291"/>
      <c r="O279" s="288"/>
      <c r="P279" s="288"/>
      <c r="S279" s="290"/>
      <c r="T279" s="290"/>
    </row>
    <row r="280" spans="1:20" ht="15" customHeight="1">
      <c r="A280" s="300"/>
      <c r="B280" s="297"/>
      <c r="C280" s="297"/>
      <c r="D280" s="297"/>
      <c r="E280" s="301"/>
      <c r="F280" s="297"/>
      <c r="G280" s="297"/>
      <c r="H280" s="297"/>
      <c r="I280" s="297"/>
      <c r="J280" s="297"/>
      <c r="K280" s="297"/>
      <c r="L280" s="297"/>
      <c r="M280" s="301"/>
      <c r="N280" s="301"/>
      <c r="O280" s="293"/>
      <c r="P280" s="293"/>
      <c r="S280" s="297"/>
      <c r="T280" s="290"/>
    </row>
    <row r="281" spans="1:20" ht="15" customHeight="1">
      <c r="A281" s="289"/>
      <c r="B281" s="290"/>
      <c r="C281" s="290"/>
      <c r="D281" s="290"/>
      <c r="E281" s="291"/>
      <c r="F281" s="290"/>
      <c r="G281" s="290"/>
      <c r="H281" s="290"/>
      <c r="I281" s="290"/>
      <c r="J281" s="290"/>
      <c r="K281" s="290"/>
      <c r="L281" s="290"/>
      <c r="M281" s="291"/>
      <c r="N281" s="291"/>
      <c r="O281" s="288"/>
      <c r="P281" s="288"/>
      <c r="S281" s="290"/>
      <c r="T281" s="290"/>
    </row>
    <row r="282" spans="1:20" ht="15" customHeight="1">
      <c r="A282" s="289"/>
      <c r="B282" s="290"/>
      <c r="C282" s="290"/>
      <c r="D282" s="290"/>
      <c r="E282" s="291"/>
      <c r="F282" s="290"/>
      <c r="G282" s="290"/>
      <c r="H282" s="290"/>
      <c r="I282" s="290"/>
      <c r="J282" s="290"/>
      <c r="K282" s="290"/>
      <c r="L282" s="290"/>
      <c r="M282" s="291"/>
      <c r="N282" s="291"/>
      <c r="O282" s="288"/>
      <c r="P282" s="288"/>
      <c r="S282" s="290"/>
      <c r="T282" s="290"/>
    </row>
    <row r="283" spans="1:20" ht="15" customHeight="1">
      <c r="A283" s="289"/>
      <c r="B283" s="290"/>
      <c r="C283" s="290"/>
      <c r="D283" s="290"/>
      <c r="E283" s="291"/>
      <c r="F283" s="290"/>
      <c r="G283" s="290"/>
      <c r="H283" s="290"/>
      <c r="I283" s="290"/>
      <c r="J283" s="290"/>
      <c r="K283" s="290"/>
      <c r="L283" s="290"/>
      <c r="M283" s="291"/>
      <c r="N283" s="291"/>
      <c r="O283" s="288"/>
      <c r="P283" s="288"/>
      <c r="S283" s="290"/>
      <c r="T283" s="290"/>
    </row>
    <row r="284" spans="1:20" ht="15" customHeight="1">
      <c r="A284" s="289"/>
      <c r="B284" s="290"/>
      <c r="C284" s="290"/>
      <c r="D284" s="290"/>
      <c r="E284" s="291"/>
      <c r="F284" s="290"/>
      <c r="G284" s="290"/>
      <c r="H284" s="290"/>
      <c r="I284" s="290"/>
      <c r="J284" s="290"/>
      <c r="K284" s="290"/>
      <c r="L284" s="290"/>
      <c r="M284" s="291"/>
      <c r="N284" s="291"/>
      <c r="O284" s="288"/>
      <c r="P284" s="288"/>
      <c r="S284" s="290"/>
      <c r="T284" s="297"/>
    </row>
    <row r="285" spans="1:20" ht="15" customHeight="1">
      <c r="A285" s="289"/>
      <c r="B285" s="290"/>
      <c r="C285" s="290"/>
      <c r="D285" s="290"/>
      <c r="E285" s="291"/>
      <c r="F285" s="290"/>
      <c r="G285" s="290"/>
      <c r="H285" s="290"/>
      <c r="I285" s="290"/>
      <c r="J285" s="290"/>
      <c r="K285" s="290"/>
      <c r="L285" s="290"/>
      <c r="M285" s="291"/>
      <c r="N285" s="291"/>
      <c r="O285" s="288"/>
      <c r="P285" s="288"/>
      <c r="S285" s="290"/>
      <c r="T285" s="290"/>
    </row>
    <row r="286" spans="1:20" ht="15" customHeight="1">
      <c r="A286" s="289"/>
      <c r="B286" s="290"/>
      <c r="C286" s="290"/>
      <c r="D286" s="290"/>
      <c r="E286" s="291"/>
      <c r="F286" s="290"/>
      <c r="G286" s="290"/>
      <c r="H286" s="290"/>
      <c r="I286" s="290"/>
      <c r="J286" s="290"/>
      <c r="K286" s="290"/>
      <c r="L286" s="290"/>
      <c r="M286" s="291"/>
      <c r="N286" s="291"/>
      <c r="O286" s="288"/>
      <c r="P286" s="288"/>
      <c r="S286" s="290"/>
      <c r="T286" s="290"/>
    </row>
    <row r="287" spans="1:20" ht="15" customHeight="1">
      <c r="A287" s="289"/>
      <c r="B287" s="290"/>
      <c r="C287" s="290"/>
      <c r="D287" s="290"/>
      <c r="E287" s="291"/>
      <c r="F287" s="290"/>
      <c r="G287" s="290"/>
      <c r="H287" s="290"/>
      <c r="I287" s="290"/>
      <c r="J287" s="290"/>
      <c r="K287" s="290"/>
      <c r="L287" s="290"/>
      <c r="M287" s="291"/>
      <c r="N287" s="291"/>
      <c r="O287" s="288"/>
      <c r="P287" s="288"/>
      <c r="S287" s="290"/>
      <c r="T287" s="290"/>
    </row>
    <row r="288" spans="1:20" ht="15" customHeight="1">
      <c r="A288" s="300"/>
      <c r="B288" s="297"/>
      <c r="C288" s="297"/>
      <c r="D288" s="297"/>
      <c r="E288" s="301"/>
      <c r="F288" s="297"/>
      <c r="G288" s="297"/>
      <c r="H288" s="297"/>
      <c r="I288" s="297"/>
      <c r="J288" s="297"/>
      <c r="K288" s="297"/>
      <c r="L288" s="297"/>
      <c r="M288" s="301"/>
      <c r="N288" s="301"/>
      <c r="O288" s="293"/>
      <c r="P288" s="293"/>
      <c r="S288" s="297"/>
      <c r="T288" s="290"/>
    </row>
    <row r="289" spans="1:20" ht="15" customHeight="1">
      <c r="A289" s="289"/>
      <c r="B289" s="290"/>
      <c r="C289" s="290"/>
      <c r="D289" s="290"/>
      <c r="E289" s="291"/>
      <c r="F289" s="290"/>
      <c r="G289" s="290"/>
      <c r="H289" s="290"/>
      <c r="I289" s="290"/>
      <c r="J289" s="290"/>
      <c r="K289" s="290"/>
      <c r="L289" s="290"/>
      <c r="M289" s="291"/>
      <c r="N289" s="291"/>
      <c r="O289" s="288"/>
      <c r="P289" s="288"/>
      <c r="S289" s="290"/>
      <c r="T289" s="290"/>
    </row>
    <row r="290" spans="1:20" ht="15" customHeight="1">
      <c r="A290" s="289"/>
      <c r="B290" s="290"/>
      <c r="C290" s="290"/>
      <c r="D290" s="290"/>
      <c r="E290" s="291"/>
      <c r="F290" s="290"/>
      <c r="G290" s="290"/>
      <c r="H290" s="290"/>
      <c r="I290" s="290"/>
      <c r="J290" s="290"/>
      <c r="K290" s="290"/>
      <c r="L290" s="290"/>
      <c r="M290" s="291"/>
      <c r="N290" s="291"/>
      <c r="O290" s="288"/>
      <c r="P290" s="288"/>
      <c r="S290" s="290"/>
      <c r="T290" s="290"/>
    </row>
    <row r="291" spans="1:20" ht="15" customHeight="1">
      <c r="A291" s="289"/>
      <c r="B291" s="290"/>
      <c r="C291" s="290"/>
      <c r="D291" s="290"/>
      <c r="E291" s="291"/>
      <c r="F291" s="290"/>
      <c r="G291" s="290"/>
      <c r="H291" s="290"/>
      <c r="I291" s="290"/>
      <c r="J291" s="290"/>
      <c r="K291" s="290"/>
      <c r="L291" s="290"/>
      <c r="M291" s="291"/>
      <c r="N291" s="291"/>
      <c r="O291" s="288"/>
      <c r="P291" s="288"/>
      <c r="S291" s="290"/>
      <c r="T291" s="290"/>
    </row>
    <row r="292" spans="1:20" ht="15" customHeight="1">
      <c r="A292" s="289"/>
      <c r="B292" s="290"/>
      <c r="C292" s="290"/>
      <c r="D292" s="290"/>
      <c r="E292" s="291"/>
      <c r="F292" s="290"/>
      <c r="G292" s="290"/>
      <c r="H292" s="290"/>
      <c r="I292" s="290"/>
      <c r="J292" s="290"/>
      <c r="K292" s="290"/>
      <c r="L292" s="290"/>
      <c r="M292" s="291"/>
      <c r="N292" s="291"/>
      <c r="O292" s="288"/>
      <c r="P292" s="288"/>
      <c r="S292" s="290"/>
      <c r="T292" s="290"/>
    </row>
    <row r="293" spans="1:20" ht="15" customHeight="1">
      <c r="A293" s="289"/>
      <c r="B293" s="290"/>
      <c r="C293" s="290"/>
      <c r="D293" s="290"/>
      <c r="E293" s="291"/>
      <c r="F293" s="290"/>
      <c r="G293" s="290"/>
      <c r="H293" s="290"/>
      <c r="I293" s="290"/>
      <c r="J293" s="290"/>
      <c r="K293" s="290"/>
      <c r="L293" s="290"/>
      <c r="M293" s="291"/>
      <c r="N293" s="291"/>
      <c r="O293" s="288"/>
      <c r="P293" s="288"/>
      <c r="S293" s="290"/>
      <c r="T293" s="290"/>
    </row>
    <row r="294" spans="1:20" ht="15" customHeight="1">
      <c r="A294" s="289"/>
      <c r="B294" s="290"/>
      <c r="C294" s="290"/>
      <c r="D294" s="290"/>
      <c r="E294" s="291"/>
      <c r="F294" s="290"/>
      <c r="G294" s="290"/>
      <c r="H294" s="290"/>
      <c r="I294" s="290"/>
      <c r="J294" s="290"/>
      <c r="K294" s="290"/>
      <c r="L294" s="290"/>
      <c r="M294" s="291"/>
      <c r="N294" s="291"/>
      <c r="O294" s="288"/>
      <c r="P294" s="288"/>
      <c r="S294" s="290"/>
      <c r="T294" s="290"/>
    </row>
    <row r="295" spans="1:20" ht="15" customHeight="1">
      <c r="A295" s="298"/>
      <c r="B295" s="290"/>
      <c r="C295" s="290"/>
      <c r="D295" s="290"/>
      <c r="E295" s="291"/>
      <c r="F295" s="290"/>
      <c r="G295" s="290"/>
      <c r="H295" s="290"/>
      <c r="I295" s="290"/>
      <c r="J295" s="290"/>
      <c r="K295" s="290"/>
      <c r="L295" s="290"/>
      <c r="M295" s="291"/>
      <c r="N295" s="291"/>
      <c r="O295" s="288"/>
      <c r="P295" s="288"/>
      <c r="S295" s="290"/>
      <c r="T295" s="290"/>
    </row>
    <row r="296" spans="1:20" ht="15" customHeight="1">
      <c r="A296" s="289"/>
      <c r="B296" s="290"/>
      <c r="C296" s="290"/>
      <c r="D296" s="290"/>
      <c r="E296" s="291"/>
      <c r="F296" s="290"/>
      <c r="G296" s="290"/>
      <c r="H296" s="290"/>
      <c r="I296" s="290"/>
      <c r="J296" s="290"/>
      <c r="K296" s="290"/>
      <c r="L296" s="290"/>
      <c r="M296" s="291"/>
      <c r="N296" s="291"/>
      <c r="O296" s="288"/>
      <c r="P296" s="288"/>
      <c r="S296" s="290"/>
      <c r="T296" s="290"/>
    </row>
    <row r="297" spans="1:20" ht="15" customHeight="1">
      <c r="A297" s="298"/>
      <c r="B297" s="290"/>
      <c r="C297" s="290"/>
      <c r="D297" s="290"/>
      <c r="E297" s="291"/>
      <c r="F297" s="290"/>
      <c r="G297" s="290"/>
      <c r="H297" s="290"/>
      <c r="I297" s="290"/>
      <c r="J297" s="290"/>
      <c r="K297" s="290"/>
      <c r="L297" s="290"/>
      <c r="M297" s="291"/>
      <c r="N297" s="291"/>
      <c r="O297" s="288"/>
      <c r="P297" s="288"/>
      <c r="S297" s="290"/>
      <c r="T297" s="290"/>
    </row>
    <row r="298" spans="1:20" ht="15" customHeight="1">
      <c r="A298" s="289"/>
      <c r="B298" s="290"/>
      <c r="C298" s="290"/>
      <c r="D298" s="290"/>
      <c r="E298" s="291"/>
      <c r="F298" s="290"/>
      <c r="G298" s="290"/>
      <c r="H298" s="290"/>
      <c r="I298" s="290"/>
      <c r="J298" s="290"/>
      <c r="K298" s="290"/>
      <c r="L298" s="290"/>
      <c r="M298" s="291"/>
      <c r="N298" s="291"/>
      <c r="O298" s="288"/>
      <c r="P298" s="288"/>
      <c r="S298" s="290"/>
      <c r="T298" s="290"/>
    </row>
    <row r="299" spans="1:20" ht="15" customHeight="1">
      <c r="A299" s="298"/>
      <c r="B299" s="290"/>
      <c r="C299" s="290"/>
      <c r="D299" s="290"/>
      <c r="E299" s="291"/>
      <c r="F299" s="290"/>
      <c r="G299" s="290"/>
      <c r="H299" s="290"/>
      <c r="I299" s="290"/>
      <c r="J299" s="290"/>
      <c r="K299" s="290"/>
      <c r="L299" s="290"/>
      <c r="M299" s="291"/>
      <c r="N299" s="291"/>
      <c r="O299" s="288"/>
      <c r="P299" s="288"/>
      <c r="S299" s="290"/>
      <c r="T299" s="297"/>
    </row>
    <row r="300" spans="1:20" ht="15" customHeight="1">
      <c r="A300" s="298"/>
      <c r="B300" s="290"/>
      <c r="C300" s="290"/>
      <c r="D300" s="290"/>
      <c r="E300" s="291"/>
      <c r="F300" s="290"/>
      <c r="G300" s="290"/>
      <c r="H300" s="290"/>
      <c r="I300" s="290"/>
      <c r="J300" s="290"/>
      <c r="K300" s="290"/>
      <c r="L300" s="290"/>
      <c r="M300" s="291"/>
      <c r="N300" s="291"/>
      <c r="O300" s="288"/>
      <c r="P300" s="288"/>
      <c r="S300" s="290"/>
      <c r="T300" s="290"/>
    </row>
    <row r="301" spans="1:20" ht="15" customHeight="1">
      <c r="A301" s="289"/>
      <c r="B301" s="290"/>
      <c r="C301" s="290"/>
      <c r="D301" s="290"/>
      <c r="E301" s="291"/>
      <c r="F301" s="290"/>
      <c r="G301" s="290"/>
      <c r="H301" s="290"/>
      <c r="I301" s="290"/>
      <c r="J301" s="290"/>
      <c r="K301" s="290"/>
      <c r="L301" s="290"/>
      <c r="M301" s="291"/>
      <c r="N301" s="291"/>
      <c r="O301" s="288"/>
      <c r="P301" s="288"/>
      <c r="S301" s="290"/>
      <c r="T301" s="290"/>
    </row>
    <row r="302" spans="1:20" ht="15" customHeight="1">
      <c r="A302" s="289"/>
      <c r="B302" s="290"/>
      <c r="C302" s="290"/>
      <c r="D302" s="290"/>
      <c r="E302" s="291"/>
      <c r="F302" s="290"/>
      <c r="G302" s="290"/>
      <c r="H302" s="290"/>
      <c r="I302" s="290"/>
      <c r="J302" s="290"/>
      <c r="K302" s="290"/>
      <c r="L302" s="290"/>
      <c r="M302" s="291"/>
      <c r="N302" s="291"/>
      <c r="O302" s="288"/>
      <c r="P302" s="288"/>
      <c r="S302" s="290"/>
      <c r="T302" s="290"/>
    </row>
    <row r="303" spans="1:20" ht="15" customHeight="1">
      <c r="A303" s="300"/>
      <c r="B303" s="297"/>
      <c r="C303" s="297"/>
      <c r="D303" s="297"/>
      <c r="E303" s="301"/>
      <c r="F303" s="297"/>
      <c r="G303" s="297"/>
      <c r="H303" s="297"/>
      <c r="I303" s="297"/>
      <c r="J303" s="297"/>
      <c r="K303" s="297"/>
      <c r="L303" s="297"/>
      <c r="M303" s="301"/>
      <c r="N303" s="301"/>
      <c r="O303" s="293"/>
      <c r="P303" s="293"/>
      <c r="S303" s="297"/>
      <c r="T303" s="290"/>
    </row>
    <row r="304" spans="1:20" ht="15" customHeight="1">
      <c r="A304" s="289"/>
      <c r="B304" s="290"/>
      <c r="C304" s="290"/>
      <c r="D304" s="290"/>
      <c r="E304" s="291"/>
      <c r="F304" s="290"/>
      <c r="G304" s="290"/>
      <c r="H304" s="290"/>
      <c r="I304" s="290"/>
      <c r="J304" s="290"/>
      <c r="K304" s="290"/>
      <c r="L304" s="290"/>
      <c r="M304" s="291"/>
      <c r="N304" s="291"/>
      <c r="O304" s="288"/>
      <c r="P304" s="288"/>
      <c r="S304" s="290"/>
      <c r="T304" s="290"/>
    </row>
    <row r="305" spans="1:20" ht="15" customHeight="1">
      <c r="A305" s="289"/>
      <c r="B305" s="290"/>
      <c r="C305" s="290"/>
      <c r="D305" s="290"/>
      <c r="E305" s="291"/>
      <c r="F305" s="290"/>
      <c r="G305" s="290"/>
      <c r="H305" s="290"/>
      <c r="I305" s="290"/>
      <c r="J305" s="290"/>
      <c r="K305" s="290"/>
      <c r="L305" s="290"/>
      <c r="M305" s="291"/>
      <c r="N305" s="291"/>
      <c r="O305" s="288"/>
      <c r="P305" s="288"/>
      <c r="S305" s="290"/>
      <c r="T305" s="290"/>
    </row>
    <row r="306" spans="1:20" ht="15" customHeight="1">
      <c r="A306" s="289"/>
      <c r="B306" s="290"/>
      <c r="C306" s="290"/>
      <c r="D306" s="290"/>
      <c r="E306" s="291"/>
      <c r="F306" s="290"/>
      <c r="G306" s="290"/>
      <c r="H306" s="290"/>
      <c r="I306" s="290"/>
      <c r="J306" s="290"/>
      <c r="K306" s="290"/>
      <c r="L306" s="290"/>
      <c r="M306" s="291"/>
      <c r="N306" s="291"/>
      <c r="O306" s="288"/>
      <c r="P306" s="288"/>
      <c r="S306" s="290"/>
      <c r="T306" s="290"/>
    </row>
    <row r="307" spans="1:20" ht="15" customHeight="1">
      <c r="A307" s="289"/>
      <c r="B307" s="290"/>
      <c r="C307" s="290"/>
      <c r="D307" s="290"/>
      <c r="E307" s="291"/>
      <c r="F307" s="290"/>
      <c r="G307" s="290"/>
      <c r="H307" s="290"/>
      <c r="I307" s="290"/>
      <c r="J307" s="290"/>
      <c r="K307" s="290"/>
      <c r="L307" s="290"/>
      <c r="M307" s="291"/>
      <c r="N307" s="291"/>
      <c r="O307" s="288"/>
      <c r="P307" s="288"/>
      <c r="S307" s="290"/>
      <c r="T307" s="290"/>
    </row>
    <row r="308" spans="1:20" ht="15" customHeight="1">
      <c r="A308" s="289"/>
      <c r="B308" s="290"/>
      <c r="C308" s="290"/>
      <c r="D308" s="290"/>
      <c r="E308" s="291"/>
      <c r="F308" s="290"/>
      <c r="G308" s="290"/>
      <c r="H308" s="290"/>
      <c r="I308" s="290"/>
      <c r="J308" s="290"/>
      <c r="K308" s="290"/>
      <c r="L308" s="290"/>
      <c r="M308" s="291"/>
      <c r="N308" s="291"/>
      <c r="O308" s="288"/>
      <c r="P308" s="288"/>
      <c r="S308" s="290"/>
      <c r="T308" s="290"/>
    </row>
    <row r="309" spans="1:20" ht="15" customHeight="1">
      <c r="A309" s="289"/>
      <c r="B309" s="290"/>
      <c r="C309" s="290"/>
      <c r="D309" s="290"/>
      <c r="E309" s="291"/>
      <c r="F309" s="290"/>
      <c r="G309" s="290"/>
      <c r="H309" s="290"/>
      <c r="I309" s="290"/>
      <c r="J309" s="290"/>
      <c r="K309" s="290"/>
      <c r="L309" s="290"/>
      <c r="M309" s="291"/>
      <c r="N309" s="291"/>
      <c r="O309" s="288"/>
      <c r="P309" s="288"/>
      <c r="S309" s="290"/>
      <c r="T309" s="290"/>
    </row>
    <row r="310" spans="1:20" ht="15" customHeight="1">
      <c r="A310" s="289"/>
      <c r="B310" s="290"/>
      <c r="C310" s="290"/>
      <c r="D310" s="290"/>
      <c r="E310" s="291"/>
      <c r="F310" s="290"/>
      <c r="G310" s="290"/>
      <c r="H310" s="290"/>
      <c r="I310" s="290"/>
      <c r="J310" s="290"/>
      <c r="K310" s="290"/>
      <c r="L310" s="290"/>
      <c r="M310" s="291"/>
      <c r="N310" s="291"/>
      <c r="O310" s="288"/>
      <c r="P310" s="288"/>
      <c r="S310" s="290"/>
      <c r="T310" s="290"/>
    </row>
    <row r="311" spans="1:20" ht="15" customHeight="1">
      <c r="A311" s="289"/>
      <c r="B311" s="290"/>
      <c r="C311" s="290"/>
      <c r="D311" s="290"/>
      <c r="E311" s="291"/>
      <c r="F311" s="290"/>
      <c r="G311" s="290"/>
      <c r="H311" s="290"/>
      <c r="I311" s="290"/>
      <c r="J311" s="290"/>
      <c r="K311" s="290"/>
      <c r="L311" s="290"/>
      <c r="M311" s="291"/>
      <c r="N311" s="291"/>
      <c r="O311" s="288"/>
      <c r="P311" s="288"/>
      <c r="S311" s="290"/>
      <c r="T311" s="290"/>
    </row>
    <row r="312" spans="1:20" ht="15" customHeight="1">
      <c r="A312" s="289"/>
      <c r="B312" s="290"/>
      <c r="C312" s="290"/>
      <c r="D312" s="290"/>
      <c r="E312" s="291"/>
      <c r="F312" s="290"/>
      <c r="G312" s="290"/>
      <c r="H312" s="290"/>
      <c r="I312" s="290"/>
      <c r="J312" s="290"/>
      <c r="K312" s="290"/>
      <c r="L312" s="290"/>
      <c r="M312" s="291"/>
      <c r="N312" s="291"/>
      <c r="O312" s="288"/>
      <c r="P312" s="288"/>
      <c r="S312" s="290"/>
      <c r="T312" s="290"/>
    </row>
    <row r="313" spans="1:20" ht="15" customHeight="1">
      <c r="A313" s="289"/>
      <c r="B313" s="290"/>
      <c r="C313" s="290"/>
      <c r="D313" s="290"/>
      <c r="E313" s="291"/>
      <c r="F313" s="290"/>
      <c r="G313" s="290"/>
      <c r="H313" s="290"/>
      <c r="I313" s="290"/>
      <c r="J313" s="290"/>
      <c r="K313" s="290"/>
      <c r="L313" s="290"/>
      <c r="M313" s="291"/>
      <c r="N313" s="291"/>
      <c r="O313" s="288"/>
      <c r="P313" s="288"/>
      <c r="S313" s="290"/>
      <c r="T313" s="290"/>
    </row>
    <row r="314" spans="1:20" ht="15" customHeight="1">
      <c r="A314" s="289"/>
      <c r="B314" s="290"/>
      <c r="C314" s="290"/>
      <c r="D314" s="290"/>
      <c r="E314" s="291"/>
      <c r="F314" s="290"/>
      <c r="G314" s="290"/>
      <c r="H314" s="290"/>
      <c r="I314" s="290"/>
      <c r="J314" s="290"/>
      <c r="K314" s="290"/>
      <c r="L314" s="290"/>
      <c r="M314" s="291"/>
      <c r="N314" s="291"/>
      <c r="O314" s="288"/>
      <c r="P314" s="288"/>
      <c r="S314" s="290"/>
      <c r="T314" s="290"/>
    </row>
    <row r="315" spans="1:20" ht="12.75" customHeight="1">
      <c r="A315" s="289"/>
      <c r="B315" s="290"/>
      <c r="C315" s="290"/>
      <c r="D315" s="290"/>
      <c r="E315" s="291"/>
      <c r="F315" s="290"/>
      <c r="G315" s="290"/>
      <c r="H315" s="290"/>
      <c r="I315" s="290"/>
      <c r="J315" s="290"/>
      <c r="K315" s="290"/>
      <c r="L315" s="290"/>
      <c r="M315" s="291"/>
      <c r="N315" s="291"/>
      <c r="O315" s="288"/>
      <c r="P315" s="288"/>
      <c r="S315" s="290"/>
      <c r="T315" s="290"/>
    </row>
    <row r="316" spans="1:20" ht="12.75" customHeight="1">
      <c r="A316" s="289"/>
      <c r="B316" s="290"/>
      <c r="C316" s="290"/>
      <c r="D316" s="290"/>
      <c r="E316" s="291"/>
      <c r="F316" s="290"/>
      <c r="G316" s="290"/>
      <c r="H316" s="290"/>
      <c r="I316" s="290"/>
      <c r="J316" s="290"/>
      <c r="K316" s="290"/>
      <c r="L316" s="290"/>
      <c r="M316" s="291"/>
      <c r="N316" s="291"/>
      <c r="O316" s="288"/>
      <c r="P316" s="288"/>
      <c r="S316" s="290"/>
      <c r="T316" s="290"/>
    </row>
    <row r="317" spans="1:20" ht="12.75" customHeight="1">
      <c r="A317" s="289"/>
      <c r="B317" s="290"/>
      <c r="C317" s="290"/>
      <c r="D317" s="290"/>
      <c r="E317" s="291"/>
      <c r="F317" s="290"/>
      <c r="G317" s="290"/>
      <c r="H317" s="290"/>
      <c r="I317" s="290"/>
      <c r="J317" s="290"/>
      <c r="K317" s="290"/>
      <c r="L317" s="290"/>
      <c r="M317" s="291"/>
      <c r="N317" s="291"/>
      <c r="O317" s="288"/>
      <c r="P317" s="288"/>
      <c r="S317" s="290"/>
      <c r="T317" s="290"/>
    </row>
    <row r="318" spans="1:20" ht="12.75" customHeight="1">
      <c r="A318" s="289"/>
      <c r="B318" s="290"/>
      <c r="C318" s="290"/>
      <c r="D318" s="290"/>
      <c r="E318" s="291"/>
      <c r="F318" s="290"/>
      <c r="G318" s="290"/>
      <c r="H318" s="290"/>
      <c r="I318" s="290"/>
      <c r="J318" s="290"/>
      <c r="K318" s="290"/>
      <c r="L318" s="290"/>
      <c r="M318" s="291"/>
      <c r="N318" s="291"/>
      <c r="O318" s="288"/>
      <c r="P318" s="288"/>
      <c r="S318" s="290"/>
      <c r="T318" s="310"/>
    </row>
    <row r="319" spans="1:20" ht="12.75" customHeight="1">
      <c r="A319" s="289"/>
      <c r="B319" s="290"/>
      <c r="C319" s="290"/>
      <c r="D319" s="290"/>
      <c r="E319" s="291"/>
      <c r="F319" s="290"/>
      <c r="G319" s="290"/>
      <c r="H319" s="290"/>
      <c r="I319" s="290"/>
      <c r="J319" s="290"/>
      <c r="K319" s="290"/>
      <c r="L319" s="290"/>
      <c r="M319" s="291"/>
      <c r="N319" s="291"/>
      <c r="O319" s="288"/>
      <c r="P319" s="288"/>
      <c r="S319" s="290"/>
      <c r="T319" s="320"/>
    </row>
    <row r="320" spans="1:20" ht="12.75" customHeight="1">
      <c r="A320" s="289"/>
      <c r="B320" s="290"/>
      <c r="C320" s="290"/>
      <c r="D320" s="290"/>
      <c r="E320" s="291"/>
      <c r="F320" s="290"/>
      <c r="G320" s="290"/>
      <c r="H320" s="290"/>
      <c r="I320" s="290"/>
      <c r="J320" s="290"/>
      <c r="K320" s="290"/>
      <c r="L320" s="290"/>
      <c r="M320" s="291"/>
      <c r="N320" s="291"/>
      <c r="O320" s="288"/>
      <c r="P320" s="288"/>
      <c r="S320" s="290"/>
      <c r="T320" s="334"/>
    </row>
    <row r="321" spans="1:20" ht="12.75" customHeight="1">
      <c r="A321" s="289"/>
      <c r="B321" s="290"/>
      <c r="C321" s="290"/>
      <c r="D321" s="290"/>
      <c r="E321" s="291"/>
      <c r="F321" s="290"/>
      <c r="G321" s="290"/>
      <c r="H321" s="290"/>
      <c r="I321" s="290"/>
      <c r="J321" s="290"/>
      <c r="K321" s="290"/>
      <c r="L321" s="290"/>
      <c r="M321" s="291"/>
      <c r="N321" s="291"/>
      <c r="O321" s="288"/>
      <c r="P321" s="288"/>
      <c r="S321" s="290"/>
      <c r="T321" s="323"/>
    </row>
    <row r="322" spans="1:20" ht="21.75" customHeight="1">
      <c r="A322" s="317"/>
      <c r="B322" s="310"/>
      <c r="C322" s="310"/>
      <c r="D322" s="310"/>
      <c r="E322" s="318"/>
      <c r="F322" s="310"/>
      <c r="G322" s="310"/>
      <c r="H322" s="310"/>
      <c r="I322" s="310"/>
      <c r="J322" s="310"/>
      <c r="K322" s="310"/>
      <c r="L322" s="310"/>
      <c r="M322" s="318"/>
      <c r="N322" s="318"/>
      <c r="O322" s="319"/>
      <c r="P322" s="319"/>
      <c r="S322" s="310"/>
      <c r="T322" s="327"/>
    </row>
    <row r="323" spans="1:20" ht="12.75" customHeight="1">
      <c r="A323" s="320"/>
      <c r="B323" s="320"/>
      <c r="C323" s="320"/>
      <c r="D323" s="320"/>
      <c r="E323" s="335"/>
      <c r="F323" s="320"/>
      <c r="G323" s="320"/>
      <c r="H323" s="320"/>
      <c r="I323" s="320"/>
      <c r="J323" s="320"/>
      <c r="K323" s="320"/>
      <c r="L323" s="320"/>
      <c r="M323" s="335"/>
      <c r="N323" s="335"/>
      <c r="O323" s="335"/>
      <c r="P323" s="335"/>
      <c r="S323" s="320"/>
      <c r="T323" s="225"/>
    </row>
    <row r="324" spans="1:20" ht="12.75" customHeight="1">
      <c r="A324" s="334"/>
      <c r="B324" s="334"/>
      <c r="C324" s="334"/>
      <c r="D324" s="334"/>
      <c r="E324" s="336"/>
      <c r="F324" s="334"/>
      <c r="G324" s="334"/>
      <c r="H324" s="334"/>
      <c r="I324" s="334"/>
      <c r="J324" s="334"/>
      <c r="K324" s="334"/>
      <c r="L324" s="334"/>
      <c r="M324" s="336"/>
      <c r="N324" s="336"/>
      <c r="O324" s="337"/>
      <c r="P324" s="337"/>
      <c r="S324" s="334"/>
      <c r="T324" s="338"/>
    </row>
    <row r="325" spans="1:20" ht="12.75" customHeight="1">
      <c r="A325" s="323"/>
      <c r="B325" s="323"/>
      <c r="C325" s="323"/>
      <c r="D325" s="323"/>
      <c r="E325" s="337"/>
      <c r="F325" s="323"/>
      <c r="G325" s="323"/>
      <c r="H325" s="323"/>
      <c r="I325" s="323"/>
      <c r="J325" s="323"/>
      <c r="K325" s="323"/>
      <c r="L325" s="323"/>
      <c r="M325" s="337"/>
      <c r="N325" s="337"/>
      <c r="O325" s="337"/>
      <c r="P325" s="337"/>
      <c r="S325" s="323"/>
      <c r="T325" s="225"/>
    </row>
    <row r="326" spans="1:20" ht="12.75" customHeight="1" thickBot="1">
      <c r="A326" s="327"/>
      <c r="B326" s="327"/>
      <c r="C326" s="327"/>
      <c r="D326" s="327"/>
      <c r="E326" s="339"/>
      <c r="F326" s="327"/>
      <c r="G326" s="327"/>
      <c r="H326" s="327"/>
      <c r="I326" s="327"/>
      <c r="J326" s="327"/>
      <c r="K326" s="327"/>
      <c r="L326" s="327"/>
      <c r="M326" s="339"/>
      <c r="N326" s="339"/>
      <c r="O326" s="337"/>
      <c r="P326" s="337"/>
      <c r="S326" s="327"/>
      <c r="T326" s="340"/>
    </row>
    <row r="327" spans="1:20" ht="12.75" customHeight="1" thickTop="1">
      <c r="A327" s="225"/>
      <c r="B327" s="225"/>
      <c r="C327" s="225"/>
      <c r="D327" s="225"/>
      <c r="E327" s="224"/>
      <c r="F327" s="225"/>
      <c r="G327" s="225"/>
      <c r="H327" s="225"/>
      <c r="I327" s="225"/>
      <c r="J327" s="225"/>
      <c r="K327" s="225"/>
      <c r="L327" s="225"/>
      <c r="M327" s="224"/>
      <c r="N327" s="224"/>
      <c r="O327" s="224"/>
      <c r="P327" s="224"/>
      <c r="S327" s="225"/>
      <c r="T327" s="329"/>
    </row>
    <row r="328" spans="1:20" ht="21.75" customHeight="1">
      <c r="A328" s="338"/>
      <c r="B328" s="338"/>
      <c r="C328" s="338"/>
      <c r="D328" s="338"/>
      <c r="E328" s="341"/>
      <c r="F328" s="338"/>
      <c r="G328" s="338"/>
      <c r="H328" s="338"/>
      <c r="I328" s="338"/>
      <c r="J328" s="338"/>
      <c r="K328" s="338"/>
      <c r="L328" s="338"/>
      <c r="M328" s="341"/>
      <c r="N328" s="341"/>
      <c r="O328" s="342"/>
      <c r="P328" s="342"/>
      <c r="S328" s="338"/>
      <c r="T328" s="329"/>
    </row>
    <row r="329" spans="1:20" ht="12.75" customHeight="1">
      <c r="A329" s="225"/>
      <c r="B329" s="225"/>
      <c r="C329" s="225"/>
      <c r="D329" s="225"/>
      <c r="E329" s="224"/>
      <c r="F329" s="225"/>
      <c r="G329" s="225"/>
      <c r="H329" s="225"/>
      <c r="I329" s="225"/>
      <c r="J329" s="225"/>
      <c r="K329" s="225"/>
      <c r="L329" s="225"/>
      <c r="M329" s="224"/>
      <c r="N329" s="224"/>
      <c r="O329" s="224"/>
      <c r="P329" s="224"/>
      <c r="S329" s="225"/>
      <c r="T329" s="329"/>
    </row>
    <row r="330" spans="1:20" ht="17.25" customHeight="1" thickBot="1">
      <c r="A330" s="340"/>
      <c r="B330" s="340"/>
      <c r="C330" s="340"/>
      <c r="D330" s="340"/>
      <c r="E330" s="343"/>
      <c r="F330" s="340"/>
      <c r="G330" s="340"/>
      <c r="H330" s="340"/>
      <c r="I330" s="340"/>
      <c r="J330" s="340"/>
      <c r="K330" s="340"/>
      <c r="L330" s="340"/>
      <c r="M330" s="343"/>
      <c r="N330" s="343"/>
      <c r="O330" s="344"/>
      <c r="P330" s="344"/>
      <c r="S330" s="340"/>
      <c r="T330" s="329"/>
    </row>
    <row r="331" spans="1:20" ht="12.75" customHeight="1" thickTop="1">
      <c r="A331" s="329"/>
      <c r="B331" s="329"/>
      <c r="C331" s="329"/>
      <c r="D331" s="329"/>
      <c r="E331" s="345"/>
      <c r="F331" s="329"/>
      <c r="G331" s="329"/>
      <c r="H331" s="329"/>
      <c r="I331" s="329"/>
      <c r="J331" s="329"/>
      <c r="K331" s="329"/>
      <c r="L331" s="329"/>
      <c r="M331" s="345"/>
      <c r="N331" s="345"/>
      <c r="O331" s="345"/>
      <c r="P331" s="345"/>
      <c r="S331" s="329"/>
      <c r="T331" s="329"/>
    </row>
    <row r="332" spans="1:20" ht="12.75" customHeight="1">
      <c r="A332" s="329"/>
      <c r="B332" s="329"/>
      <c r="C332" s="329"/>
      <c r="D332" s="329"/>
      <c r="E332" s="345"/>
      <c r="F332" s="329"/>
      <c r="G332" s="329"/>
      <c r="H332" s="329"/>
      <c r="I332" s="329"/>
      <c r="J332" s="329"/>
      <c r="K332" s="329"/>
      <c r="L332" s="329"/>
      <c r="M332" s="345"/>
      <c r="N332" s="345"/>
      <c r="O332" s="345"/>
      <c r="P332" s="345"/>
      <c r="S332" s="329"/>
      <c r="T332" s="329"/>
    </row>
    <row r="333" spans="1:20" ht="12.75" customHeight="1">
      <c r="A333" s="329"/>
      <c r="B333" s="329"/>
      <c r="C333" s="329"/>
      <c r="D333" s="329"/>
      <c r="E333" s="345"/>
      <c r="F333" s="329"/>
      <c r="G333" s="329"/>
      <c r="H333" s="329"/>
      <c r="I333" s="329"/>
      <c r="J333" s="329"/>
      <c r="K333" s="329"/>
      <c r="L333" s="329"/>
      <c r="M333" s="345"/>
      <c r="N333" s="345"/>
      <c r="O333" s="345"/>
      <c r="P333" s="345"/>
      <c r="S333" s="329"/>
      <c r="T333" s="329"/>
    </row>
    <row r="334" spans="1:20" ht="12.75" customHeight="1">
      <c r="A334" s="329"/>
      <c r="B334" s="329"/>
      <c r="C334" s="329"/>
      <c r="D334" s="329"/>
      <c r="E334" s="345"/>
      <c r="F334" s="329"/>
      <c r="G334" s="329"/>
      <c r="H334" s="329"/>
      <c r="I334" s="329"/>
      <c r="J334" s="329"/>
      <c r="K334" s="329"/>
      <c r="L334" s="329"/>
      <c r="M334" s="345"/>
      <c r="N334" s="345"/>
      <c r="O334" s="345"/>
      <c r="P334" s="345"/>
      <c r="S334" s="329"/>
      <c r="T334" s="329"/>
    </row>
    <row r="335" spans="1:20" ht="12.75" customHeight="1">
      <c r="A335" s="329"/>
      <c r="B335" s="329"/>
      <c r="C335" s="329"/>
      <c r="D335" s="329"/>
      <c r="E335" s="345"/>
      <c r="F335" s="329"/>
      <c r="G335" s="329"/>
      <c r="H335" s="329"/>
      <c r="I335" s="329"/>
      <c r="J335" s="329"/>
      <c r="K335" s="329"/>
      <c r="L335" s="329"/>
      <c r="M335" s="345"/>
      <c r="N335" s="345"/>
      <c r="O335" s="345"/>
      <c r="P335" s="345"/>
      <c r="S335" s="329"/>
      <c r="T335" s="329"/>
    </row>
    <row r="336" spans="1:20" ht="12.75" customHeight="1">
      <c r="A336" s="329"/>
      <c r="B336" s="329"/>
      <c r="C336" s="329"/>
      <c r="D336" s="329"/>
      <c r="E336" s="345"/>
      <c r="F336" s="329"/>
      <c r="G336" s="329"/>
      <c r="H336" s="329"/>
      <c r="I336" s="329"/>
      <c r="J336" s="329"/>
      <c r="K336" s="329"/>
      <c r="L336" s="329"/>
      <c r="M336" s="345"/>
      <c r="N336" s="345"/>
      <c r="O336" s="345"/>
      <c r="P336" s="345"/>
      <c r="S336" s="329"/>
      <c r="T336" s="329"/>
    </row>
    <row r="337" spans="1:20" ht="12.75" customHeight="1">
      <c r="A337" s="329"/>
      <c r="B337" s="329"/>
      <c r="C337" s="329"/>
      <c r="D337" s="329"/>
      <c r="E337" s="345"/>
      <c r="F337" s="329"/>
      <c r="G337" s="329"/>
      <c r="H337" s="329"/>
      <c r="I337" s="329"/>
      <c r="J337" s="329"/>
      <c r="K337" s="329"/>
      <c r="L337" s="329"/>
      <c r="M337" s="345"/>
      <c r="N337" s="345"/>
      <c r="O337" s="345"/>
      <c r="P337" s="345"/>
      <c r="S337" s="329"/>
      <c r="T337" s="329"/>
    </row>
    <row r="338" spans="1:20" ht="12.75" customHeight="1">
      <c r="A338" s="329"/>
      <c r="B338" s="329"/>
      <c r="C338" s="329"/>
      <c r="D338" s="329"/>
      <c r="E338" s="345"/>
      <c r="F338" s="329"/>
      <c r="G338" s="329"/>
      <c r="H338" s="329"/>
      <c r="I338" s="329"/>
      <c r="J338" s="329"/>
      <c r="K338" s="329"/>
      <c r="L338" s="329"/>
      <c r="M338" s="345"/>
      <c r="N338" s="345"/>
      <c r="O338" s="345"/>
      <c r="P338" s="345"/>
      <c r="S338" s="329"/>
      <c r="T338" s="329"/>
    </row>
    <row r="339" spans="1:20" ht="12.75" customHeight="1">
      <c r="A339" s="329"/>
      <c r="B339" s="329"/>
      <c r="C339" s="329"/>
      <c r="D339" s="329"/>
      <c r="E339" s="345"/>
      <c r="F339" s="329"/>
      <c r="G339" s="329"/>
      <c r="H339" s="329"/>
      <c r="I339" s="329"/>
      <c r="J339" s="329"/>
      <c r="K339" s="329"/>
      <c r="L339" s="329"/>
      <c r="M339" s="345"/>
      <c r="N339" s="345"/>
      <c r="O339" s="345"/>
      <c r="P339" s="345"/>
      <c r="S339" s="329"/>
      <c r="T339" s="329"/>
    </row>
    <row r="340" spans="1:20" ht="12.75" customHeight="1">
      <c r="A340" s="329"/>
      <c r="B340" s="329"/>
      <c r="C340" s="329"/>
      <c r="D340" s="329"/>
      <c r="E340" s="345"/>
      <c r="F340" s="329"/>
      <c r="G340" s="329"/>
      <c r="H340" s="329"/>
      <c r="I340" s="329"/>
      <c r="J340" s="329"/>
      <c r="K340" s="329"/>
      <c r="L340" s="329"/>
      <c r="M340" s="345"/>
      <c r="N340" s="345"/>
      <c r="O340" s="345"/>
      <c r="P340" s="345"/>
      <c r="S340" s="329"/>
      <c r="T340" s="329"/>
    </row>
    <row r="341" spans="1:20" ht="12.75" customHeight="1">
      <c r="A341" s="329"/>
      <c r="B341" s="329"/>
      <c r="C341" s="329"/>
      <c r="D341" s="329"/>
      <c r="E341" s="345"/>
      <c r="F341" s="329"/>
      <c r="G341" s="329"/>
      <c r="H341" s="329"/>
      <c r="I341" s="329"/>
      <c r="J341" s="329"/>
      <c r="K341" s="329"/>
      <c r="L341" s="329"/>
      <c r="M341" s="345"/>
      <c r="N341" s="345"/>
      <c r="O341" s="345"/>
      <c r="P341" s="345"/>
      <c r="S341" s="329"/>
      <c r="T341" s="329"/>
    </row>
    <row r="342" spans="1:20" ht="12.75" customHeight="1">
      <c r="A342" s="329"/>
      <c r="B342" s="329"/>
      <c r="C342" s="329"/>
      <c r="D342" s="329"/>
      <c r="E342" s="345"/>
      <c r="F342" s="329"/>
      <c r="G342" s="329"/>
      <c r="H342" s="329"/>
      <c r="I342" s="329"/>
      <c r="J342" s="329"/>
      <c r="K342" s="329"/>
      <c r="L342" s="329"/>
      <c r="M342" s="345"/>
      <c r="N342" s="345"/>
      <c r="O342" s="345"/>
      <c r="P342" s="345"/>
      <c r="S342" s="329"/>
      <c r="T342" s="329"/>
    </row>
    <row r="343" spans="1:20" ht="12.75" customHeight="1">
      <c r="A343" s="329"/>
      <c r="B343" s="329"/>
      <c r="C343" s="329"/>
      <c r="D343" s="329"/>
      <c r="E343" s="345"/>
      <c r="F343" s="329"/>
      <c r="G343" s="329"/>
      <c r="H343" s="329"/>
      <c r="I343" s="329"/>
      <c r="J343" s="329"/>
      <c r="K343" s="329"/>
      <c r="L343" s="329"/>
      <c r="M343" s="345"/>
      <c r="N343" s="345"/>
      <c r="O343" s="345"/>
      <c r="P343" s="345"/>
      <c r="S343" s="329"/>
      <c r="T343" s="329"/>
    </row>
    <row r="344" spans="1:20" ht="12.75" customHeight="1">
      <c r="A344" s="329"/>
      <c r="B344" s="329"/>
      <c r="C344" s="329"/>
      <c r="D344" s="329"/>
      <c r="E344" s="345"/>
      <c r="F344" s="329"/>
      <c r="G344" s="329"/>
      <c r="H344" s="329"/>
      <c r="I344" s="329"/>
      <c r="J344" s="329"/>
      <c r="K344" s="329"/>
      <c r="L344" s="329"/>
      <c r="M344" s="345"/>
      <c r="N344" s="345"/>
      <c r="O344" s="345"/>
      <c r="P344" s="345"/>
      <c r="S344" s="329"/>
      <c r="T344" s="329"/>
    </row>
    <row r="345" spans="1:20" ht="12.75" customHeight="1">
      <c r="A345" s="329"/>
      <c r="B345" s="329"/>
      <c r="C345" s="329"/>
      <c r="D345" s="329"/>
      <c r="E345" s="345"/>
      <c r="F345" s="329"/>
      <c r="G345" s="329"/>
      <c r="H345" s="329"/>
      <c r="I345" s="329"/>
      <c r="J345" s="329"/>
      <c r="K345" s="329"/>
      <c r="L345" s="329"/>
      <c r="M345" s="345"/>
      <c r="N345" s="345"/>
      <c r="O345" s="345"/>
      <c r="P345" s="345"/>
      <c r="S345" s="329"/>
      <c r="T345" s="329"/>
    </row>
    <row r="346" spans="1:20" ht="12.75" customHeight="1">
      <c r="A346" s="329"/>
      <c r="B346" s="329"/>
      <c r="C346" s="329"/>
      <c r="D346" s="329"/>
      <c r="E346" s="345"/>
      <c r="F346" s="329"/>
      <c r="G346" s="329"/>
      <c r="H346" s="329"/>
      <c r="I346" s="329"/>
      <c r="J346" s="329"/>
      <c r="K346" s="329"/>
      <c r="L346" s="329"/>
      <c r="M346" s="345"/>
      <c r="N346" s="345"/>
      <c r="O346" s="345"/>
      <c r="P346" s="345"/>
      <c r="S346" s="329"/>
      <c r="T346" s="329"/>
    </row>
    <row r="347" spans="1:20" ht="12.75" customHeight="1">
      <c r="A347" s="329"/>
      <c r="B347" s="329"/>
      <c r="C347" s="329"/>
      <c r="D347" s="329"/>
      <c r="E347" s="345"/>
      <c r="F347" s="329"/>
      <c r="G347" s="329"/>
      <c r="H347" s="329"/>
      <c r="I347" s="329"/>
      <c r="J347" s="329"/>
      <c r="K347" s="329"/>
      <c r="L347" s="329"/>
      <c r="M347" s="345"/>
      <c r="N347" s="345"/>
      <c r="O347" s="345"/>
      <c r="P347" s="345"/>
      <c r="S347" s="329"/>
      <c r="T347" s="329"/>
    </row>
    <row r="348" spans="1:20" ht="12.75" customHeight="1">
      <c r="A348" s="329"/>
      <c r="B348" s="329"/>
      <c r="C348" s="329"/>
      <c r="D348" s="329"/>
      <c r="E348" s="345"/>
      <c r="F348" s="329"/>
      <c r="G348" s="329"/>
      <c r="H348" s="329"/>
      <c r="I348" s="329"/>
      <c r="J348" s="329"/>
      <c r="K348" s="329"/>
      <c r="L348" s="329"/>
      <c r="M348" s="345"/>
      <c r="N348" s="345"/>
      <c r="O348" s="345"/>
      <c r="P348" s="345"/>
      <c r="S348" s="329"/>
      <c r="T348" s="329"/>
    </row>
    <row r="349" spans="1:20" ht="12.75" customHeight="1">
      <c r="A349" s="329"/>
      <c r="B349" s="329"/>
      <c r="C349" s="329"/>
      <c r="D349" s="329"/>
      <c r="E349" s="345"/>
      <c r="F349" s="329"/>
      <c r="G349" s="329"/>
      <c r="H349" s="329"/>
      <c r="I349" s="329"/>
      <c r="J349" s="329"/>
      <c r="K349" s="329"/>
      <c r="L349" s="329"/>
      <c r="M349" s="345"/>
      <c r="N349" s="345"/>
      <c r="O349" s="345"/>
      <c r="P349" s="345"/>
      <c r="S349" s="329"/>
      <c r="T349" s="329"/>
    </row>
    <row r="350" spans="1:20" ht="12.75" customHeight="1">
      <c r="A350" s="329"/>
      <c r="B350" s="329"/>
      <c r="C350" s="329"/>
      <c r="D350" s="329"/>
      <c r="E350" s="345"/>
      <c r="F350" s="329"/>
      <c r="G350" s="329"/>
      <c r="H350" s="329"/>
      <c r="I350" s="329"/>
      <c r="J350" s="329"/>
      <c r="K350" s="329"/>
      <c r="L350" s="329"/>
      <c r="M350" s="345"/>
      <c r="N350" s="345"/>
      <c r="O350" s="345"/>
      <c r="P350" s="345"/>
      <c r="S350" s="329"/>
      <c r="T350" s="329"/>
    </row>
    <row r="351" spans="1:20" ht="12.75" customHeight="1">
      <c r="A351" s="329"/>
      <c r="B351" s="329"/>
      <c r="C351" s="329"/>
      <c r="D351" s="329"/>
      <c r="E351" s="345"/>
      <c r="F351" s="329"/>
      <c r="G351" s="329"/>
      <c r="H351" s="329"/>
      <c r="I351" s="329"/>
      <c r="J351" s="329"/>
      <c r="K351" s="329"/>
      <c r="L351" s="329"/>
      <c r="M351" s="345"/>
      <c r="N351" s="345"/>
      <c r="O351" s="345"/>
      <c r="P351" s="345"/>
      <c r="S351" s="329"/>
      <c r="T351" s="346"/>
    </row>
    <row r="352" spans="1:20" ht="12.75" customHeight="1">
      <c r="A352" s="329"/>
      <c r="B352" s="329"/>
      <c r="C352" s="329"/>
      <c r="D352" s="329"/>
      <c r="E352" s="345"/>
      <c r="F352" s="329"/>
      <c r="G352" s="329"/>
      <c r="H352" s="329"/>
      <c r="I352" s="329"/>
      <c r="J352" s="329"/>
      <c r="K352" s="329"/>
      <c r="L352" s="329"/>
      <c r="M352" s="345"/>
      <c r="N352" s="345"/>
      <c r="O352" s="345"/>
      <c r="P352" s="345"/>
      <c r="S352" s="329"/>
      <c r="T352" s="347"/>
    </row>
    <row r="353" spans="1:21" ht="12.75" customHeight="1">
      <c r="A353" s="329"/>
      <c r="B353" s="329"/>
      <c r="C353" s="329"/>
      <c r="D353" s="329"/>
      <c r="E353" s="345"/>
      <c r="F353" s="329"/>
      <c r="G353" s="329"/>
      <c r="H353" s="329"/>
      <c r="I353" s="329"/>
      <c r="J353" s="329"/>
      <c r="K353" s="329"/>
      <c r="L353" s="329"/>
      <c r="M353" s="345"/>
      <c r="N353" s="345"/>
      <c r="O353" s="345"/>
      <c r="P353" s="345"/>
      <c r="S353" s="329"/>
      <c r="T353" s="329"/>
      <c r="U353" s="306"/>
    </row>
    <row r="354" spans="1:20" ht="12.75" customHeight="1">
      <c r="A354" s="329"/>
      <c r="B354" s="329"/>
      <c r="C354" s="329"/>
      <c r="D354" s="329"/>
      <c r="E354" s="345"/>
      <c r="F354" s="329"/>
      <c r="G354" s="329"/>
      <c r="H354" s="329"/>
      <c r="I354" s="329"/>
      <c r="J354" s="329"/>
      <c r="K354" s="329"/>
      <c r="L354" s="329"/>
      <c r="M354" s="345"/>
      <c r="N354" s="345"/>
      <c r="O354" s="345"/>
      <c r="P354" s="345"/>
      <c r="S354" s="329"/>
      <c r="T354" s="225"/>
    </row>
    <row r="355" spans="1:20" ht="12.75" customHeight="1">
      <c r="A355" s="346"/>
      <c r="B355" s="346"/>
      <c r="C355" s="346"/>
      <c r="D355" s="346"/>
      <c r="E355" s="348"/>
      <c r="F355" s="346"/>
      <c r="G355" s="346"/>
      <c r="H355" s="346"/>
      <c r="I355" s="346"/>
      <c r="J355" s="346"/>
      <c r="K355" s="346"/>
      <c r="L355" s="346"/>
      <c r="M355" s="348"/>
      <c r="N355" s="348"/>
      <c r="O355" s="345"/>
      <c r="P355" s="345"/>
      <c r="S355" s="346"/>
      <c r="T355" s="225"/>
    </row>
    <row r="356" spans="1:20" ht="12.75" customHeight="1">
      <c r="A356" s="347"/>
      <c r="B356" s="347"/>
      <c r="C356" s="347"/>
      <c r="D356" s="347"/>
      <c r="E356" s="349"/>
      <c r="F356" s="347"/>
      <c r="G356" s="347"/>
      <c r="H356" s="347"/>
      <c r="I356" s="347"/>
      <c r="J356" s="347"/>
      <c r="K356" s="347"/>
      <c r="L356" s="347"/>
      <c r="M356" s="349"/>
      <c r="N356" s="349"/>
      <c r="O356" s="350"/>
      <c r="P356" s="350"/>
      <c r="S356" s="347"/>
      <c r="T356" s="225"/>
    </row>
    <row r="357" spans="1:21" s="306" customFormat="1" ht="12.75" customHeight="1">
      <c r="A357" s="329"/>
      <c r="B357" s="329"/>
      <c r="C357" s="329"/>
      <c r="D357" s="329"/>
      <c r="E357" s="345"/>
      <c r="F357" s="329"/>
      <c r="G357" s="329"/>
      <c r="H357" s="329"/>
      <c r="I357" s="329"/>
      <c r="J357" s="329"/>
      <c r="K357" s="329"/>
      <c r="L357" s="329"/>
      <c r="M357" s="345"/>
      <c r="N357" s="345"/>
      <c r="O357" s="345"/>
      <c r="P357" s="345"/>
      <c r="S357" s="329"/>
      <c r="T357" s="225"/>
      <c r="U357" s="200"/>
    </row>
    <row r="358" spans="1:20" ht="12.75" customHeight="1">
      <c r="A358" s="225"/>
      <c r="B358" s="225"/>
      <c r="C358" s="225"/>
      <c r="D358" s="225"/>
      <c r="E358" s="224"/>
      <c r="F358" s="225"/>
      <c r="G358" s="225"/>
      <c r="H358" s="225"/>
      <c r="I358" s="225"/>
      <c r="J358" s="225"/>
      <c r="K358" s="225"/>
      <c r="L358" s="225"/>
      <c r="M358" s="224"/>
      <c r="N358" s="224"/>
      <c r="O358" s="224"/>
      <c r="P358" s="224"/>
      <c r="S358" s="225"/>
      <c r="T358" s="225"/>
    </row>
    <row r="359" spans="1:20" ht="12.75" customHeight="1">
      <c r="A359" s="225"/>
      <c r="B359" s="225"/>
      <c r="C359" s="225"/>
      <c r="D359" s="225"/>
      <c r="E359" s="224"/>
      <c r="F359" s="225"/>
      <c r="G359" s="225"/>
      <c r="H359" s="225"/>
      <c r="I359" s="225"/>
      <c r="J359" s="225"/>
      <c r="K359" s="225"/>
      <c r="L359" s="225"/>
      <c r="M359" s="224"/>
      <c r="N359" s="224"/>
      <c r="O359" s="224"/>
      <c r="P359" s="224"/>
      <c r="S359" s="225"/>
      <c r="T359" s="225"/>
    </row>
    <row r="360" spans="1:20" ht="12.75" customHeight="1">
      <c r="A360" s="225"/>
      <c r="B360" s="225"/>
      <c r="C360" s="225"/>
      <c r="D360" s="225"/>
      <c r="E360" s="224"/>
      <c r="F360" s="225"/>
      <c r="G360" s="225"/>
      <c r="H360" s="225"/>
      <c r="I360" s="225"/>
      <c r="J360" s="225"/>
      <c r="K360" s="225"/>
      <c r="L360" s="225"/>
      <c r="M360" s="224"/>
      <c r="N360" s="224"/>
      <c r="O360" s="224"/>
      <c r="P360" s="224"/>
      <c r="S360" s="225"/>
      <c r="T360" s="225"/>
    </row>
    <row r="361" spans="1:20" ht="12.75" customHeight="1">
      <c r="A361" s="225"/>
      <c r="B361" s="225"/>
      <c r="C361" s="225"/>
      <c r="D361" s="225"/>
      <c r="E361" s="224"/>
      <c r="F361" s="225"/>
      <c r="G361" s="225"/>
      <c r="H361" s="225"/>
      <c r="I361" s="225"/>
      <c r="J361" s="225"/>
      <c r="K361" s="225"/>
      <c r="L361" s="225"/>
      <c r="M361" s="224"/>
      <c r="N361" s="224"/>
      <c r="O361" s="224"/>
      <c r="P361" s="224"/>
      <c r="S361" s="225"/>
      <c r="T361" s="225"/>
    </row>
    <row r="362" spans="1:20" ht="12.75" customHeight="1">
      <c r="A362" s="225"/>
      <c r="B362" s="225"/>
      <c r="C362" s="225"/>
      <c r="D362" s="225"/>
      <c r="E362" s="224"/>
      <c r="F362" s="225"/>
      <c r="G362" s="225"/>
      <c r="H362" s="225"/>
      <c r="I362" s="225"/>
      <c r="J362" s="225"/>
      <c r="K362" s="225"/>
      <c r="L362" s="225"/>
      <c r="M362" s="224"/>
      <c r="N362" s="224"/>
      <c r="O362" s="224"/>
      <c r="P362" s="224"/>
      <c r="S362" s="225"/>
      <c r="T362" s="225"/>
    </row>
    <row r="363" spans="1:20" ht="12.75" customHeight="1">
      <c r="A363" s="225"/>
      <c r="B363" s="225"/>
      <c r="C363" s="225"/>
      <c r="D363" s="225"/>
      <c r="E363" s="224"/>
      <c r="F363" s="225"/>
      <c r="G363" s="225"/>
      <c r="H363" s="225"/>
      <c r="I363" s="225"/>
      <c r="J363" s="225"/>
      <c r="K363" s="225"/>
      <c r="L363" s="225"/>
      <c r="M363" s="224"/>
      <c r="N363" s="224"/>
      <c r="O363" s="224"/>
      <c r="P363" s="224"/>
      <c r="S363" s="225"/>
      <c r="T363" s="225"/>
    </row>
    <row r="364" spans="1:20" ht="12.75" customHeight="1">
      <c r="A364" s="225"/>
      <c r="B364" s="225"/>
      <c r="C364" s="225"/>
      <c r="D364" s="225"/>
      <c r="E364" s="224"/>
      <c r="F364" s="225"/>
      <c r="G364" s="225"/>
      <c r="H364" s="225"/>
      <c r="I364" s="225"/>
      <c r="J364" s="225"/>
      <c r="K364" s="225"/>
      <c r="L364" s="225"/>
      <c r="M364" s="224"/>
      <c r="N364" s="224"/>
      <c r="O364" s="224"/>
      <c r="P364" s="224"/>
      <c r="S364" s="225"/>
      <c r="T364" s="225"/>
    </row>
    <row r="365" spans="1:20" ht="12.75" customHeight="1">
      <c r="A365" s="225"/>
      <c r="B365" s="225"/>
      <c r="C365" s="225"/>
      <c r="D365" s="225"/>
      <c r="E365" s="224"/>
      <c r="F365" s="225"/>
      <c r="G365" s="225"/>
      <c r="H365" s="225"/>
      <c r="I365" s="225"/>
      <c r="J365" s="225"/>
      <c r="K365" s="225"/>
      <c r="L365" s="225"/>
      <c r="M365" s="224"/>
      <c r="N365" s="224"/>
      <c r="O365" s="224"/>
      <c r="P365" s="224"/>
      <c r="S365" s="225"/>
      <c r="T365" s="225"/>
    </row>
    <row r="366" spans="1:20" ht="12.75" customHeight="1">
      <c r="A366" s="225"/>
      <c r="B366" s="225"/>
      <c r="C366" s="225"/>
      <c r="D366" s="225"/>
      <c r="E366" s="224"/>
      <c r="F366" s="225"/>
      <c r="G366" s="225"/>
      <c r="H366" s="225"/>
      <c r="I366" s="225"/>
      <c r="J366" s="225"/>
      <c r="K366" s="225"/>
      <c r="L366" s="225"/>
      <c r="M366" s="224"/>
      <c r="N366" s="224"/>
      <c r="O366" s="224"/>
      <c r="P366" s="224"/>
      <c r="S366" s="225"/>
      <c r="T366" s="225"/>
    </row>
    <row r="367" spans="1:20" ht="12.75" customHeight="1">
      <c r="A367" s="225"/>
      <c r="B367" s="225"/>
      <c r="C367" s="225"/>
      <c r="D367" s="225"/>
      <c r="E367" s="224"/>
      <c r="F367" s="225"/>
      <c r="G367" s="225"/>
      <c r="H367" s="225"/>
      <c r="I367" s="225"/>
      <c r="J367" s="225"/>
      <c r="K367" s="225"/>
      <c r="L367" s="225"/>
      <c r="M367" s="224"/>
      <c r="N367" s="224"/>
      <c r="O367" s="224"/>
      <c r="P367" s="224"/>
      <c r="S367" s="225"/>
      <c r="T367" s="225"/>
    </row>
    <row r="368" spans="1:20" ht="12.75" customHeight="1">
      <c r="A368" s="225"/>
      <c r="B368" s="225"/>
      <c r="C368" s="225"/>
      <c r="D368" s="225"/>
      <c r="E368" s="224"/>
      <c r="F368" s="225"/>
      <c r="G368" s="225"/>
      <c r="H368" s="225"/>
      <c r="I368" s="225"/>
      <c r="J368" s="225"/>
      <c r="K368" s="225"/>
      <c r="L368" s="225"/>
      <c r="M368" s="224"/>
      <c r="N368" s="224"/>
      <c r="O368" s="224"/>
      <c r="P368" s="224"/>
      <c r="S368" s="225"/>
      <c r="T368" s="225"/>
    </row>
    <row r="369" spans="1:20" ht="12.75" customHeight="1">
      <c r="A369" s="225"/>
      <c r="B369" s="225"/>
      <c r="C369" s="225"/>
      <c r="D369" s="225"/>
      <c r="E369" s="224"/>
      <c r="F369" s="225"/>
      <c r="G369" s="225"/>
      <c r="H369" s="225"/>
      <c r="I369" s="225"/>
      <c r="J369" s="225"/>
      <c r="K369" s="225"/>
      <c r="L369" s="225"/>
      <c r="M369" s="224"/>
      <c r="N369" s="224"/>
      <c r="O369" s="224"/>
      <c r="P369" s="224"/>
      <c r="S369" s="225"/>
      <c r="T369" s="225"/>
    </row>
    <row r="370" spans="1:20" ht="12.75" customHeight="1">
      <c r="A370" s="225"/>
      <c r="B370" s="225"/>
      <c r="C370" s="225"/>
      <c r="D370" s="225"/>
      <c r="E370" s="224"/>
      <c r="F370" s="225"/>
      <c r="G370" s="225"/>
      <c r="H370" s="225"/>
      <c r="I370" s="225"/>
      <c r="J370" s="225"/>
      <c r="K370" s="225"/>
      <c r="L370" s="225"/>
      <c r="M370" s="224"/>
      <c r="N370" s="224"/>
      <c r="O370" s="224"/>
      <c r="P370" s="224"/>
      <c r="S370" s="225"/>
      <c r="T370" s="225"/>
    </row>
    <row r="371" spans="1:20" ht="12.75" customHeight="1">
      <c r="A371" s="225"/>
      <c r="B371" s="225"/>
      <c r="C371" s="225"/>
      <c r="D371" s="225"/>
      <c r="E371" s="224"/>
      <c r="F371" s="225"/>
      <c r="G371" s="225"/>
      <c r="H371" s="225"/>
      <c r="I371" s="225"/>
      <c r="J371" s="225"/>
      <c r="K371" s="225"/>
      <c r="L371" s="225"/>
      <c r="M371" s="224"/>
      <c r="N371" s="224"/>
      <c r="O371" s="224"/>
      <c r="P371" s="224"/>
      <c r="S371" s="225"/>
      <c r="T371" s="225"/>
    </row>
    <row r="372" spans="1:20" ht="12.75" customHeight="1">
      <c r="A372" s="225"/>
      <c r="B372" s="225"/>
      <c r="C372" s="225"/>
      <c r="D372" s="225"/>
      <c r="E372" s="224"/>
      <c r="F372" s="225"/>
      <c r="G372" s="225"/>
      <c r="H372" s="225"/>
      <c r="I372" s="225"/>
      <c r="J372" s="225"/>
      <c r="K372" s="225"/>
      <c r="L372" s="225"/>
      <c r="M372" s="224"/>
      <c r="N372" s="224"/>
      <c r="O372" s="224"/>
      <c r="P372" s="224"/>
      <c r="S372" s="225"/>
      <c r="T372" s="225"/>
    </row>
    <row r="373" spans="1:20" ht="12.75" customHeight="1">
      <c r="A373" s="225"/>
      <c r="B373" s="225"/>
      <c r="C373" s="225"/>
      <c r="D373" s="225"/>
      <c r="E373" s="224"/>
      <c r="F373" s="225"/>
      <c r="G373" s="225"/>
      <c r="H373" s="225"/>
      <c r="I373" s="225"/>
      <c r="J373" s="225"/>
      <c r="K373" s="225"/>
      <c r="L373" s="225"/>
      <c r="M373" s="224"/>
      <c r="N373" s="224"/>
      <c r="O373" s="224"/>
      <c r="P373" s="224"/>
      <c r="S373" s="225"/>
      <c r="T373" s="225"/>
    </row>
    <row r="374" spans="1:20" ht="12.75" customHeight="1">
      <c r="A374" s="225"/>
      <c r="B374" s="225"/>
      <c r="C374" s="225"/>
      <c r="D374" s="225"/>
      <c r="E374" s="224"/>
      <c r="F374" s="225"/>
      <c r="G374" s="225"/>
      <c r="H374" s="225"/>
      <c r="I374" s="225"/>
      <c r="J374" s="225"/>
      <c r="K374" s="225"/>
      <c r="L374" s="225"/>
      <c r="M374" s="224"/>
      <c r="N374" s="224"/>
      <c r="O374" s="224"/>
      <c r="P374" s="224"/>
      <c r="S374" s="225"/>
      <c r="T374" s="225"/>
    </row>
    <row r="375" spans="1:20" ht="12.75" customHeight="1">
      <c r="A375" s="225"/>
      <c r="B375" s="225"/>
      <c r="C375" s="225"/>
      <c r="D375" s="225"/>
      <c r="E375" s="224"/>
      <c r="F375" s="225"/>
      <c r="G375" s="225"/>
      <c r="H375" s="225"/>
      <c r="I375" s="225"/>
      <c r="J375" s="225"/>
      <c r="K375" s="225"/>
      <c r="L375" s="225"/>
      <c r="M375" s="224"/>
      <c r="N375" s="224"/>
      <c r="O375" s="224"/>
      <c r="P375" s="224"/>
      <c r="S375" s="225"/>
      <c r="T375" s="225"/>
    </row>
    <row r="376" spans="1:20" ht="12.75" customHeight="1">
      <c r="A376" s="225"/>
      <c r="B376" s="225"/>
      <c r="C376" s="225"/>
      <c r="D376" s="225"/>
      <c r="E376" s="224"/>
      <c r="F376" s="225"/>
      <c r="G376" s="225"/>
      <c r="H376" s="225"/>
      <c r="I376" s="225"/>
      <c r="J376" s="225"/>
      <c r="K376" s="225"/>
      <c r="L376" s="225"/>
      <c r="M376" s="224"/>
      <c r="N376" s="224"/>
      <c r="O376" s="224"/>
      <c r="P376" s="224"/>
      <c r="S376" s="225"/>
      <c r="T376" s="225"/>
    </row>
    <row r="377" spans="1:20" ht="12.75" customHeight="1">
      <c r="A377" s="225"/>
      <c r="B377" s="225"/>
      <c r="C377" s="225"/>
      <c r="D377" s="225"/>
      <c r="E377" s="224"/>
      <c r="F377" s="225"/>
      <c r="G377" s="225"/>
      <c r="H377" s="225"/>
      <c r="I377" s="225"/>
      <c r="J377" s="225"/>
      <c r="K377" s="225"/>
      <c r="L377" s="225"/>
      <c r="M377" s="224"/>
      <c r="N377" s="224"/>
      <c r="O377" s="224"/>
      <c r="P377" s="224"/>
      <c r="S377" s="225"/>
      <c r="T377" s="225"/>
    </row>
    <row r="378" spans="1:20" ht="12.75" customHeight="1">
      <c r="A378" s="225"/>
      <c r="B378" s="225"/>
      <c r="C378" s="225"/>
      <c r="D378" s="225"/>
      <c r="E378" s="224"/>
      <c r="F378" s="225"/>
      <c r="G378" s="225"/>
      <c r="H378" s="225"/>
      <c r="I378" s="225"/>
      <c r="J378" s="225"/>
      <c r="K378" s="225"/>
      <c r="L378" s="225"/>
      <c r="M378" s="224"/>
      <c r="N378" s="224"/>
      <c r="O378" s="224"/>
      <c r="P378" s="224"/>
      <c r="S378" s="225"/>
      <c r="T378" s="225"/>
    </row>
    <row r="379" spans="1:20" ht="12.75" customHeight="1">
      <c r="A379" s="225"/>
      <c r="B379" s="225"/>
      <c r="C379" s="225"/>
      <c r="D379" s="225"/>
      <c r="E379" s="224"/>
      <c r="F379" s="225"/>
      <c r="G379" s="225"/>
      <c r="H379" s="225"/>
      <c r="I379" s="225"/>
      <c r="J379" s="225"/>
      <c r="K379" s="225"/>
      <c r="L379" s="225"/>
      <c r="M379" s="224"/>
      <c r="N379" s="224"/>
      <c r="O379" s="224"/>
      <c r="P379" s="224"/>
      <c r="S379" s="225"/>
      <c r="T379" s="225"/>
    </row>
    <row r="380" spans="1:20" ht="12.75" customHeight="1">
      <c r="A380" s="225"/>
      <c r="B380" s="225"/>
      <c r="C380" s="225"/>
      <c r="D380" s="225"/>
      <c r="E380" s="224"/>
      <c r="F380" s="225"/>
      <c r="G380" s="225"/>
      <c r="H380" s="225"/>
      <c r="I380" s="225"/>
      <c r="J380" s="225"/>
      <c r="K380" s="225"/>
      <c r="L380" s="225"/>
      <c r="M380" s="224"/>
      <c r="N380" s="224"/>
      <c r="O380" s="224"/>
      <c r="P380" s="224"/>
      <c r="S380" s="225"/>
      <c r="T380" s="225"/>
    </row>
    <row r="381" spans="1:20" ht="12.75" customHeight="1">
      <c r="A381" s="225"/>
      <c r="B381" s="225"/>
      <c r="C381" s="225"/>
      <c r="D381" s="225"/>
      <c r="E381" s="224"/>
      <c r="F381" s="225"/>
      <c r="G381" s="225"/>
      <c r="H381" s="225"/>
      <c r="I381" s="225"/>
      <c r="J381" s="225"/>
      <c r="K381" s="225"/>
      <c r="L381" s="225"/>
      <c r="M381" s="224"/>
      <c r="N381" s="224"/>
      <c r="O381" s="224"/>
      <c r="P381" s="224"/>
      <c r="S381" s="225"/>
      <c r="T381" s="225"/>
    </row>
    <row r="382" spans="1:20" ht="12.75" customHeight="1">
      <c r="A382" s="225"/>
      <c r="B382" s="225"/>
      <c r="C382" s="225"/>
      <c r="D382" s="225"/>
      <c r="E382" s="224"/>
      <c r="F382" s="225"/>
      <c r="G382" s="225"/>
      <c r="H382" s="225"/>
      <c r="I382" s="225"/>
      <c r="J382" s="225"/>
      <c r="K382" s="225"/>
      <c r="L382" s="225"/>
      <c r="M382" s="224"/>
      <c r="N382" s="224"/>
      <c r="O382" s="224"/>
      <c r="P382" s="224"/>
      <c r="S382" s="225"/>
      <c r="T382" s="225"/>
    </row>
    <row r="383" spans="1:20" ht="12.75" customHeight="1">
      <c r="A383" s="225"/>
      <c r="B383" s="225"/>
      <c r="C383" s="225"/>
      <c r="D383" s="225"/>
      <c r="E383" s="224"/>
      <c r="F383" s="225"/>
      <c r="G383" s="225"/>
      <c r="H383" s="225"/>
      <c r="I383" s="225"/>
      <c r="J383" s="225"/>
      <c r="K383" s="225"/>
      <c r="L383" s="225"/>
      <c r="M383" s="224"/>
      <c r="N383" s="224"/>
      <c r="O383" s="224"/>
      <c r="P383" s="224"/>
      <c r="S383" s="225"/>
      <c r="T383" s="225"/>
    </row>
    <row r="384" spans="1:20" ht="12.75" customHeight="1">
      <c r="A384" s="225"/>
      <c r="B384" s="225"/>
      <c r="C384" s="225"/>
      <c r="D384" s="225"/>
      <c r="E384" s="224"/>
      <c r="F384" s="225"/>
      <c r="G384" s="225"/>
      <c r="H384" s="225"/>
      <c r="I384" s="225"/>
      <c r="J384" s="225"/>
      <c r="K384" s="225"/>
      <c r="L384" s="225"/>
      <c r="M384" s="224"/>
      <c r="N384" s="224"/>
      <c r="O384" s="224"/>
      <c r="P384" s="224"/>
      <c r="S384" s="225"/>
      <c r="T384" s="225"/>
    </row>
    <row r="385" spans="1:20" ht="12.75" customHeight="1">
      <c r="A385" s="225"/>
      <c r="B385" s="225"/>
      <c r="C385" s="225"/>
      <c r="D385" s="225"/>
      <c r="E385" s="224"/>
      <c r="F385" s="225"/>
      <c r="G385" s="225"/>
      <c r="H385" s="225"/>
      <c r="I385" s="225"/>
      <c r="J385" s="225"/>
      <c r="K385" s="225"/>
      <c r="L385" s="225"/>
      <c r="M385" s="224"/>
      <c r="N385" s="224"/>
      <c r="O385" s="224"/>
      <c r="P385" s="224"/>
      <c r="S385" s="225"/>
      <c r="T385" s="225"/>
    </row>
    <row r="386" spans="1:20" ht="12.75" customHeight="1">
      <c r="A386" s="225"/>
      <c r="B386" s="225"/>
      <c r="C386" s="225"/>
      <c r="D386" s="225"/>
      <c r="E386" s="224"/>
      <c r="F386" s="225"/>
      <c r="G386" s="225"/>
      <c r="H386" s="225"/>
      <c r="I386" s="225"/>
      <c r="J386" s="225"/>
      <c r="K386" s="225"/>
      <c r="L386" s="225"/>
      <c r="M386" s="224"/>
      <c r="N386" s="224"/>
      <c r="O386" s="224"/>
      <c r="P386" s="224"/>
      <c r="S386" s="225"/>
      <c r="T386" s="225"/>
    </row>
    <row r="387" spans="1:20" ht="12.75" customHeight="1">
      <c r="A387" s="225"/>
      <c r="B387" s="225"/>
      <c r="C387" s="225"/>
      <c r="D387" s="225"/>
      <c r="E387" s="224"/>
      <c r="F387" s="225"/>
      <c r="G387" s="225"/>
      <c r="H387" s="225"/>
      <c r="I387" s="225"/>
      <c r="J387" s="225"/>
      <c r="K387" s="225"/>
      <c r="L387" s="225"/>
      <c r="M387" s="224"/>
      <c r="N387" s="224"/>
      <c r="O387" s="224"/>
      <c r="P387" s="224"/>
      <c r="S387" s="225"/>
      <c r="T387" s="225"/>
    </row>
    <row r="388" spans="1:20" ht="12.75" customHeight="1">
      <c r="A388" s="225"/>
      <c r="B388" s="225"/>
      <c r="C388" s="225"/>
      <c r="D388" s="225"/>
      <c r="E388" s="224"/>
      <c r="F388" s="225"/>
      <c r="G388" s="225"/>
      <c r="H388" s="225"/>
      <c r="I388" s="225"/>
      <c r="J388" s="225"/>
      <c r="K388" s="225"/>
      <c r="L388" s="225"/>
      <c r="M388" s="224"/>
      <c r="N388" s="224"/>
      <c r="O388" s="224"/>
      <c r="P388" s="224"/>
      <c r="S388" s="225"/>
      <c r="T388" s="225"/>
    </row>
    <row r="389" spans="1:20" ht="12.75" customHeight="1">
      <c r="A389" s="225"/>
      <c r="B389" s="225"/>
      <c r="C389" s="225"/>
      <c r="D389" s="225"/>
      <c r="E389" s="224"/>
      <c r="F389" s="225"/>
      <c r="G389" s="225"/>
      <c r="H389" s="225"/>
      <c r="I389" s="225"/>
      <c r="J389" s="225"/>
      <c r="K389" s="225"/>
      <c r="L389" s="225"/>
      <c r="M389" s="224"/>
      <c r="N389" s="224"/>
      <c r="O389" s="224"/>
      <c r="P389" s="224"/>
      <c r="S389" s="225"/>
      <c r="T389" s="225"/>
    </row>
    <row r="390" spans="1:20" ht="12.75" customHeight="1">
      <c r="A390" s="225"/>
      <c r="B390" s="225"/>
      <c r="C390" s="225"/>
      <c r="D390" s="225"/>
      <c r="E390" s="224"/>
      <c r="F390" s="225"/>
      <c r="G390" s="225"/>
      <c r="H390" s="225"/>
      <c r="I390" s="225"/>
      <c r="J390" s="225"/>
      <c r="K390" s="225"/>
      <c r="L390" s="225"/>
      <c r="M390" s="224"/>
      <c r="N390" s="224"/>
      <c r="O390" s="224"/>
      <c r="P390" s="224"/>
      <c r="S390" s="225"/>
      <c r="T390" s="225"/>
    </row>
    <row r="391" spans="1:20" ht="12.75" customHeight="1">
      <c r="A391" s="225"/>
      <c r="B391" s="225"/>
      <c r="C391" s="225"/>
      <c r="D391" s="225"/>
      <c r="E391" s="224"/>
      <c r="F391" s="225"/>
      <c r="G391" s="225"/>
      <c r="H391" s="225"/>
      <c r="I391" s="225"/>
      <c r="J391" s="225"/>
      <c r="K391" s="225"/>
      <c r="L391" s="225"/>
      <c r="M391" s="224"/>
      <c r="N391" s="224"/>
      <c r="O391" s="224"/>
      <c r="P391" s="224"/>
      <c r="S391" s="225"/>
      <c r="T391" s="225"/>
    </row>
    <row r="392" spans="1:20" ht="12.75" customHeight="1">
      <c r="A392" s="225"/>
      <c r="B392" s="225"/>
      <c r="C392" s="225"/>
      <c r="D392" s="225"/>
      <c r="E392" s="224"/>
      <c r="F392" s="225"/>
      <c r="G392" s="225"/>
      <c r="H392" s="225"/>
      <c r="I392" s="225"/>
      <c r="J392" s="225"/>
      <c r="K392" s="225"/>
      <c r="L392" s="225"/>
      <c r="M392" s="224"/>
      <c r="N392" s="224"/>
      <c r="O392" s="224"/>
      <c r="P392" s="224"/>
      <c r="S392" s="225"/>
      <c r="T392" s="225"/>
    </row>
    <row r="393" spans="1:20" ht="12.75" customHeight="1">
      <c r="A393" s="225"/>
      <c r="B393" s="225"/>
      <c r="C393" s="225"/>
      <c r="D393" s="225"/>
      <c r="E393" s="224"/>
      <c r="F393" s="225"/>
      <c r="G393" s="225"/>
      <c r="H393" s="225"/>
      <c r="I393" s="225"/>
      <c r="J393" s="225"/>
      <c r="K393" s="225"/>
      <c r="L393" s="225"/>
      <c r="M393" s="224"/>
      <c r="N393" s="224"/>
      <c r="O393" s="224"/>
      <c r="P393" s="224"/>
      <c r="S393" s="225"/>
      <c r="T393" s="225"/>
    </row>
    <row r="394" spans="1:20" ht="12.75" customHeight="1">
      <c r="A394" s="225"/>
      <c r="B394" s="225"/>
      <c r="C394" s="225"/>
      <c r="D394" s="225"/>
      <c r="E394" s="224"/>
      <c r="F394" s="225"/>
      <c r="G394" s="225"/>
      <c r="H394" s="225"/>
      <c r="I394" s="225"/>
      <c r="J394" s="225"/>
      <c r="K394" s="225"/>
      <c r="L394" s="225"/>
      <c r="M394" s="224"/>
      <c r="N394" s="224"/>
      <c r="O394" s="224"/>
      <c r="P394" s="224"/>
      <c r="S394" s="225"/>
      <c r="T394" s="225"/>
    </row>
    <row r="395" spans="1:20" ht="12.75" customHeight="1">
      <c r="A395" s="225"/>
      <c r="B395" s="225"/>
      <c r="C395" s="225"/>
      <c r="D395" s="225"/>
      <c r="E395" s="224"/>
      <c r="F395" s="225"/>
      <c r="G395" s="225"/>
      <c r="H395" s="225"/>
      <c r="I395" s="225"/>
      <c r="J395" s="225"/>
      <c r="K395" s="225"/>
      <c r="L395" s="225"/>
      <c r="M395" s="224"/>
      <c r="N395" s="224"/>
      <c r="O395" s="224"/>
      <c r="P395" s="224"/>
      <c r="S395" s="225"/>
      <c r="T395" s="225"/>
    </row>
    <row r="396" spans="1:20" ht="12.75" customHeight="1">
      <c r="A396" s="225"/>
      <c r="B396" s="225"/>
      <c r="C396" s="225"/>
      <c r="D396" s="225"/>
      <c r="E396" s="224"/>
      <c r="F396" s="225"/>
      <c r="G396" s="225"/>
      <c r="H396" s="225"/>
      <c r="I396" s="225"/>
      <c r="J396" s="225"/>
      <c r="K396" s="225"/>
      <c r="L396" s="225"/>
      <c r="M396" s="224"/>
      <c r="N396" s="224"/>
      <c r="O396" s="224"/>
      <c r="P396" s="224"/>
      <c r="S396" s="225"/>
      <c r="T396" s="225"/>
    </row>
    <row r="397" spans="1:20" ht="12.75" customHeight="1">
      <c r="A397" s="225"/>
      <c r="B397" s="225"/>
      <c r="C397" s="225"/>
      <c r="D397" s="225"/>
      <c r="E397" s="224"/>
      <c r="F397" s="225"/>
      <c r="G397" s="225"/>
      <c r="H397" s="225"/>
      <c r="I397" s="225"/>
      <c r="J397" s="225"/>
      <c r="K397" s="225"/>
      <c r="L397" s="225"/>
      <c r="M397" s="224"/>
      <c r="N397" s="224"/>
      <c r="O397" s="224"/>
      <c r="P397" s="224"/>
      <c r="S397" s="225"/>
      <c r="T397" s="225"/>
    </row>
    <row r="398" spans="1:20" ht="12.75" customHeight="1">
      <c r="A398" s="225"/>
      <c r="B398" s="225"/>
      <c r="C398" s="225"/>
      <c r="D398" s="225"/>
      <c r="E398" s="224"/>
      <c r="F398" s="225"/>
      <c r="G398" s="225"/>
      <c r="H398" s="225"/>
      <c r="I398" s="225"/>
      <c r="J398" s="225"/>
      <c r="K398" s="225"/>
      <c r="L398" s="225"/>
      <c r="M398" s="224"/>
      <c r="N398" s="224"/>
      <c r="O398" s="224"/>
      <c r="P398" s="224"/>
      <c r="S398" s="225"/>
      <c r="T398" s="225"/>
    </row>
    <row r="399" spans="1:20" ht="12.75" customHeight="1">
      <c r="A399" s="225"/>
      <c r="B399" s="225"/>
      <c r="C399" s="225"/>
      <c r="D399" s="225"/>
      <c r="E399" s="224"/>
      <c r="F399" s="225"/>
      <c r="G399" s="225"/>
      <c r="H399" s="225"/>
      <c r="I399" s="225"/>
      <c r="J399" s="225"/>
      <c r="K399" s="225"/>
      <c r="L399" s="225"/>
      <c r="M399" s="224"/>
      <c r="N399" s="224"/>
      <c r="O399" s="224"/>
      <c r="P399" s="224"/>
      <c r="S399" s="225"/>
      <c r="T399" s="225"/>
    </row>
    <row r="400" spans="1:20" ht="12.75" customHeight="1">
      <c r="A400" s="225"/>
      <c r="B400" s="225"/>
      <c r="C400" s="225"/>
      <c r="D400" s="225"/>
      <c r="E400" s="224"/>
      <c r="F400" s="225"/>
      <c r="G400" s="225"/>
      <c r="H400" s="225"/>
      <c r="I400" s="225"/>
      <c r="J400" s="225"/>
      <c r="K400" s="225"/>
      <c r="L400" s="225"/>
      <c r="M400" s="224"/>
      <c r="N400" s="224"/>
      <c r="O400" s="224"/>
      <c r="P400" s="224"/>
      <c r="S400" s="225"/>
      <c r="T400" s="225"/>
    </row>
    <row r="401" spans="1:20" ht="12.75" customHeight="1">
      <c r="A401" s="225"/>
      <c r="B401" s="225"/>
      <c r="C401" s="225"/>
      <c r="D401" s="225"/>
      <c r="E401" s="224"/>
      <c r="F401" s="225"/>
      <c r="G401" s="225"/>
      <c r="H401" s="225"/>
      <c r="I401" s="225"/>
      <c r="J401" s="225"/>
      <c r="K401" s="225"/>
      <c r="L401" s="225"/>
      <c r="M401" s="224"/>
      <c r="N401" s="224"/>
      <c r="O401" s="224"/>
      <c r="P401" s="224"/>
      <c r="S401" s="225"/>
      <c r="T401" s="225"/>
    </row>
    <row r="402" spans="1:20" ht="12.75" customHeight="1">
      <c r="A402" s="225"/>
      <c r="B402" s="225"/>
      <c r="C402" s="225"/>
      <c r="D402" s="225"/>
      <c r="E402" s="224"/>
      <c r="F402" s="225"/>
      <c r="G402" s="225"/>
      <c r="H402" s="225"/>
      <c r="I402" s="225"/>
      <c r="J402" s="225"/>
      <c r="K402" s="225"/>
      <c r="L402" s="225"/>
      <c r="M402" s="224"/>
      <c r="N402" s="224"/>
      <c r="O402" s="224"/>
      <c r="P402" s="224"/>
      <c r="S402" s="225"/>
      <c r="T402" s="225"/>
    </row>
    <row r="403" spans="1:20" ht="12.75" customHeight="1">
      <c r="A403" s="225"/>
      <c r="B403" s="225"/>
      <c r="C403" s="225"/>
      <c r="D403" s="225"/>
      <c r="E403" s="224"/>
      <c r="F403" s="225"/>
      <c r="G403" s="225"/>
      <c r="H403" s="225"/>
      <c r="I403" s="225"/>
      <c r="J403" s="225"/>
      <c r="K403" s="225"/>
      <c r="L403" s="225"/>
      <c r="M403" s="224"/>
      <c r="N403" s="224"/>
      <c r="O403" s="224"/>
      <c r="P403" s="224"/>
      <c r="S403" s="225"/>
      <c r="T403" s="225"/>
    </row>
    <row r="404" spans="1:20" ht="12.75" customHeight="1">
      <c r="A404" s="225"/>
      <c r="B404" s="225"/>
      <c r="C404" s="225"/>
      <c r="D404" s="225"/>
      <c r="E404" s="224"/>
      <c r="F404" s="225"/>
      <c r="G404" s="225"/>
      <c r="H404" s="225"/>
      <c r="I404" s="225"/>
      <c r="J404" s="225"/>
      <c r="K404" s="225"/>
      <c r="L404" s="225"/>
      <c r="M404" s="224"/>
      <c r="N404" s="224"/>
      <c r="O404" s="224"/>
      <c r="P404" s="224"/>
      <c r="S404" s="225"/>
      <c r="T404" s="225"/>
    </row>
    <row r="405" spans="1:20" ht="12.75" customHeight="1">
      <c r="A405" s="225"/>
      <c r="B405" s="225"/>
      <c r="C405" s="225"/>
      <c r="D405" s="225"/>
      <c r="E405" s="224"/>
      <c r="F405" s="225"/>
      <c r="G405" s="225"/>
      <c r="H405" s="225"/>
      <c r="I405" s="225"/>
      <c r="J405" s="225"/>
      <c r="K405" s="225"/>
      <c r="L405" s="225"/>
      <c r="M405" s="224"/>
      <c r="N405" s="224"/>
      <c r="O405" s="224"/>
      <c r="P405" s="224"/>
      <c r="S405" s="225"/>
      <c r="T405" s="225"/>
    </row>
    <row r="406" spans="1:20" ht="12.75" customHeight="1">
      <c r="A406" s="225"/>
      <c r="B406" s="225"/>
      <c r="C406" s="225"/>
      <c r="D406" s="225"/>
      <c r="E406" s="224"/>
      <c r="F406" s="225"/>
      <c r="G406" s="225"/>
      <c r="H406" s="225"/>
      <c r="I406" s="225"/>
      <c r="J406" s="225"/>
      <c r="K406" s="225"/>
      <c r="L406" s="225"/>
      <c r="M406" s="224"/>
      <c r="N406" s="224"/>
      <c r="O406" s="224"/>
      <c r="P406" s="224"/>
      <c r="S406" s="225"/>
      <c r="T406" s="225"/>
    </row>
    <row r="407" spans="1:20" ht="12.75" customHeight="1">
      <c r="A407" s="225"/>
      <c r="B407" s="225"/>
      <c r="C407" s="225"/>
      <c r="D407" s="225"/>
      <c r="E407" s="224"/>
      <c r="F407" s="225"/>
      <c r="G407" s="225"/>
      <c r="H407" s="225"/>
      <c r="I407" s="225"/>
      <c r="J407" s="225"/>
      <c r="K407" s="225"/>
      <c r="L407" s="225"/>
      <c r="M407" s="224"/>
      <c r="N407" s="224"/>
      <c r="O407" s="224"/>
      <c r="P407" s="224"/>
      <c r="S407" s="225"/>
      <c r="T407" s="225"/>
    </row>
    <row r="408" spans="1:20" ht="12.75" customHeight="1">
      <c r="A408" s="225"/>
      <c r="B408" s="225"/>
      <c r="C408" s="225"/>
      <c r="D408" s="225"/>
      <c r="E408" s="224"/>
      <c r="F408" s="225"/>
      <c r="G408" s="225"/>
      <c r="H408" s="225"/>
      <c r="I408" s="225"/>
      <c r="J408" s="225"/>
      <c r="K408" s="225"/>
      <c r="L408" s="225"/>
      <c r="M408" s="224"/>
      <c r="N408" s="224"/>
      <c r="O408" s="224"/>
      <c r="P408" s="224"/>
      <c r="S408" s="225"/>
      <c r="T408" s="225"/>
    </row>
    <row r="409" spans="1:20" ht="12.75" customHeight="1">
      <c r="A409" s="225"/>
      <c r="B409" s="225"/>
      <c r="C409" s="225"/>
      <c r="D409" s="225"/>
      <c r="E409" s="224"/>
      <c r="F409" s="225"/>
      <c r="G409" s="225"/>
      <c r="H409" s="225"/>
      <c r="I409" s="225"/>
      <c r="J409" s="225"/>
      <c r="K409" s="225"/>
      <c r="L409" s="225"/>
      <c r="M409" s="224"/>
      <c r="N409" s="224"/>
      <c r="O409" s="224"/>
      <c r="P409" s="224"/>
      <c r="S409" s="225"/>
      <c r="T409" s="225"/>
    </row>
    <row r="410" spans="1:20" ht="12.75" customHeight="1">
      <c r="A410" s="225"/>
      <c r="B410" s="225"/>
      <c r="C410" s="225"/>
      <c r="D410" s="225"/>
      <c r="E410" s="224"/>
      <c r="F410" s="225"/>
      <c r="G410" s="225"/>
      <c r="H410" s="225"/>
      <c r="I410" s="225"/>
      <c r="J410" s="225"/>
      <c r="K410" s="225"/>
      <c r="L410" s="225"/>
      <c r="M410" s="224"/>
      <c r="N410" s="224"/>
      <c r="O410" s="224"/>
      <c r="P410" s="224"/>
      <c r="S410" s="225"/>
      <c r="T410" s="225"/>
    </row>
    <row r="411" spans="1:20" ht="12.75" customHeight="1">
      <c r="A411" s="225"/>
      <c r="B411" s="225"/>
      <c r="C411" s="225"/>
      <c r="D411" s="225"/>
      <c r="E411" s="224"/>
      <c r="F411" s="225"/>
      <c r="G411" s="225"/>
      <c r="H411" s="225"/>
      <c r="I411" s="225"/>
      <c r="J411" s="225"/>
      <c r="K411" s="225"/>
      <c r="L411" s="225"/>
      <c r="M411" s="224"/>
      <c r="N411" s="224"/>
      <c r="O411" s="224"/>
      <c r="P411" s="224"/>
      <c r="S411" s="225"/>
      <c r="T411" s="225"/>
    </row>
    <row r="412" spans="1:20" ht="12.75" customHeight="1">
      <c r="A412" s="225"/>
      <c r="B412" s="225"/>
      <c r="C412" s="225"/>
      <c r="D412" s="225"/>
      <c r="E412" s="224"/>
      <c r="F412" s="225"/>
      <c r="G412" s="225"/>
      <c r="H412" s="225"/>
      <c r="I412" s="225"/>
      <c r="J412" s="225"/>
      <c r="K412" s="225"/>
      <c r="L412" s="225"/>
      <c r="M412" s="224"/>
      <c r="N412" s="224"/>
      <c r="O412" s="224"/>
      <c r="P412" s="224"/>
      <c r="S412" s="225"/>
      <c r="T412" s="225"/>
    </row>
    <row r="413" spans="1:20" ht="12.75" customHeight="1">
      <c r="A413" s="225"/>
      <c r="B413" s="225"/>
      <c r="C413" s="225"/>
      <c r="D413" s="225"/>
      <c r="E413" s="224"/>
      <c r="F413" s="225"/>
      <c r="G413" s="225"/>
      <c r="H413" s="225"/>
      <c r="I413" s="225"/>
      <c r="J413" s="225"/>
      <c r="K413" s="225"/>
      <c r="L413" s="225"/>
      <c r="M413" s="224"/>
      <c r="N413" s="224"/>
      <c r="O413" s="224"/>
      <c r="P413" s="224"/>
      <c r="S413" s="225"/>
      <c r="T413" s="225"/>
    </row>
    <row r="414" spans="1:20" ht="12.75" customHeight="1">
      <c r="A414" s="225"/>
      <c r="B414" s="225"/>
      <c r="C414" s="225"/>
      <c r="D414" s="225"/>
      <c r="E414" s="224"/>
      <c r="F414" s="225"/>
      <c r="G414" s="225"/>
      <c r="H414" s="225"/>
      <c r="I414" s="225"/>
      <c r="J414" s="225"/>
      <c r="K414" s="225"/>
      <c r="L414" s="225"/>
      <c r="M414" s="224"/>
      <c r="N414" s="224"/>
      <c r="O414" s="224"/>
      <c r="P414" s="224"/>
      <c r="S414" s="225"/>
      <c r="T414" s="225"/>
    </row>
    <row r="415" spans="1:20" ht="12.75" customHeight="1">
      <c r="A415" s="225"/>
      <c r="B415" s="225"/>
      <c r="C415" s="225"/>
      <c r="D415" s="225"/>
      <c r="E415" s="224"/>
      <c r="F415" s="225"/>
      <c r="G415" s="225"/>
      <c r="H415" s="225"/>
      <c r="I415" s="225"/>
      <c r="J415" s="225"/>
      <c r="K415" s="225"/>
      <c r="L415" s="225"/>
      <c r="M415" s="224"/>
      <c r="N415" s="224"/>
      <c r="O415" s="224"/>
      <c r="P415" s="224"/>
      <c r="S415" s="225"/>
      <c r="T415" s="225"/>
    </row>
    <row r="416" spans="1:20" ht="12.75" customHeight="1">
      <c r="A416" s="225"/>
      <c r="B416" s="225"/>
      <c r="C416" s="225"/>
      <c r="D416" s="225"/>
      <c r="E416" s="224"/>
      <c r="F416" s="225"/>
      <c r="G416" s="225"/>
      <c r="H416" s="225"/>
      <c r="I416" s="225"/>
      <c r="J416" s="225"/>
      <c r="K416" s="225"/>
      <c r="L416" s="225"/>
      <c r="M416" s="224"/>
      <c r="N416" s="224"/>
      <c r="O416" s="224"/>
      <c r="P416" s="224"/>
      <c r="S416" s="225"/>
      <c r="T416" s="225"/>
    </row>
    <row r="417" spans="1:20" ht="12.75" customHeight="1">
      <c r="A417" s="225"/>
      <c r="B417" s="225"/>
      <c r="C417" s="225"/>
      <c r="D417" s="225"/>
      <c r="E417" s="224"/>
      <c r="F417" s="225"/>
      <c r="G417" s="225"/>
      <c r="H417" s="225"/>
      <c r="I417" s="225"/>
      <c r="J417" s="225"/>
      <c r="K417" s="225"/>
      <c r="L417" s="225"/>
      <c r="M417" s="224"/>
      <c r="N417" s="224"/>
      <c r="O417" s="224"/>
      <c r="P417" s="224"/>
      <c r="S417" s="225"/>
      <c r="T417" s="225"/>
    </row>
    <row r="418" spans="1:20" ht="12.75" customHeight="1">
      <c r="A418" s="225"/>
      <c r="B418" s="225"/>
      <c r="C418" s="225"/>
      <c r="D418" s="225"/>
      <c r="E418" s="224"/>
      <c r="F418" s="225"/>
      <c r="G418" s="225"/>
      <c r="H418" s="225"/>
      <c r="I418" s="225"/>
      <c r="J418" s="225"/>
      <c r="K418" s="225"/>
      <c r="L418" s="225"/>
      <c r="M418" s="224"/>
      <c r="N418" s="224"/>
      <c r="O418" s="224"/>
      <c r="P418" s="224"/>
      <c r="S418" s="225"/>
      <c r="T418" s="225"/>
    </row>
    <row r="419" spans="1:20" ht="12.75" customHeight="1">
      <c r="A419" s="225"/>
      <c r="B419" s="225"/>
      <c r="C419" s="225"/>
      <c r="D419" s="225"/>
      <c r="E419" s="224"/>
      <c r="F419" s="225"/>
      <c r="G419" s="225"/>
      <c r="H419" s="225"/>
      <c r="I419" s="225"/>
      <c r="J419" s="225"/>
      <c r="K419" s="225"/>
      <c r="L419" s="225"/>
      <c r="M419" s="224"/>
      <c r="N419" s="224"/>
      <c r="O419" s="224"/>
      <c r="P419" s="224"/>
      <c r="S419" s="225"/>
      <c r="T419" s="225"/>
    </row>
    <row r="420" spans="1:20" ht="12.75" customHeight="1">
      <c r="A420" s="225"/>
      <c r="B420" s="225"/>
      <c r="C420" s="225"/>
      <c r="D420" s="225"/>
      <c r="E420" s="224"/>
      <c r="F420" s="225"/>
      <c r="G420" s="225"/>
      <c r="H420" s="225"/>
      <c r="I420" s="225"/>
      <c r="J420" s="225"/>
      <c r="K420" s="225"/>
      <c r="L420" s="225"/>
      <c r="M420" s="224"/>
      <c r="N420" s="224"/>
      <c r="O420" s="224"/>
      <c r="P420" s="224"/>
      <c r="S420" s="225"/>
      <c r="T420" s="225"/>
    </row>
    <row r="421" spans="1:20" ht="12.75" customHeight="1">
      <c r="A421" s="225"/>
      <c r="B421" s="225"/>
      <c r="C421" s="225"/>
      <c r="D421" s="225"/>
      <c r="E421" s="224"/>
      <c r="F421" s="225"/>
      <c r="G421" s="225"/>
      <c r="H421" s="225"/>
      <c r="I421" s="225"/>
      <c r="J421" s="225"/>
      <c r="K421" s="225"/>
      <c r="L421" s="225"/>
      <c r="M421" s="224"/>
      <c r="N421" s="224"/>
      <c r="O421" s="224"/>
      <c r="P421" s="224"/>
      <c r="S421" s="225"/>
      <c r="T421" s="225"/>
    </row>
    <row r="422" spans="1:20" ht="12.75" customHeight="1">
      <c r="A422" s="225"/>
      <c r="B422" s="225"/>
      <c r="C422" s="225"/>
      <c r="D422" s="225"/>
      <c r="E422" s="224"/>
      <c r="F422" s="225"/>
      <c r="G422" s="225"/>
      <c r="H422" s="225"/>
      <c r="I422" s="225"/>
      <c r="J422" s="225"/>
      <c r="K422" s="225"/>
      <c r="L422" s="225"/>
      <c r="M422" s="224"/>
      <c r="N422" s="224"/>
      <c r="O422" s="224"/>
      <c r="P422" s="224"/>
      <c r="S422" s="225"/>
      <c r="T422" s="225"/>
    </row>
    <row r="423" spans="1:20" ht="12.75" customHeight="1">
      <c r="A423" s="225"/>
      <c r="B423" s="225"/>
      <c r="C423" s="225"/>
      <c r="D423" s="225"/>
      <c r="E423" s="224"/>
      <c r="F423" s="225"/>
      <c r="G423" s="225"/>
      <c r="H423" s="225"/>
      <c r="I423" s="225"/>
      <c r="J423" s="225"/>
      <c r="K423" s="225"/>
      <c r="L423" s="225"/>
      <c r="M423" s="224"/>
      <c r="N423" s="224"/>
      <c r="O423" s="224"/>
      <c r="P423" s="224"/>
      <c r="S423" s="225"/>
      <c r="T423" s="225"/>
    </row>
    <row r="424" spans="1:20" ht="12.75" customHeight="1">
      <c r="A424" s="225"/>
      <c r="B424" s="225"/>
      <c r="C424" s="225"/>
      <c r="D424" s="225"/>
      <c r="E424" s="224"/>
      <c r="F424" s="225"/>
      <c r="G424" s="225"/>
      <c r="H424" s="225"/>
      <c r="I424" s="225"/>
      <c r="J424" s="225"/>
      <c r="K424" s="225"/>
      <c r="L424" s="225"/>
      <c r="M424" s="224"/>
      <c r="N424" s="224"/>
      <c r="O424" s="224"/>
      <c r="P424" s="224"/>
      <c r="S424" s="225"/>
      <c r="T424" s="225"/>
    </row>
    <row r="425" spans="1:20" ht="12.75" customHeight="1">
      <c r="A425" s="225"/>
      <c r="B425" s="225"/>
      <c r="C425" s="225"/>
      <c r="D425" s="225"/>
      <c r="E425" s="224"/>
      <c r="F425" s="225"/>
      <c r="G425" s="225"/>
      <c r="H425" s="225"/>
      <c r="I425" s="225"/>
      <c r="J425" s="225"/>
      <c r="K425" s="225"/>
      <c r="L425" s="225"/>
      <c r="M425" s="224"/>
      <c r="N425" s="224"/>
      <c r="O425" s="224"/>
      <c r="P425" s="224"/>
      <c r="S425" s="225"/>
      <c r="T425" s="225"/>
    </row>
    <row r="426" spans="1:20" ht="12.75" customHeight="1">
      <c r="A426" s="225"/>
      <c r="B426" s="225"/>
      <c r="C426" s="225"/>
      <c r="D426" s="225"/>
      <c r="E426" s="224"/>
      <c r="F426" s="225"/>
      <c r="G426" s="225"/>
      <c r="H426" s="225"/>
      <c r="I426" s="225"/>
      <c r="J426" s="225"/>
      <c r="K426" s="225"/>
      <c r="L426" s="225"/>
      <c r="M426" s="224"/>
      <c r="N426" s="224"/>
      <c r="O426" s="224"/>
      <c r="P426" s="224"/>
      <c r="S426" s="225"/>
      <c r="T426" s="225"/>
    </row>
    <row r="427" spans="1:20" ht="12.75" customHeight="1">
      <c r="A427" s="225"/>
      <c r="B427" s="225"/>
      <c r="C427" s="225"/>
      <c r="D427" s="225"/>
      <c r="E427" s="224"/>
      <c r="F427" s="225"/>
      <c r="G427" s="225"/>
      <c r="H427" s="225"/>
      <c r="I427" s="225"/>
      <c r="J427" s="225"/>
      <c r="K427" s="225"/>
      <c r="L427" s="225"/>
      <c r="M427" s="224"/>
      <c r="N427" s="224"/>
      <c r="O427" s="224"/>
      <c r="P427" s="224"/>
      <c r="S427" s="225"/>
      <c r="T427" s="225"/>
    </row>
    <row r="428" spans="1:20" ht="12.75" customHeight="1">
      <c r="A428" s="225"/>
      <c r="B428" s="225"/>
      <c r="C428" s="225"/>
      <c r="D428" s="225"/>
      <c r="E428" s="224"/>
      <c r="F428" s="225"/>
      <c r="G428" s="225"/>
      <c r="H428" s="225"/>
      <c r="I428" s="225"/>
      <c r="J428" s="225"/>
      <c r="K428" s="225"/>
      <c r="L428" s="225"/>
      <c r="M428" s="224"/>
      <c r="N428" s="224"/>
      <c r="O428" s="224"/>
      <c r="P428" s="224"/>
      <c r="S428" s="225"/>
      <c r="T428" s="225"/>
    </row>
    <row r="429" spans="1:20" ht="12.75" customHeight="1">
      <c r="A429" s="225"/>
      <c r="B429" s="225"/>
      <c r="C429" s="225"/>
      <c r="D429" s="225"/>
      <c r="E429" s="224"/>
      <c r="F429" s="225"/>
      <c r="G429" s="225"/>
      <c r="H429" s="225"/>
      <c r="I429" s="225"/>
      <c r="J429" s="225"/>
      <c r="K429" s="225"/>
      <c r="L429" s="225"/>
      <c r="M429" s="224"/>
      <c r="N429" s="224"/>
      <c r="O429" s="224"/>
      <c r="P429" s="224"/>
      <c r="S429" s="225"/>
      <c r="T429" s="225"/>
    </row>
    <row r="430" spans="1:20" ht="12.75" customHeight="1">
      <c r="A430" s="225"/>
      <c r="B430" s="225"/>
      <c r="C430" s="225"/>
      <c r="D430" s="225"/>
      <c r="E430" s="224"/>
      <c r="F430" s="225"/>
      <c r="G430" s="225"/>
      <c r="H430" s="225"/>
      <c r="I430" s="225"/>
      <c r="J430" s="225"/>
      <c r="K430" s="225"/>
      <c r="L430" s="225"/>
      <c r="M430" s="224"/>
      <c r="N430" s="224"/>
      <c r="O430" s="224"/>
      <c r="P430" s="224"/>
      <c r="S430" s="225"/>
      <c r="T430" s="225"/>
    </row>
    <row r="431" spans="1:20" ht="12.75" customHeight="1">
      <c r="A431" s="225"/>
      <c r="B431" s="225"/>
      <c r="C431" s="225"/>
      <c r="D431" s="225"/>
      <c r="E431" s="224"/>
      <c r="F431" s="225"/>
      <c r="G431" s="225"/>
      <c r="H431" s="225"/>
      <c r="I431" s="225"/>
      <c r="J431" s="225"/>
      <c r="K431" s="225"/>
      <c r="L431" s="225"/>
      <c r="M431" s="224"/>
      <c r="N431" s="224"/>
      <c r="O431" s="224"/>
      <c r="P431" s="224"/>
      <c r="S431" s="225"/>
      <c r="T431" s="225"/>
    </row>
    <row r="432" spans="1:20" ht="12.75" customHeight="1">
      <c r="A432" s="225"/>
      <c r="B432" s="225"/>
      <c r="C432" s="225"/>
      <c r="D432" s="225"/>
      <c r="E432" s="224"/>
      <c r="F432" s="225"/>
      <c r="G432" s="225"/>
      <c r="H432" s="225"/>
      <c r="I432" s="225"/>
      <c r="J432" s="225"/>
      <c r="K432" s="225"/>
      <c r="L432" s="225"/>
      <c r="M432" s="224"/>
      <c r="N432" s="224"/>
      <c r="O432" s="224"/>
      <c r="P432" s="224"/>
      <c r="S432" s="225"/>
      <c r="T432" s="225"/>
    </row>
    <row r="433" spans="1:20" ht="12.75" customHeight="1">
      <c r="A433" s="225"/>
      <c r="B433" s="225"/>
      <c r="C433" s="225"/>
      <c r="D433" s="225"/>
      <c r="E433" s="224"/>
      <c r="F433" s="225"/>
      <c r="G433" s="225"/>
      <c r="H433" s="225"/>
      <c r="I433" s="225"/>
      <c r="J433" s="225"/>
      <c r="K433" s="225"/>
      <c r="L433" s="225"/>
      <c r="M433" s="224"/>
      <c r="N433" s="224"/>
      <c r="O433" s="224"/>
      <c r="P433" s="224"/>
      <c r="S433" s="225"/>
      <c r="T433" s="225"/>
    </row>
    <row r="434" spans="1:20" ht="12.75" customHeight="1">
      <c r="A434" s="225"/>
      <c r="B434" s="225"/>
      <c r="C434" s="225"/>
      <c r="D434" s="225"/>
      <c r="E434" s="224"/>
      <c r="F434" s="225"/>
      <c r="G434" s="225"/>
      <c r="H434" s="225"/>
      <c r="I434" s="225"/>
      <c r="J434" s="225"/>
      <c r="K434" s="225"/>
      <c r="L434" s="225"/>
      <c r="M434" s="224"/>
      <c r="N434" s="224"/>
      <c r="O434" s="224"/>
      <c r="P434" s="224"/>
      <c r="S434" s="225"/>
      <c r="T434" s="225"/>
    </row>
    <row r="435" spans="1:20" ht="12.75" customHeight="1">
      <c r="A435" s="225"/>
      <c r="B435" s="225"/>
      <c r="C435" s="225"/>
      <c r="D435" s="225"/>
      <c r="E435" s="224"/>
      <c r="F435" s="225"/>
      <c r="G435" s="225"/>
      <c r="H435" s="225"/>
      <c r="I435" s="225"/>
      <c r="J435" s="225"/>
      <c r="K435" s="225"/>
      <c r="L435" s="225"/>
      <c r="M435" s="224"/>
      <c r="N435" s="224"/>
      <c r="O435" s="224"/>
      <c r="P435" s="224"/>
      <c r="S435" s="225"/>
      <c r="T435" s="225"/>
    </row>
    <row r="436" spans="1:20" ht="12.75" customHeight="1">
      <c r="A436" s="225"/>
      <c r="B436" s="225"/>
      <c r="C436" s="225"/>
      <c r="D436" s="225"/>
      <c r="E436" s="224"/>
      <c r="F436" s="225"/>
      <c r="G436" s="225"/>
      <c r="H436" s="225"/>
      <c r="I436" s="225"/>
      <c r="J436" s="225"/>
      <c r="K436" s="225"/>
      <c r="L436" s="225"/>
      <c r="M436" s="224"/>
      <c r="N436" s="224"/>
      <c r="O436" s="224"/>
      <c r="P436" s="224"/>
      <c r="S436" s="225"/>
      <c r="T436" s="225"/>
    </row>
    <row r="437" spans="1:20" ht="12.75" customHeight="1">
      <c r="A437" s="225"/>
      <c r="B437" s="225"/>
      <c r="C437" s="225"/>
      <c r="D437" s="225"/>
      <c r="E437" s="224"/>
      <c r="F437" s="225"/>
      <c r="G437" s="225"/>
      <c r="H437" s="225"/>
      <c r="I437" s="225"/>
      <c r="J437" s="225"/>
      <c r="K437" s="225"/>
      <c r="L437" s="225"/>
      <c r="M437" s="224"/>
      <c r="N437" s="224"/>
      <c r="O437" s="224"/>
      <c r="P437" s="224"/>
      <c r="S437" s="225"/>
      <c r="T437" s="225"/>
    </row>
    <row r="438" spans="1:20" ht="12.75" customHeight="1">
      <c r="A438" s="225"/>
      <c r="B438" s="225"/>
      <c r="C438" s="225"/>
      <c r="D438" s="225"/>
      <c r="E438" s="224"/>
      <c r="F438" s="225"/>
      <c r="G438" s="225"/>
      <c r="H438" s="225"/>
      <c r="I438" s="225"/>
      <c r="J438" s="225"/>
      <c r="K438" s="225"/>
      <c r="L438" s="225"/>
      <c r="M438" s="224"/>
      <c r="N438" s="224"/>
      <c r="O438" s="224"/>
      <c r="P438" s="224"/>
      <c r="S438" s="225"/>
      <c r="T438" s="225"/>
    </row>
    <row r="439" spans="1:20" ht="12.75" customHeight="1">
      <c r="A439" s="225"/>
      <c r="B439" s="225"/>
      <c r="C439" s="225"/>
      <c r="D439" s="225"/>
      <c r="E439" s="224"/>
      <c r="F439" s="225"/>
      <c r="G439" s="225"/>
      <c r="H439" s="225"/>
      <c r="I439" s="225"/>
      <c r="J439" s="225"/>
      <c r="K439" s="225"/>
      <c r="L439" s="225"/>
      <c r="M439" s="224"/>
      <c r="N439" s="224"/>
      <c r="O439" s="224"/>
      <c r="P439" s="224"/>
      <c r="S439" s="225"/>
      <c r="T439" s="225"/>
    </row>
    <row r="440" spans="1:20" ht="12.75" customHeight="1">
      <c r="A440" s="225"/>
      <c r="B440" s="225"/>
      <c r="C440" s="225"/>
      <c r="D440" s="225"/>
      <c r="E440" s="224"/>
      <c r="F440" s="225"/>
      <c r="G440" s="225"/>
      <c r="H440" s="225"/>
      <c r="I440" s="225"/>
      <c r="J440" s="225"/>
      <c r="K440" s="225"/>
      <c r="L440" s="225"/>
      <c r="M440" s="224"/>
      <c r="N440" s="224"/>
      <c r="O440" s="224"/>
      <c r="P440" s="224"/>
      <c r="S440" s="225"/>
      <c r="T440" s="225"/>
    </row>
    <row r="441" spans="1:20" ht="12.75" customHeight="1">
      <c r="A441" s="225"/>
      <c r="B441" s="225"/>
      <c r="C441" s="225"/>
      <c r="D441" s="225"/>
      <c r="E441" s="224"/>
      <c r="F441" s="225"/>
      <c r="G441" s="225"/>
      <c r="H441" s="225"/>
      <c r="I441" s="225"/>
      <c r="J441" s="225"/>
      <c r="K441" s="225"/>
      <c r="L441" s="225"/>
      <c r="M441" s="224"/>
      <c r="N441" s="224"/>
      <c r="O441" s="224"/>
      <c r="P441" s="224"/>
      <c r="S441" s="225"/>
      <c r="T441" s="225"/>
    </row>
    <row r="442" spans="1:20" ht="12.75" customHeight="1">
      <c r="A442" s="225"/>
      <c r="B442" s="225"/>
      <c r="C442" s="225"/>
      <c r="D442" s="225"/>
      <c r="E442" s="224"/>
      <c r="F442" s="225"/>
      <c r="G442" s="225"/>
      <c r="H442" s="225"/>
      <c r="I442" s="225"/>
      <c r="J442" s="225"/>
      <c r="K442" s="225"/>
      <c r="L442" s="225"/>
      <c r="M442" s="224"/>
      <c r="N442" s="224"/>
      <c r="O442" s="224"/>
      <c r="P442" s="224"/>
      <c r="S442" s="225"/>
      <c r="T442" s="225"/>
    </row>
    <row r="443" spans="1:20" ht="12.75" customHeight="1">
      <c r="A443" s="225"/>
      <c r="B443" s="225"/>
      <c r="C443" s="225"/>
      <c r="D443" s="225"/>
      <c r="E443" s="224"/>
      <c r="F443" s="225"/>
      <c r="G443" s="225"/>
      <c r="H443" s="225"/>
      <c r="I443" s="225"/>
      <c r="J443" s="225"/>
      <c r="K443" s="225"/>
      <c r="L443" s="225"/>
      <c r="M443" s="224"/>
      <c r="N443" s="224"/>
      <c r="O443" s="224"/>
      <c r="P443" s="224"/>
      <c r="S443" s="225"/>
      <c r="T443" s="225"/>
    </row>
    <row r="444" spans="1:20" ht="12.75" customHeight="1">
      <c r="A444" s="225"/>
      <c r="B444" s="225"/>
      <c r="C444" s="225"/>
      <c r="D444" s="225"/>
      <c r="E444" s="224"/>
      <c r="F444" s="225"/>
      <c r="G444" s="225"/>
      <c r="H444" s="225"/>
      <c r="I444" s="225"/>
      <c r="J444" s="225"/>
      <c r="K444" s="225"/>
      <c r="L444" s="225"/>
      <c r="M444" s="224"/>
      <c r="N444" s="224"/>
      <c r="O444" s="224"/>
      <c r="P444" s="224"/>
      <c r="S444" s="225"/>
      <c r="T444" s="225"/>
    </row>
    <row r="445" spans="1:20" ht="12.75" customHeight="1">
      <c r="A445" s="225"/>
      <c r="B445" s="225"/>
      <c r="C445" s="225"/>
      <c r="D445" s="225"/>
      <c r="E445" s="224"/>
      <c r="F445" s="225"/>
      <c r="G445" s="225"/>
      <c r="H445" s="225"/>
      <c r="I445" s="225"/>
      <c r="J445" s="225"/>
      <c r="K445" s="225"/>
      <c r="L445" s="225"/>
      <c r="M445" s="224"/>
      <c r="N445" s="224"/>
      <c r="O445" s="224"/>
      <c r="P445" s="224"/>
      <c r="S445" s="225"/>
      <c r="T445" s="225"/>
    </row>
    <row r="446" spans="1:20" ht="12.75" customHeight="1">
      <c r="A446" s="225"/>
      <c r="B446" s="225"/>
      <c r="C446" s="225"/>
      <c r="D446" s="225"/>
      <c r="E446" s="224"/>
      <c r="F446" s="225"/>
      <c r="G446" s="225"/>
      <c r="H446" s="225"/>
      <c r="I446" s="225"/>
      <c r="J446" s="225"/>
      <c r="K446" s="225"/>
      <c r="L446" s="225"/>
      <c r="M446" s="224"/>
      <c r="N446" s="224"/>
      <c r="O446" s="224"/>
      <c r="P446" s="224"/>
      <c r="S446" s="225"/>
      <c r="T446" s="225"/>
    </row>
    <row r="447" spans="1:20" ht="12.75" customHeight="1">
      <c r="A447" s="225"/>
      <c r="B447" s="225"/>
      <c r="C447" s="225"/>
      <c r="D447" s="225"/>
      <c r="E447" s="224"/>
      <c r="F447" s="225"/>
      <c r="G447" s="225"/>
      <c r="H447" s="225"/>
      <c r="I447" s="225"/>
      <c r="J447" s="225"/>
      <c r="K447" s="225"/>
      <c r="L447" s="225"/>
      <c r="M447" s="224"/>
      <c r="N447" s="224"/>
      <c r="O447" s="224"/>
      <c r="P447" s="224"/>
      <c r="S447" s="225"/>
      <c r="T447" s="225"/>
    </row>
    <row r="448" spans="1:20" ht="12.75" customHeight="1">
      <c r="A448" s="225"/>
      <c r="B448" s="225"/>
      <c r="C448" s="225"/>
      <c r="D448" s="225"/>
      <c r="E448" s="224"/>
      <c r="F448" s="225"/>
      <c r="G448" s="225"/>
      <c r="H448" s="225"/>
      <c r="I448" s="225"/>
      <c r="J448" s="225"/>
      <c r="K448" s="225"/>
      <c r="L448" s="225"/>
      <c r="M448" s="224"/>
      <c r="N448" s="224"/>
      <c r="O448" s="224"/>
      <c r="P448" s="224"/>
      <c r="S448" s="225"/>
      <c r="T448" s="225"/>
    </row>
    <row r="449" spans="1:20" ht="12.75" customHeight="1">
      <c r="A449" s="225"/>
      <c r="B449" s="225"/>
      <c r="C449" s="225"/>
      <c r="D449" s="225"/>
      <c r="E449" s="224"/>
      <c r="F449" s="225"/>
      <c r="G449" s="225"/>
      <c r="H449" s="225"/>
      <c r="I449" s="225"/>
      <c r="J449" s="225"/>
      <c r="K449" s="225"/>
      <c r="L449" s="225"/>
      <c r="M449" s="224"/>
      <c r="N449" s="224"/>
      <c r="O449" s="224"/>
      <c r="P449" s="224"/>
      <c r="S449" s="225"/>
      <c r="T449" s="225"/>
    </row>
    <row r="450" spans="1:20" ht="12.75" customHeight="1">
      <c r="A450" s="225"/>
      <c r="B450" s="225"/>
      <c r="C450" s="225"/>
      <c r="D450" s="225"/>
      <c r="E450" s="224"/>
      <c r="F450" s="225"/>
      <c r="G450" s="225"/>
      <c r="H450" s="225"/>
      <c r="I450" s="225"/>
      <c r="J450" s="225"/>
      <c r="K450" s="225"/>
      <c r="L450" s="225"/>
      <c r="M450" s="224"/>
      <c r="N450" s="224"/>
      <c r="O450" s="224"/>
      <c r="P450" s="224"/>
      <c r="S450" s="225"/>
      <c r="T450" s="225"/>
    </row>
    <row r="451" spans="1:20" ht="12.75" customHeight="1">
      <c r="A451" s="225"/>
      <c r="B451" s="225"/>
      <c r="C451" s="225"/>
      <c r="D451" s="225"/>
      <c r="E451" s="224"/>
      <c r="F451" s="225"/>
      <c r="G451" s="225"/>
      <c r="H451" s="225"/>
      <c r="I451" s="225"/>
      <c r="J451" s="225"/>
      <c r="K451" s="225"/>
      <c r="L451" s="225"/>
      <c r="M451" s="224"/>
      <c r="N451" s="224"/>
      <c r="O451" s="224"/>
      <c r="P451" s="224"/>
      <c r="S451" s="225"/>
      <c r="T451" s="225"/>
    </row>
    <row r="452" spans="1:20" ht="12.75" customHeight="1">
      <c r="A452" s="225"/>
      <c r="B452" s="225"/>
      <c r="C452" s="225"/>
      <c r="D452" s="225"/>
      <c r="E452" s="224"/>
      <c r="F452" s="225"/>
      <c r="G452" s="225"/>
      <c r="H452" s="225"/>
      <c r="I452" s="225"/>
      <c r="J452" s="225"/>
      <c r="K452" s="225"/>
      <c r="L452" s="225"/>
      <c r="M452" s="224"/>
      <c r="N452" s="224"/>
      <c r="O452" s="224"/>
      <c r="P452" s="224"/>
      <c r="S452" s="225"/>
      <c r="T452" s="225"/>
    </row>
    <row r="453" spans="1:20" ht="12.75" customHeight="1">
      <c r="A453" s="225"/>
      <c r="B453" s="225"/>
      <c r="C453" s="225"/>
      <c r="D453" s="225"/>
      <c r="E453" s="224"/>
      <c r="F453" s="225"/>
      <c r="G453" s="225"/>
      <c r="H453" s="225"/>
      <c r="I453" s="225"/>
      <c r="J453" s="225"/>
      <c r="K453" s="225"/>
      <c r="L453" s="225"/>
      <c r="M453" s="224"/>
      <c r="N453" s="224"/>
      <c r="O453" s="224"/>
      <c r="P453" s="224"/>
      <c r="S453" s="225"/>
      <c r="T453" s="225"/>
    </row>
    <row r="454" spans="1:20" ht="12.75" customHeight="1">
      <c r="A454" s="225"/>
      <c r="B454" s="225"/>
      <c r="C454" s="225"/>
      <c r="D454" s="225"/>
      <c r="E454" s="224"/>
      <c r="F454" s="225"/>
      <c r="G454" s="225"/>
      <c r="H454" s="225"/>
      <c r="I454" s="225"/>
      <c r="J454" s="225"/>
      <c r="K454" s="225"/>
      <c r="L454" s="225"/>
      <c r="M454" s="224"/>
      <c r="N454" s="224"/>
      <c r="O454" s="224"/>
      <c r="P454" s="224"/>
      <c r="S454" s="225"/>
      <c r="T454" s="225"/>
    </row>
    <row r="455" spans="1:20" ht="12.75" customHeight="1">
      <c r="A455" s="225"/>
      <c r="B455" s="225"/>
      <c r="C455" s="225"/>
      <c r="D455" s="225"/>
      <c r="E455" s="224"/>
      <c r="F455" s="225"/>
      <c r="G455" s="225"/>
      <c r="H455" s="225"/>
      <c r="I455" s="225"/>
      <c r="J455" s="225"/>
      <c r="K455" s="225"/>
      <c r="L455" s="225"/>
      <c r="M455" s="224"/>
      <c r="N455" s="224"/>
      <c r="O455" s="224"/>
      <c r="P455" s="224"/>
      <c r="S455" s="225"/>
      <c r="T455" s="225"/>
    </row>
    <row r="456" spans="1:20" ht="12.75" customHeight="1">
      <c r="A456" s="225"/>
      <c r="B456" s="225"/>
      <c r="C456" s="225"/>
      <c r="D456" s="225"/>
      <c r="E456" s="224"/>
      <c r="F456" s="225"/>
      <c r="G456" s="225"/>
      <c r="H456" s="225"/>
      <c r="I456" s="225"/>
      <c r="J456" s="225"/>
      <c r="K456" s="225"/>
      <c r="L456" s="225"/>
      <c r="M456" s="224"/>
      <c r="N456" s="224"/>
      <c r="O456" s="224"/>
      <c r="P456" s="224"/>
      <c r="S456" s="225"/>
      <c r="T456" s="225"/>
    </row>
    <row r="457" spans="1:20" ht="12.75" customHeight="1">
      <c r="A457" s="225"/>
      <c r="B457" s="225"/>
      <c r="C457" s="225"/>
      <c r="D457" s="225"/>
      <c r="E457" s="224"/>
      <c r="F457" s="225"/>
      <c r="G457" s="225"/>
      <c r="H457" s="225"/>
      <c r="I457" s="225"/>
      <c r="J457" s="225"/>
      <c r="K457" s="225"/>
      <c r="L457" s="225"/>
      <c r="M457" s="224"/>
      <c r="N457" s="224"/>
      <c r="O457" s="224"/>
      <c r="P457" s="224"/>
      <c r="S457" s="225"/>
      <c r="T457" s="225"/>
    </row>
    <row r="458" spans="1:20" ht="12.75" customHeight="1">
      <c r="A458" s="225"/>
      <c r="B458" s="225"/>
      <c r="C458" s="225"/>
      <c r="D458" s="225"/>
      <c r="E458" s="224"/>
      <c r="F458" s="225"/>
      <c r="G458" s="225"/>
      <c r="H458" s="225"/>
      <c r="I458" s="225"/>
      <c r="J458" s="225"/>
      <c r="K458" s="225"/>
      <c r="L458" s="225"/>
      <c r="M458" s="224"/>
      <c r="N458" s="224"/>
      <c r="O458" s="224"/>
      <c r="P458" s="224"/>
      <c r="S458" s="225"/>
      <c r="T458" s="225"/>
    </row>
    <row r="459" spans="1:20" ht="12.75" customHeight="1">
      <c r="A459" s="225"/>
      <c r="B459" s="225"/>
      <c r="C459" s="225"/>
      <c r="D459" s="225"/>
      <c r="E459" s="224"/>
      <c r="F459" s="225"/>
      <c r="G459" s="225"/>
      <c r="H459" s="225"/>
      <c r="I459" s="225"/>
      <c r="J459" s="225"/>
      <c r="K459" s="225"/>
      <c r="L459" s="225"/>
      <c r="M459" s="224"/>
      <c r="N459" s="224"/>
      <c r="O459" s="224"/>
      <c r="P459" s="224"/>
      <c r="S459" s="225"/>
      <c r="T459" s="225"/>
    </row>
    <row r="460" spans="1:20" ht="12.75" customHeight="1">
      <c r="A460" s="225"/>
      <c r="B460" s="225"/>
      <c r="C460" s="225"/>
      <c r="D460" s="225"/>
      <c r="E460" s="224"/>
      <c r="F460" s="225"/>
      <c r="G460" s="225"/>
      <c r="H460" s="225"/>
      <c r="I460" s="225"/>
      <c r="J460" s="225"/>
      <c r="K460" s="225"/>
      <c r="L460" s="225"/>
      <c r="M460" s="224"/>
      <c r="N460" s="224"/>
      <c r="O460" s="224"/>
      <c r="P460" s="224"/>
      <c r="S460" s="225"/>
      <c r="T460" s="225"/>
    </row>
    <row r="461" spans="1:20" ht="12.75" customHeight="1">
      <c r="A461" s="225"/>
      <c r="B461" s="225"/>
      <c r="C461" s="225"/>
      <c r="D461" s="225"/>
      <c r="E461" s="224"/>
      <c r="F461" s="225"/>
      <c r="G461" s="225"/>
      <c r="H461" s="225"/>
      <c r="I461" s="225"/>
      <c r="J461" s="225"/>
      <c r="K461" s="225"/>
      <c r="L461" s="225"/>
      <c r="M461" s="224"/>
      <c r="N461" s="224"/>
      <c r="O461" s="224"/>
      <c r="P461" s="224"/>
      <c r="S461" s="225"/>
      <c r="T461" s="225"/>
    </row>
    <row r="462" spans="1:20" ht="12.75" customHeight="1">
      <c r="A462" s="225"/>
      <c r="B462" s="225"/>
      <c r="C462" s="225"/>
      <c r="D462" s="225"/>
      <c r="E462" s="224"/>
      <c r="F462" s="225"/>
      <c r="G462" s="225"/>
      <c r="H462" s="225"/>
      <c r="I462" s="225"/>
      <c r="J462" s="225"/>
      <c r="K462" s="225"/>
      <c r="L462" s="225"/>
      <c r="M462" s="224"/>
      <c r="N462" s="224"/>
      <c r="O462" s="224"/>
      <c r="P462" s="224"/>
      <c r="S462" s="225"/>
      <c r="T462" s="225"/>
    </row>
    <row r="463" spans="1:20" ht="12.75" customHeight="1">
      <c r="A463" s="225"/>
      <c r="B463" s="225"/>
      <c r="C463" s="225"/>
      <c r="D463" s="225"/>
      <c r="E463" s="224"/>
      <c r="F463" s="225"/>
      <c r="G463" s="225"/>
      <c r="H463" s="225"/>
      <c r="I463" s="225"/>
      <c r="J463" s="225"/>
      <c r="K463" s="225"/>
      <c r="L463" s="225"/>
      <c r="M463" s="224"/>
      <c r="N463" s="224"/>
      <c r="O463" s="224"/>
      <c r="P463" s="224"/>
      <c r="S463" s="225"/>
      <c r="T463" s="225"/>
    </row>
    <row r="464" spans="1:20" ht="12.75" customHeight="1">
      <c r="A464" s="225"/>
      <c r="B464" s="225"/>
      <c r="C464" s="225"/>
      <c r="D464" s="225"/>
      <c r="E464" s="224"/>
      <c r="F464" s="225"/>
      <c r="G464" s="225"/>
      <c r="H464" s="225"/>
      <c r="I464" s="225"/>
      <c r="J464" s="225"/>
      <c r="K464" s="225"/>
      <c r="L464" s="225"/>
      <c r="M464" s="224"/>
      <c r="N464" s="224"/>
      <c r="O464" s="224"/>
      <c r="P464" s="224"/>
      <c r="S464" s="225"/>
      <c r="T464" s="225"/>
    </row>
    <row r="465" spans="1:20" ht="12.75" customHeight="1">
      <c r="A465" s="225"/>
      <c r="B465" s="225"/>
      <c r="C465" s="225"/>
      <c r="D465" s="225"/>
      <c r="E465" s="224"/>
      <c r="F465" s="225"/>
      <c r="G465" s="225"/>
      <c r="H465" s="225"/>
      <c r="I465" s="225"/>
      <c r="J465" s="225"/>
      <c r="K465" s="225"/>
      <c r="L465" s="225"/>
      <c r="M465" s="224"/>
      <c r="N465" s="224"/>
      <c r="O465" s="224"/>
      <c r="P465" s="224"/>
      <c r="S465" s="225"/>
      <c r="T465" s="225"/>
    </row>
    <row r="466" spans="1:20" ht="12.75" customHeight="1">
      <c r="A466" s="225"/>
      <c r="B466" s="225"/>
      <c r="C466" s="225"/>
      <c r="D466" s="225"/>
      <c r="E466" s="224"/>
      <c r="F466" s="225"/>
      <c r="G466" s="225"/>
      <c r="H466" s="225"/>
      <c r="I466" s="225"/>
      <c r="J466" s="225"/>
      <c r="K466" s="225"/>
      <c r="L466" s="225"/>
      <c r="M466" s="224"/>
      <c r="N466" s="224"/>
      <c r="O466" s="224"/>
      <c r="P466" s="224"/>
      <c r="S466" s="225"/>
      <c r="T466" s="225"/>
    </row>
    <row r="467" spans="1:20" ht="12.75" customHeight="1">
      <c r="A467" s="225"/>
      <c r="B467" s="225"/>
      <c r="C467" s="225"/>
      <c r="D467" s="225"/>
      <c r="E467" s="224"/>
      <c r="F467" s="225"/>
      <c r="G467" s="225"/>
      <c r="H467" s="225"/>
      <c r="I467" s="225"/>
      <c r="J467" s="225"/>
      <c r="K467" s="225"/>
      <c r="L467" s="225"/>
      <c r="M467" s="224"/>
      <c r="N467" s="224"/>
      <c r="O467" s="224"/>
      <c r="P467" s="224"/>
      <c r="S467" s="225"/>
      <c r="T467" s="225"/>
    </row>
    <row r="468" spans="1:20" ht="12.75" customHeight="1">
      <c r="A468" s="225"/>
      <c r="B468" s="225"/>
      <c r="C468" s="225"/>
      <c r="D468" s="225"/>
      <c r="E468" s="224"/>
      <c r="F468" s="225"/>
      <c r="G468" s="225"/>
      <c r="H468" s="225"/>
      <c r="I468" s="225"/>
      <c r="J468" s="225"/>
      <c r="K468" s="225"/>
      <c r="L468" s="225"/>
      <c r="M468" s="224"/>
      <c r="N468" s="224"/>
      <c r="O468" s="224"/>
      <c r="P468" s="224"/>
      <c r="S468" s="225"/>
      <c r="T468" s="225"/>
    </row>
    <row r="469" spans="1:20" ht="12.75" customHeight="1">
      <c r="A469" s="225"/>
      <c r="B469" s="225"/>
      <c r="C469" s="225"/>
      <c r="D469" s="225"/>
      <c r="E469" s="224"/>
      <c r="F469" s="225"/>
      <c r="G469" s="225"/>
      <c r="H469" s="225"/>
      <c r="I469" s="225"/>
      <c r="J469" s="225"/>
      <c r="K469" s="225"/>
      <c r="L469" s="225"/>
      <c r="M469" s="224"/>
      <c r="N469" s="224"/>
      <c r="O469" s="224"/>
      <c r="P469" s="224"/>
      <c r="S469" s="225"/>
      <c r="T469" s="225"/>
    </row>
    <row r="470" spans="1:20" ht="12.75" customHeight="1">
      <c r="A470" s="225"/>
      <c r="B470" s="225"/>
      <c r="C470" s="225"/>
      <c r="D470" s="225"/>
      <c r="E470" s="224"/>
      <c r="F470" s="225"/>
      <c r="G470" s="225"/>
      <c r="H470" s="225"/>
      <c r="I470" s="225"/>
      <c r="J470" s="225"/>
      <c r="K470" s="225"/>
      <c r="L470" s="225"/>
      <c r="M470" s="224"/>
      <c r="N470" s="224"/>
      <c r="O470" s="224"/>
      <c r="P470" s="224"/>
      <c r="S470" s="225"/>
      <c r="T470" s="225"/>
    </row>
    <row r="471" spans="1:20" ht="12.75" customHeight="1">
      <c r="A471" s="225"/>
      <c r="B471" s="225"/>
      <c r="C471" s="225"/>
      <c r="D471" s="225"/>
      <c r="E471" s="224"/>
      <c r="F471" s="225"/>
      <c r="G471" s="225"/>
      <c r="H471" s="225"/>
      <c r="I471" s="225"/>
      <c r="J471" s="225"/>
      <c r="K471" s="225"/>
      <c r="L471" s="225"/>
      <c r="M471" s="224"/>
      <c r="N471" s="224"/>
      <c r="O471" s="224"/>
      <c r="P471" s="224"/>
      <c r="S471" s="225"/>
      <c r="T471" s="225"/>
    </row>
    <row r="472" spans="1:20" ht="12.75" customHeight="1">
      <c r="A472" s="225"/>
      <c r="B472" s="225"/>
      <c r="C472" s="225"/>
      <c r="D472" s="225"/>
      <c r="E472" s="224"/>
      <c r="F472" s="225"/>
      <c r="G472" s="225"/>
      <c r="H472" s="225"/>
      <c r="I472" s="225"/>
      <c r="J472" s="225"/>
      <c r="K472" s="225"/>
      <c r="L472" s="225"/>
      <c r="M472" s="224"/>
      <c r="N472" s="224"/>
      <c r="O472" s="224"/>
      <c r="P472" s="224"/>
      <c r="S472" s="225"/>
      <c r="T472" s="225"/>
    </row>
    <row r="473" spans="1:20" ht="12.75" customHeight="1">
      <c r="A473" s="225"/>
      <c r="B473" s="225"/>
      <c r="C473" s="225"/>
      <c r="D473" s="225"/>
      <c r="E473" s="224"/>
      <c r="F473" s="225"/>
      <c r="G473" s="225"/>
      <c r="H473" s="225"/>
      <c r="I473" s="225"/>
      <c r="J473" s="225"/>
      <c r="K473" s="225"/>
      <c r="L473" s="225"/>
      <c r="M473" s="224"/>
      <c r="N473" s="224"/>
      <c r="O473" s="224"/>
      <c r="P473" s="224"/>
      <c r="S473" s="225"/>
      <c r="T473" s="225"/>
    </row>
    <row r="474" spans="1:20" ht="12.75" customHeight="1">
      <c r="A474" s="225"/>
      <c r="B474" s="225"/>
      <c r="C474" s="225"/>
      <c r="D474" s="225"/>
      <c r="E474" s="224"/>
      <c r="F474" s="225"/>
      <c r="G474" s="225"/>
      <c r="H474" s="225"/>
      <c r="I474" s="225"/>
      <c r="J474" s="225"/>
      <c r="K474" s="225"/>
      <c r="L474" s="225"/>
      <c r="M474" s="224"/>
      <c r="N474" s="224"/>
      <c r="O474" s="224"/>
      <c r="P474" s="224"/>
      <c r="S474" s="225"/>
      <c r="T474" s="225"/>
    </row>
    <row r="475" spans="1:20" ht="12.75" customHeight="1">
      <c r="A475" s="225"/>
      <c r="B475" s="225"/>
      <c r="C475" s="225"/>
      <c r="D475" s="225"/>
      <c r="E475" s="224"/>
      <c r="F475" s="225"/>
      <c r="G475" s="225"/>
      <c r="H475" s="225"/>
      <c r="I475" s="225"/>
      <c r="J475" s="225"/>
      <c r="K475" s="225"/>
      <c r="L475" s="225"/>
      <c r="M475" s="224"/>
      <c r="N475" s="224"/>
      <c r="O475" s="224"/>
      <c r="P475" s="224"/>
      <c r="S475" s="225"/>
      <c r="T475" s="225"/>
    </row>
    <row r="476" spans="1:20" ht="12.75" customHeight="1">
      <c r="A476" s="225"/>
      <c r="B476" s="225"/>
      <c r="C476" s="225"/>
      <c r="D476" s="225"/>
      <c r="E476" s="224"/>
      <c r="F476" s="225"/>
      <c r="G476" s="225"/>
      <c r="H476" s="225"/>
      <c r="I476" s="225"/>
      <c r="J476" s="225"/>
      <c r="K476" s="225"/>
      <c r="L476" s="225"/>
      <c r="M476" s="224"/>
      <c r="N476" s="224"/>
      <c r="O476" s="224"/>
      <c r="P476" s="224"/>
      <c r="S476" s="225"/>
      <c r="T476" s="225"/>
    </row>
    <row r="477" spans="1:20" ht="12.75" customHeight="1">
      <c r="A477" s="225"/>
      <c r="B477" s="225"/>
      <c r="C477" s="225"/>
      <c r="D477" s="225"/>
      <c r="E477" s="224"/>
      <c r="F477" s="225"/>
      <c r="G477" s="225"/>
      <c r="H477" s="225"/>
      <c r="I477" s="225"/>
      <c r="J477" s="225"/>
      <c r="K477" s="225"/>
      <c r="L477" s="225"/>
      <c r="M477" s="224"/>
      <c r="N477" s="224"/>
      <c r="O477" s="224"/>
      <c r="P477" s="224"/>
      <c r="S477" s="225"/>
      <c r="T477" s="225"/>
    </row>
    <row r="478" spans="1:20" ht="12.75" customHeight="1">
      <c r="A478" s="225"/>
      <c r="B478" s="225"/>
      <c r="C478" s="225"/>
      <c r="D478" s="225"/>
      <c r="E478" s="224"/>
      <c r="F478" s="225"/>
      <c r="G478" s="225"/>
      <c r="H478" s="225"/>
      <c r="I478" s="225"/>
      <c r="J478" s="225"/>
      <c r="K478" s="225"/>
      <c r="L478" s="225"/>
      <c r="M478" s="224"/>
      <c r="N478" s="224"/>
      <c r="O478" s="224"/>
      <c r="P478" s="224"/>
      <c r="S478" s="225"/>
      <c r="T478" s="225"/>
    </row>
    <row r="479" spans="1:20" ht="12.75" customHeight="1">
      <c r="A479" s="225"/>
      <c r="B479" s="225"/>
      <c r="C479" s="225"/>
      <c r="D479" s="225"/>
      <c r="E479" s="224"/>
      <c r="F479" s="225"/>
      <c r="G479" s="225"/>
      <c r="H479" s="225"/>
      <c r="I479" s="225"/>
      <c r="J479" s="225"/>
      <c r="K479" s="225"/>
      <c r="L479" s="225"/>
      <c r="M479" s="224"/>
      <c r="N479" s="224"/>
      <c r="O479" s="224"/>
      <c r="P479" s="224"/>
      <c r="S479" s="225"/>
      <c r="T479" s="225"/>
    </row>
    <row r="480" spans="1:20" ht="12.75" customHeight="1">
      <c r="A480" s="225"/>
      <c r="B480" s="225"/>
      <c r="C480" s="225"/>
      <c r="D480" s="225"/>
      <c r="E480" s="224"/>
      <c r="F480" s="225"/>
      <c r="G480" s="225"/>
      <c r="H480" s="225"/>
      <c r="I480" s="225"/>
      <c r="J480" s="225"/>
      <c r="K480" s="225"/>
      <c r="L480" s="225"/>
      <c r="M480" s="224"/>
      <c r="N480" s="224"/>
      <c r="O480" s="224"/>
      <c r="P480" s="224"/>
      <c r="S480" s="225"/>
      <c r="T480" s="225"/>
    </row>
    <row r="481" spans="1:20" ht="12.75" customHeight="1">
      <c r="A481" s="225"/>
      <c r="B481" s="225"/>
      <c r="C481" s="225"/>
      <c r="D481" s="225"/>
      <c r="E481" s="224"/>
      <c r="F481" s="225"/>
      <c r="G481" s="225"/>
      <c r="H481" s="225"/>
      <c r="I481" s="225"/>
      <c r="J481" s="225"/>
      <c r="K481" s="225"/>
      <c r="L481" s="225"/>
      <c r="M481" s="224"/>
      <c r="N481" s="224"/>
      <c r="O481" s="224"/>
      <c r="P481" s="224"/>
      <c r="S481" s="225"/>
      <c r="T481" s="225"/>
    </row>
    <row r="482" spans="1:20" ht="12.75" customHeight="1">
      <c r="A482" s="225"/>
      <c r="B482" s="225"/>
      <c r="C482" s="225"/>
      <c r="D482" s="225"/>
      <c r="E482" s="224"/>
      <c r="F482" s="225"/>
      <c r="G482" s="225"/>
      <c r="H482" s="225"/>
      <c r="I482" s="225"/>
      <c r="J482" s="225"/>
      <c r="K482" s="225"/>
      <c r="L482" s="225"/>
      <c r="M482" s="224"/>
      <c r="N482" s="224"/>
      <c r="O482" s="224"/>
      <c r="P482" s="224"/>
      <c r="S482" s="225"/>
      <c r="T482" s="225"/>
    </row>
    <row r="483" spans="1:20" ht="12.75" customHeight="1">
      <c r="A483" s="225"/>
      <c r="B483" s="225"/>
      <c r="C483" s="225"/>
      <c r="D483" s="225"/>
      <c r="E483" s="224"/>
      <c r="F483" s="225"/>
      <c r="G483" s="225"/>
      <c r="H483" s="225"/>
      <c r="I483" s="225"/>
      <c r="J483" s="225"/>
      <c r="K483" s="225"/>
      <c r="L483" s="225"/>
      <c r="M483" s="224"/>
      <c r="N483" s="224"/>
      <c r="O483" s="224"/>
      <c r="P483" s="224"/>
      <c r="S483" s="225"/>
      <c r="T483" s="225"/>
    </row>
    <row r="484" spans="1:20" ht="12.75" customHeight="1">
      <c r="A484" s="225"/>
      <c r="B484" s="225"/>
      <c r="C484" s="225"/>
      <c r="D484" s="225"/>
      <c r="E484" s="224"/>
      <c r="F484" s="225"/>
      <c r="G484" s="225"/>
      <c r="H484" s="225"/>
      <c r="I484" s="225"/>
      <c r="J484" s="225"/>
      <c r="K484" s="225"/>
      <c r="L484" s="225"/>
      <c r="M484" s="224"/>
      <c r="N484" s="224"/>
      <c r="O484" s="224"/>
      <c r="P484" s="224"/>
      <c r="S484" s="225"/>
      <c r="T484" s="225"/>
    </row>
    <row r="485" spans="1:20" ht="12.75" customHeight="1">
      <c r="A485" s="225"/>
      <c r="B485" s="225"/>
      <c r="C485" s="225"/>
      <c r="D485" s="225"/>
      <c r="E485" s="224"/>
      <c r="F485" s="225"/>
      <c r="G485" s="225"/>
      <c r="H485" s="225"/>
      <c r="I485" s="225"/>
      <c r="J485" s="225"/>
      <c r="K485" s="225"/>
      <c r="L485" s="225"/>
      <c r="M485" s="224"/>
      <c r="N485" s="224"/>
      <c r="O485" s="224"/>
      <c r="P485" s="224"/>
      <c r="S485" s="225"/>
      <c r="T485" s="225"/>
    </row>
    <row r="486" spans="1:20" ht="12.75" customHeight="1">
      <c r="A486" s="225"/>
      <c r="B486" s="225"/>
      <c r="C486" s="225"/>
      <c r="D486" s="225"/>
      <c r="E486" s="224"/>
      <c r="F486" s="225"/>
      <c r="G486" s="225"/>
      <c r="H486" s="225"/>
      <c r="I486" s="225"/>
      <c r="J486" s="225"/>
      <c r="K486" s="225"/>
      <c r="L486" s="225"/>
      <c r="M486" s="224"/>
      <c r="N486" s="224"/>
      <c r="O486" s="224"/>
      <c r="P486" s="224"/>
      <c r="S486" s="225"/>
      <c r="T486" s="225"/>
    </row>
    <row r="487" spans="1:20" ht="12.75" customHeight="1">
      <c r="A487" s="225"/>
      <c r="B487" s="225"/>
      <c r="C487" s="225"/>
      <c r="D487" s="225"/>
      <c r="E487" s="224"/>
      <c r="F487" s="225"/>
      <c r="G487" s="225"/>
      <c r="H487" s="225"/>
      <c r="I487" s="225"/>
      <c r="J487" s="225"/>
      <c r="K487" s="225"/>
      <c r="L487" s="225"/>
      <c r="M487" s="224"/>
      <c r="N487" s="224"/>
      <c r="O487" s="224"/>
      <c r="P487" s="224"/>
      <c r="S487" s="225"/>
      <c r="T487" s="225"/>
    </row>
    <row r="488" spans="1:20" ht="12.75" customHeight="1">
      <c r="A488" s="225"/>
      <c r="B488" s="225"/>
      <c r="C488" s="225"/>
      <c r="D488" s="225"/>
      <c r="E488" s="224"/>
      <c r="F488" s="225"/>
      <c r="G488" s="225"/>
      <c r="H488" s="225"/>
      <c r="I488" s="225"/>
      <c r="J488" s="225"/>
      <c r="K488" s="225"/>
      <c r="L488" s="225"/>
      <c r="M488" s="224"/>
      <c r="N488" s="224"/>
      <c r="O488" s="224"/>
      <c r="P488" s="224"/>
      <c r="S488" s="225"/>
      <c r="T488" s="225"/>
    </row>
    <row r="489" spans="1:20" ht="12.75" customHeight="1">
      <c r="A489" s="225"/>
      <c r="B489" s="225"/>
      <c r="C489" s="225"/>
      <c r="D489" s="225"/>
      <c r="E489" s="224"/>
      <c r="F489" s="225"/>
      <c r="G489" s="225"/>
      <c r="H489" s="225"/>
      <c r="I489" s="225"/>
      <c r="J489" s="225"/>
      <c r="K489" s="225"/>
      <c r="L489" s="225"/>
      <c r="M489" s="224"/>
      <c r="N489" s="224"/>
      <c r="O489" s="224"/>
      <c r="P489" s="224"/>
      <c r="S489" s="225"/>
      <c r="T489" s="225"/>
    </row>
    <row r="490" spans="1:20" ht="12.75" customHeight="1">
      <c r="A490" s="225"/>
      <c r="B490" s="225"/>
      <c r="C490" s="225"/>
      <c r="D490" s="225"/>
      <c r="E490" s="224"/>
      <c r="F490" s="225"/>
      <c r="G490" s="225"/>
      <c r="H490" s="225"/>
      <c r="I490" s="225"/>
      <c r="J490" s="225"/>
      <c r="K490" s="225"/>
      <c r="L490" s="225"/>
      <c r="M490" s="224"/>
      <c r="N490" s="224"/>
      <c r="O490" s="224"/>
      <c r="P490" s="224"/>
      <c r="S490" s="225"/>
      <c r="T490" s="225"/>
    </row>
    <row r="491" spans="1:20" ht="12.75" customHeight="1">
      <c r="A491" s="225"/>
      <c r="B491" s="225"/>
      <c r="C491" s="225"/>
      <c r="D491" s="225"/>
      <c r="E491" s="224"/>
      <c r="F491" s="225"/>
      <c r="G491" s="225"/>
      <c r="H491" s="225"/>
      <c r="I491" s="225"/>
      <c r="J491" s="225"/>
      <c r="K491" s="225"/>
      <c r="L491" s="225"/>
      <c r="M491" s="224"/>
      <c r="N491" s="224"/>
      <c r="O491" s="224"/>
      <c r="P491" s="224"/>
      <c r="S491" s="225"/>
      <c r="T491" s="225"/>
    </row>
    <row r="492" spans="1:20" ht="12.75" customHeight="1">
      <c r="A492" s="225"/>
      <c r="B492" s="225"/>
      <c r="C492" s="225"/>
      <c r="D492" s="225"/>
      <c r="E492" s="224"/>
      <c r="F492" s="225"/>
      <c r="G492" s="225"/>
      <c r="H492" s="225"/>
      <c r="I492" s="225"/>
      <c r="J492" s="225"/>
      <c r="K492" s="225"/>
      <c r="L492" s="225"/>
      <c r="M492" s="224"/>
      <c r="N492" s="224"/>
      <c r="O492" s="224"/>
      <c r="P492" s="224"/>
      <c r="S492" s="225"/>
      <c r="T492" s="225"/>
    </row>
    <row r="493" spans="1:20" ht="12.75" customHeight="1">
      <c r="A493" s="225"/>
      <c r="B493" s="225"/>
      <c r="C493" s="225"/>
      <c r="D493" s="225"/>
      <c r="E493" s="224"/>
      <c r="F493" s="225"/>
      <c r="G493" s="225"/>
      <c r="H493" s="225"/>
      <c r="I493" s="225"/>
      <c r="J493" s="225"/>
      <c r="K493" s="225"/>
      <c r="L493" s="225"/>
      <c r="M493" s="224"/>
      <c r="N493" s="224"/>
      <c r="O493" s="224"/>
      <c r="P493" s="224"/>
      <c r="S493" s="225"/>
      <c r="T493" s="225"/>
    </row>
    <row r="494" spans="1:20" ht="12.75" customHeight="1">
      <c r="A494" s="225"/>
      <c r="B494" s="225"/>
      <c r="C494" s="225"/>
      <c r="D494" s="225"/>
      <c r="E494" s="224"/>
      <c r="F494" s="225"/>
      <c r="G494" s="225"/>
      <c r="H494" s="225"/>
      <c r="I494" s="225"/>
      <c r="J494" s="225"/>
      <c r="K494" s="225"/>
      <c r="L494" s="225"/>
      <c r="M494" s="224"/>
      <c r="N494" s="224"/>
      <c r="O494" s="224"/>
      <c r="P494" s="224"/>
      <c r="S494" s="225"/>
      <c r="T494" s="225"/>
    </row>
    <row r="495" spans="1:20" ht="12.75" customHeight="1">
      <c r="A495" s="225"/>
      <c r="B495" s="225"/>
      <c r="C495" s="225"/>
      <c r="D495" s="225"/>
      <c r="E495" s="224"/>
      <c r="F495" s="225"/>
      <c r="G495" s="225"/>
      <c r="H495" s="225"/>
      <c r="I495" s="225"/>
      <c r="J495" s="225"/>
      <c r="K495" s="225"/>
      <c r="L495" s="225"/>
      <c r="M495" s="224"/>
      <c r="N495" s="224"/>
      <c r="O495" s="224"/>
      <c r="P495" s="224"/>
      <c r="S495" s="225"/>
      <c r="T495" s="225"/>
    </row>
    <row r="496" spans="1:20" ht="12.75" customHeight="1">
      <c r="A496" s="225"/>
      <c r="B496" s="225"/>
      <c r="C496" s="225"/>
      <c r="D496" s="225"/>
      <c r="E496" s="224"/>
      <c r="F496" s="225"/>
      <c r="G496" s="225"/>
      <c r="H496" s="225"/>
      <c r="I496" s="225"/>
      <c r="J496" s="225"/>
      <c r="K496" s="225"/>
      <c r="L496" s="225"/>
      <c r="M496" s="224"/>
      <c r="N496" s="224"/>
      <c r="O496" s="224"/>
      <c r="P496" s="224"/>
      <c r="S496" s="225"/>
      <c r="T496" s="225"/>
    </row>
    <row r="497" spans="1:20" ht="12.75" customHeight="1">
      <c r="A497" s="225"/>
      <c r="B497" s="225"/>
      <c r="C497" s="225"/>
      <c r="D497" s="225"/>
      <c r="E497" s="224"/>
      <c r="F497" s="225"/>
      <c r="G497" s="225"/>
      <c r="H497" s="225"/>
      <c r="I497" s="225"/>
      <c r="J497" s="225"/>
      <c r="K497" s="225"/>
      <c r="L497" s="225"/>
      <c r="M497" s="224"/>
      <c r="N497" s="224"/>
      <c r="O497" s="224"/>
      <c r="P497" s="224"/>
      <c r="S497" s="225"/>
      <c r="T497" s="225"/>
    </row>
    <row r="498" spans="1:20" ht="12.75" customHeight="1">
      <c r="A498" s="225"/>
      <c r="B498" s="225"/>
      <c r="C498" s="225"/>
      <c r="D498" s="225"/>
      <c r="E498" s="224"/>
      <c r="F498" s="225"/>
      <c r="G498" s="225"/>
      <c r="H498" s="225"/>
      <c r="I498" s="225"/>
      <c r="J498" s="225"/>
      <c r="K498" s="225"/>
      <c r="L498" s="225"/>
      <c r="M498" s="224"/>
      <c r="N498" s="224"/>
      <c r="O498" s="224"/>
      <c r="P498" s="224"/>
      <c r="S498" s="225"/>
      <c r="T498" s="225"/>
    </row>
    <row r="499" spans="1:20" ht="12.75" customHeight="1">
      <c r="A499" s="225"/>
      <c r="B499" s="225"/>
      <c r="C499" s="225"/>
      <c r="D499" s="225"/>
      <c r="E499" s="224"/>
      <c r="F499" s="225"/>
      <c r="G499" s="225"/>
      <c r="H499" s="225"/>
      <c r="I499" s="225"/>
      <c r="J499" s="225"/>
      <c r="K499" s="225"/>
      <c r="L499" s="225"/>
      <c r="M499" s="224"/>
      <c r="N499" s="224"/>
      <c r="O499" s="224"/>
      <c r="P499" s="224"/>
      <c r="S499" s="225"/>
      <c r="T499" s="225"/>
    </row>
    <row r="500" spans="1:20" ht="12.75" customHeight="1">
      <c r="A500" s="225"/>
      <c r="B500" s="225"/>
      <c r="C500" s="225"/>
      <c r="D500" s="225"/>
      <c r="E500" s="224"/>
      <c r="F500" s="225"/>
      <c r="G500" s="225"/>
      <c r="H500" s="225"/>
      <c r="I500" s="225"/>
      <c r="J500" s="225"/>
      <c r="K500" s="225"/>
      <c r="L500" s="225"/>
      <c r="M500" s="224"/>
      <c r="N500" s="224"/>
      <c r="O500" s="224"/>
      <c r="P500" s="224"/>
      <c r="S500" s="225"/>
      <c r="T500" s="225"/>
    </row>
    <row r="501" spans="1:20" ht="12.75" customHeight="1">
      <c r="A501" s="225"/>
      <c r="B501" s="225"/>
      <c r="C501" s="225"/>
      <c r="D501" s="225"/>
      <c r="E501" s="224"/>
      <c r="F501" s="225"/>
      <c r="G501" s="225"/>
      <c r="H501" s="225"/>
      <c r="I501" s="225"/>
      <c r="J501" s="225"/>
      <c r="K501" s="225"/>
      <c r="L501" s="225"/>
      <c r="M501" s="224"/>
      <c r="N501" s="224"/>
      <c r="O501" s="224"/>
      <c r="P501" s="224"/>
      <c r="S501" s="225"/>
      <c r="T501" s="225"/>
    </row>
    <row r="502" spans="1:20" ht="12.75" customHeight="1">
      <c r="A502" s="225"/>
      <c r="B502" s="225"/>
      <c r="C502" s="225"/>
      <c r="D502" s="225"/>
      <c r="E502" s="224"/>
      <c r="F502" s="225"/>
      <c r="G502" s="225"/>
      <c r="H502" s="225"/>
      <c r="I502" s="225"/>
      <c r="J502" s="225"/>
      <c r="K502" s="225"/>
      <c r="L502" s="225"/>
      <c r="M502" s="224"/>
      <c r="N502" s="224"/>
      <c r="O502" s="224"/>
      <c r="P502" s="224"/>
      <c r="S502" s="225"/>
      <c r="T502" s="225"/>
    </row>
    <row r="503" spans="1:20" ht="12.75" customHeight="1">
      <c r="A503" s="225"/>
      <c r="B503" s="225"/>
      <c r="C503" s="225"/>
      <c r="D503" s="225"/>
      <c r="E503" s="224"/>
      <c r="F503" s="225"/>
      <c r="G503" s="225"/>
      <c r="H503" s="225"/>
      <c r="I503" s="225"/>
      <c r="J503" s="225"/>
      <c r="K503" s="225"/>
      <c r="L503" s="225"/>
      <c r="M503" s="224"/>
      <c r="N503" s="224"/>
      <c r="O503" s="224"/>
      <c r="P503" s="224"/>
      <c r="S503" s="225"/>
      <c r="T503" s="225"/>
    </row>
    <row r="504" spans="1:20" ht="12.75" customHeight="1">
      <c r="A504" s="225"/>
      <c r="B504" s="225"/>
      <c r="C504" s="225"/>
      <c r="D504" s="225"/>
      <c r="E504" s="224"/>
      <c r="F504" s="225"/>
      <c r="G504" s="225"/>
      <c r="H504" s="225"/>
      <c r="I504" s="225"/>
      <c r="J504" s="225"/>
      <c r="K504" s="225"/>
      <c r="L504" s="225"/>
      <c r="M504" s="224"/>
      <c r="N504" s="224"/>
      <c r="O504" s="224"/>
      <c r="P504" s="224"/>
      <c r="S504" s="225"/>
      <c r="T504" s="225"/>
    </row>
    <row r="505" spans="1:20" ht="12.75" customHeight="1">
      <c r="A505" s="225"/>
      <c r="B505" s="225"/>
      <c r="C505" s="225"/>
      <c r="D505" s="225"/>
      <c r="E505" s="224"/>
      <c r="F505" s="225"/>
      <c r="G505" s="225"/>
      <c r="H505" s="225"/>
      <c r="I505" s="225"/>
      <c r="J505" s="225"/>
      <c r="K505" s="225"/>
      <c r="L505" s="225"/>
      <c r="M505" s="224"/>
      <c r="N505" s="224"/>
      <c r="O505" s="224"/>
      <c r="P505" s="224"/>
      <c r="S505" s="225"/>
      <c r="T505" s="225"/>
    </row>
    <row r="506" spans="1:20" ht="12.75" customHeight="1">
      <c r="A506" s="225"/>
      <c r="B506" s="225"/>
      <c r="C506" s="225"/>
      <c r="D506" s="225"/>
      <c r="E506" s="224"/>
      <c r="F506" s="225"/>
      <c r="G506" s="225"/>
      <c r="H506" s="225"/>
      <c r="I506" s="225"/>
      <c r="J506" s="225"/>
      <c r="K506" s="225"/>
      <c r="L506" s="225"/>
      <c r="M506" s="224"/>
      <c r="N506" s="224"/>
      <c r="O506" s="224"/>
      <c r="P506" s="224"/>
      <c r="S506" s="225"/>
      <c r="T506" s="225"/>
    </row>
    <row r="507" spans="1:20" ht="12.75" customHeight="1">
      <c r="A507" s="225"/>
      <c r="B507" s="225"/>
      <c r="C507" s="225"/>
      <c r="D507" s="225"/>
      <c r="E507" s="224"/>
      <c r="F507" s="225"/>
      <c r="G507" s="225"/>
      <c r="H507" s="225"/>
      <c r="I507" s="225"/>
      <c r="J507" s="225"/>
      <c r="K507" s="225"/>
      <c r="L507" s="225"/>
      <c r="M507" s="224"/>
      <c r="N507" s="224"/>
      <c r="O507" s="224"/>
      <c r="P507" s="224"/>
      <c r="S507" s="225"/>
      <c r="T507" s="225"/>
    </row>
    <row r="508" spans="1:20" ht="12.75" customHeight="1">
      <c r="A508" s="225"/>
      <c r="B508" s="225"/>
      <c r="C508" s="225"/>
      <c r="D508" s="225"/>
      <c r="E508" s="224"/>
      <c r="F508" s="225"/>
      <c r="G508" s="225"/>
      <c r="H508" s="225"/>
      <c r="I508" s="225"/>
      <c r="J508" s="225"/>
      <c r="K508" s="225"/>
      <c r="L508" s="225"/>
      <c r="M508" s="224"/>
      <c r="N508" s="224"/>
      <c r="O508" s="224"/>
      <c r="P508" s="224"/>
      <c r="S508" s="225"/>
      <c r="T508" s="225"/>
    </row>
    <row r="509" spans="1:20" ht="12.75" customHeight="1">
      <c r="A509" s="225"/>
      <c r="B509" s="225"/>
      <c r="C509" s="225"/>
      <c r="D509" s="225"/>
      <c r="E509" s="224"/>
      <c r="F509" s="225"/>
      <c r="G509" s="225"/>
      <c r="H509" s="225"/>
      <c r="I509" s="225"/>
      <c r="J509" s="225"/>
      <c r="K509" s="225"/>
      <c r="L509" s="225"/>
      <c r="M509" s="224"/>
      <c r="N509" s="224"/>
      <c r="O509" s="224"/>
      <c r="P509" s="224"/>
      <c r="S509" s="225"/>
      <c r="T509" s="225"/>
    </row>
    <row r="510" spans="1:20" ht="12.75" customHeight="1">
      <c r="A510" s="225"/>
      <c r="B510" s="225"/>
      <c r="C510" s="225"/>
      <c r="D510" s="225"/>
      <c r="E510" s="224"/>
      <c r="F510" s="225"/>
      <c r="G510" s="225"/>
      <c r="H510" s="225"/>
      <c r="I510" s="225"/>
      <c r="J510" s="225"/>
      <c r="K510" s="225"/>
      <c r="L510" s="225"/>
      <c r="M510" s="224"/>
      <c r="N510" s="224"/>
      <c r="O510" s="224"/>
      <c r="P510" s="224"/>
      <c r="S510" s="225"/>
      <c r="T510" s="225"/>
    </row>
    <row r="511" spans="1:20" ht="12.75" customHeight="1">
      <c r="A511" s="225"/>
      <c r="B511" s="225"/>
      <c r="C511" s="225"/>
      <c r="D511" s="225"/>
      <c r="E511" s="224"/>
      <c r="F511" s="225"/>
      <c r="G511" s="225"/>
      <c r="H511" s="225"/>
      <c r="I511" s="225"/>
      <c r="J511" s="225"/>
      <c r="K511" s="225"/>
      <c r="L511" s="225"/>
      <c r="M511" s="224"/>
      <c r="N511" s="224"/>
      <c r="O511" s="224"/>
      <c r="P511" s="224"/>
      <c r="S511" s="225"/>
      <c r="T511" s="225"/>
    </row>
    <row r="512" spans="1:20" ht="12.75" customHeight="1">
      <c r="A512" s="225"/>
      <c r="B512" s="225"/>
      <c r="C512" s="225"/>
      <c r="D512" s="225"/>
      <c r="E512" s="224"/>
      <c r="F512" s="225"/>
      <c r="G512" s="225"/>
      <c r="H512" s="225"/>
      <c r="I512" s="225"/>
      <c r="J512" s="225"/>
      <c r="K512" s="225"/>
      <c r="L512" s="225"/>
      <c r="M512" s="224"/>
      <c r="N512" s="224"/>
      <c r="O512" s="224"/>
      <c r="P512" s="224"/>
      <c r="S512" s="225"/>
      <c r="T512" s="225"/>
    </row>
    <row r="513" spans="1:20" ht="12.75" customHeight="1">
      <c r="A513" s="225"/>
      <c r="B513" s="225"/>
      <c r="C513" s="225"/>
      <c r="D513" s="225"/>
      <c r="E513" s="224"/>
      <c r="F513" s="225"/>
      <c r="G513" s="225"/>
      <c r="H513" s="225"/>
      <c r="I513" s="225"/>
      <c r="J513" s="225"/>
      <c r="K513" s="225"/>
      <c r="L513" s="225"/>
      <c r="M513" s="224"/>
      <c r="N513" s="224"/>
      <c r="O513" s="224"/>
      <c r="P513" s="224"/>
      <c r="S513" s="225"/>
      <c r="T513" s="225"/>
    </row>
    <row r="514" spans="1:20" ht="12.75" customHeight="1">
      <c r="A514" s="225"/>
      <c r="B514" s="225"/>
      <c r="C514" s="225"/>
      <c r="D514" s="225"/>
      <c r="E514" s="224"/>
      <c r="F514" s="225"/>
      <c r="G514" s="225"/>
      <c r="H514" s="225"/>
      <c r="I514" s="225"/>
      <c r="J514" s="225"/>
      <c r="K514" s="225"/>
      <c r="L514" s="225"/>
      <c r="M514" s="224"/>
      <c r="N514" s="224"/>
      <c r="O514" s="224"/>
      <c r="P514" s="224"/>
      <c r="S514" s="225"/>
      <c r="T514" s="225"/>
    </row>
    <row r="515" spans="1:20" ht="12.75" customHeight="1">
      <c r="A515" s="225"/>
      <c r="B515" s="225"/>
      <c r="C515" s="225"/>
      <c r="D515" s="225"/>
      <c r="E515" s="224"/>
      <c r="F515" s="225"/>
      <c r="G515" s="225"/>
      <c r="H515" s="225"/>
      <c r="I515" s="225"/>
      <c r="J515" s="225"/>
      <c r="K515" s="225"/>
      <c r="L515" s="225"/>
      <c r="M515" s="224"/>
      <c r="N515" s="224"/>
      <c r="O515" s="224"/>
      <c r="P515" s="224"/>
      <c r="S515" s="225"/>
      <c r="T515" s="225"/>
    </row>
    <row r="516" spans="1:20" ht="12.75" customHeight="1">
      <c r="A516" s="225"/>
      <c r="B516" s="225"/>
      <c r="C516" s="225"/>
      <c r="D516" s="225"/>
      <c r="E516" s="224"/>
      <c r="F516" s="225"/>
      <c r="G516" s="225"/>
      <c r="H516" s="225"/>
      <c r="I516" s="225"/>
      <c r="J516" s="225"/>
      <c r="K516" s="225"/>
      <c r="L516" s="225"/>
      <c r="M516" s="224"/>
      <c r="N516" s="224"/>
      <c r="O516" s="224"/>
      <c r="P516" s="224"/>
      <c r="S516" s="225"/>
      <c r="T516" s="225"/>
    </row>
    <row r="517" spans="1:20" ht="12.75" customHeight="1">
      <c r="A517" s="225"/>
      <c r="B517" s="225"/>
      <c r="C517" s="225"/>
      <c r="D517" s="225"/>
      <c r="E517" s="224"/>
      <c r="F517" s="225"/>
      <c r="G517" s="225"/>
      <c r="H517" s="225"/>
      <c r="I517" s="225"/>
      <c r="J517" s="225"/>
      <c r="K517" s="225"/>
      <c r="L517" s="225"/>
      <c r="M517" s="224"/>
      <c r="N517" s="224"/>
      <c r="O517" s="224"/>
      <c r="P517" s="224"/>
      <c r="S517" s="225"/>
      <c r="T517" s="225"/>
    </row>
    <row r="518" spans="1:20" ht="12.75" customHeight="1">
      <c r="A518" s="225"/>
      <c r="B518" s="225"/>
      <c r="C518" s="225"/>
      <c r="D518" s="225"/>
      <c r="E518" s="224"/>
      <c r="F518" s="225"/>
      <c r="G518" s="225"/>
      <c r="H518" s="225"/>
      <c r="I518" s="225"/>
      <c r="J518" s="225"/>
      <c r="K518" s="225"/>
      <c r="L518" s="225"/>
      <c r="M518" s="224"/>
      <c r="N518" s="224"/>
      <c r="O518" s="224"/>
      <c r="P518" s="224"/>
      <c r="S518" s="225"/>
      <c r="T518" s="225"/>
    </row>
    <row r="519" spans="1:20" ht="12.75" customHeight="1">
      <c r="A519" s="225"/>
      <c r="B519" s="225"/>
      <c r="C519" s="225"/>
      <c r="D519" s="225"/>
      <c r="E519" s="224"/>
      <c r="F519" s="225"/>
      <c r="G519" s="225"/>
      <c r="H519" s="225"/>
      <c r="I519" s="225"/>
      <c r="J519" s="225"/>
      <c r="K519" s="225"/>
      <c r="L519" s="225"/>
      <c r="M519" s="224"/>
      <c r="N519" s="224"/>
      <c r="O519" s="224"/>
      <c r="P519" s="224"/>
      <c r="S519" s="225"/>
      <c r="T519" s="225"/>
    </row>
    <row r="520" spans="1:20" ht="12.75" customHeight="1">
      <c r="A520" s="225"/>
      <c r="B520" s="225"/>
      <c r="C520" s="225"/>
      <c r="D520" s="225"/>
      <c r="E520" s="224"/>
      <c r="F520" s="225"/>
      <c r="G520" s="225"/>
      <c r="H520" s="225"/>
      <c r="I520" s="225"/>
      <c r="J520" s="225"/>
      <c r="K520" s="225"/>
      <c r="L520" s="225"/>
      <c r="M520" s="224"/>
      <c r="N520" s="224"/>
      <c r="O520" s="224"/>
      <c r="P520" s="224"/>
      <c r="S520" s="225"/>
      <c r="T520" s="225"/>
    </row>
    <row r="521" spans="1:20" ht="12.75" customHeight="1">
      <c r="A521" s="225"/>
      <c r="B521" s="225"/>
      <c r="C521" s="225"/>
      <c r="D521" s="225"/>
      <c r="E521" s="224"/>
      <c r="F521" s="225"/>
      <c r="G521" s="225"/>
      <c r="H521" s="225"/>
      <c r="I521" s="225"/>
      <c r="J521" s="225"/>
      <c r="K521" s="225"/>
      <c r="L521" s="225"/>
      <c r="M521" s="224"/>
      <c r="N521" s="224"/>
      <c r="O521" s="224"/>
      <c r="P521" s="224"/>
      <c r="S521" s="225"/>
      <c r="T521" s="225"/>
    </row>
    <row r="522" spans="1:20" ht="12.75" customHeight="1">
      <c r="A522" s="225"/>
      <c r="B522" s="225"/>
      <c r="C522" s="225"/>
      <c r="D522" s="225"/>
      <c r="E522" s="224"/>
      <c r="F522" s="225"/>
      <c r="G522" s="225"/>
      <c r="H522" s="225"/>
      <c r="I522" s="225"/>
      <c r="J522" s="225"/>
      <c r="K522" s="225"/>
      <c r="L522" s="225"/>
      <c r="M522" s="224"/>
      <c r="N522" s="224"/>
      <c r="O522" s="224"/>
      <c r="P522" s="224"/>
      <c r="S522" s="225"/>
      <c r="T522" s="225"/>
    </row>
    <row r="523" spans="1:20" ht="12.75" customHeight="1">
      <c r="A523" s="225"/>
      <c r="B523" s="225"/>
      <c r="C523" s="225"/>
      <c r="D523" s="225"/>
      <c r="E523" s="224"/>
      <c r="F523" s="225"/>
      <c r="G523" s="225"/>
      <c r="H523" s="225"/>
      <c r="I523" s="225"/>
      <c r="J523" s="225"/>
      <c r="K523" s="225"/>
      <c r="L523" s="225"/>
      <c r="M523" s="224"/>
      <c r="N523" s="224"/>
      <c r="O523" s="224"/>
      <c r="P523" s="224"/>
      <c r="S523" s="225"/>
      <c r="T523" s="225"/>
    </row>
    <row r="524" spans="1:20" ht="12.75" customHeight="1">
      <c r="A524" s="225"/>
      <c r="B524" s="225"/>
      <c r="C524" s="225"/>
      <c r="D524" s="225"/>
      <c r="E524" s="224"/>
      <c r="F524" s="225"/>
      <c r="G524" s="225"/>
      <c r="H524" s="225"/>
      <c r="I524" s="225"/>
      <c r="J524" s="225"/>
      <c r="K524" s="225"/>
      <c r="L524" s="225"/>
      <c r="M524" s="224"/>
      <c r="N524" s="224"/>
      <c r="O524" s="224"/>
      <c r="P524" s="224"/>
      <c r="S524" s="225"/>
      <c r="T524" s="225"/>
    </row>
    <row r="525" spans="1:20" ht="12.75" customHeight="1">
      <c r="A525" s="225"/>
      <c r="B525" s="225"/>
      <c r="C525" s="225"/>
      <c r="D525" s="225"/>
      <c r="E525" s="224"/>
      <c r="F525" s="225"/>
      <c r="G525" s="225"/>
      <c r="H525" s="225"/>
      <c r="I525" s="225"/>
      <c r="J525" s="225"/>
      <c r="K525" s="225"/>
      <c r="L525" s="225"/>
      <c r="M525" s="224"/>
      <c r="N525" s="224"/>
      <c r="O525" s="224"/>
      <c r="P525" s="224"/>
      <c r="S525" s="225"/>
      <c r="T525" s="225"/>
    </row>
    <row r="526" spans="1:20" ht="12.75" customHeight="1">
      <c r="A526" s="225"/>
      <c r="B526" s="225"/>
      <c r="C526" s="225"/>
      <c r="D526" s="225"/>
      <c r="E526" s="224"/>
      <c r="F526" s="225"/>
      <c r="G526" s="225"/>
      <c r="H526" s="225"/>
      <c r="I526" s="225"/>
      <c r="J526" s="225"/>
      <c r="K526" s="225"/>
      <c r="L526" s="225"/>
      <c r="M526" s="224"/>
      <c r="N526" s="224"/>
      <c r="O526" s="224"/>
      <c r="P526" s="224"/>
      <c r="S526" s="225"/>
      <c r="T526" s="225"/>
    </row>
    <row r="527" spans="1:20" ht="12.75" customHeight="1">
      <c r="A527" s="225"/>
      <c r="B527" s="225"/>
      <c r="C527" s="225"/>
      <c r="D527" s="225"/>
      <c r="E527" s="224"/>
      <c r="F527" s="225"/>
      <c r="G527" s="225"/>
      <c r="H527" s="225"/>
      <c r="I527" s="225"/>
      <c r="J527" s="225"/>
      <c r="K527" s="225"/>
      <c r="L527" s="225"/>
      <c r="M527" s="224"/>
      <c r="N527" s="224"/>
      <c r="O527" s="224"/>
      <c r="P527" s="224"/>
      <c r="S527" s="225"/>
      <c r="T527" s="225"/>
    </row>
    <row r="528" spans="1:20" ht="12.75" customHeight="1">
      <c r="A528" s="225"/>
      <c r="B528" s="225"/>
      <c r="C528" s="225"/>
      <c r="D528" s="225"/>
      <c r="E528" s="224"/>
      <c r="F528" s="225"/>
      <c r="G528" s="225"/>
      <c r="H528" s="225"/>
      <c r="I528" s="225"/>
      <c r="J528" s="225"/>
      <c r="K528" s="225"/>
      <c r="L528" s="225"/>
      <c r="M528" s="224"/>
      <c r="N528" s="224"/>
      <c r="O528" s="224"/>
      <c r="P528" s="224"/>
      <c r="S528" s="225"/>
      <c r="T528" s="225"/>
    </row>
    <row r="529" spans="1:20" ht="12.75" customHeight="1">
      <c r="A529" s="225"/>
      <c r="B529" s="225"/>
      <c r="C529" s="225"/>
      <c r="D529" s="225"/>
      <c r="E529" s="224"/>
      <c r="F529" s="225"/>
      <c r="G529" s="225"/>
      <c r="H529" s="225"/>
      <c r="I529" s="225"/>
      <c r="J529" s="225"/>
      <c r="K529" s="225"/>
      <c r="L529" s="225"/>
      <c r="M529" s="224"/>
      <c r="N529" s="224"/>
      <c r="O529" s="224"/>
      <c r="P529" s="224"/>
      <c r="S529" s="225"/>
      <c r="T529" s="225"/>
    </row>
    <row r="530" spans="1:20" ht="12.75" customHeight="1">
      <c r="A530" s="225"/>
      <c r="B530" s="225"/>
      <c r="C530" s="225"/>
      <c r="D530" s="225"/>
      <c r="E530" s="224"/>
      <c r="F530" s="225"/>
      <c r="G530" s="225"/>
      <c r="H530" s="225"/>
      <c r="I530" s="225"/>
      <c r="J530" s="225"/>
      <c r="K530" s="225"/>
      <c r="L530" s="225"/>
      <c r="M530" s="224"/>
      <c r="N530" s="224"/>
      <c r="O530" s="224"/>
      <c r="P530" s="224"/>
      <c r="S530" s="225"/>
      <c r="T530" s="225"/>
    </row>
    <row r="531" spans="1:20" ht="12.75" customHeight="1">
      <c r="A531" s="225"/>
      <c r="B531" s="225"/>
      <c r="C531" s="225"/>
      <c r="D531" s="225"/>
      <c r="E531" s="224"/>
      <c r="F531" s="225"/>
      <c r="G531" s="225"/>
      <c r="H531" s="225"/>
      <c r="I531" s="225"/>
      <c r="J531" s="225"/>
      <c r="K531" s="225"/>
      <c r="L531" s="225"/>
      <c r="M531" s="224"/>
      <c r="N531" s="224"/>
      <c r="O531" s="224"/>
      <c r="P531" s="224"/>
      <c r="S531" s="225"/>
      <c r="T531" s="225"/>
    </row>
    <row r="532" spans="1:20" ht="12.75" customHeight="1">
      <c r="A532" s="225"/>
      <c r="B532" s="225"/>
      <c r="C532" s="225"/>
      <c r="D532" s="225"/>
      <c r="E532" s="224"/>
      <c r="F532" s="225"/>
      <c r="G532" s="225"/>
      <c r="H532" s="225"/>
      <c r="I532" s="225"/>
      <c r="J532" s="225"/>
      <c r="K532" s="225"/>
      <c r="L532" s="225"/>
      <c r="M532" s="224"/>
      <c r="N532" s="224"/>
      <c r="O532" s="224"/>
      <c r="P532" s="224"/>
      <c r="S532" s="225"/>
      <c r="T532" s="225"/>
    </row>
    <row r="533" spans="1:20" ht="12.75" customHeight="1">
      <c r="A533" s="225"/>
      <c r="B533" s="225"/>
      <c r="C533" s="225"/>
      <c r="D533" s="225"/>
      <c r="E533" s="224"/>
      <c r="F533" s="225"/>
      <c r="G533" s="225"/>
      <c r="H533" s="225"/>
      <c r="I533" s="225"/>
      <c r="J533" s="225"/>
      <c r="K533" s="225"/>
      <c r="L533" s="225"/>
      <c r="M533" s="224"/>
      <c r="N533" s="224"/>
      <c r="O533" s="224"/>
      <c r="P533" s="224"/>
      <c r="S533" s="225"/>
      <c r="T533" s="225"/>
    </row>
    <row r="534" spans="1:20" ht="12.75" customHeight="1">
      <c r="A534" s="225"/>
      <c r="B534" s="225"/>
      <c r="C534" s="225"/>
      <c r="D534" s="225"/>
      <c r="E534" s="224"/>
      <c r="F534" s="225"/>
      <c r="G534" s="225"/>
      <c r="H534" s="225"/>
      <c r="I534" s="225"/>
      <c r="J534" s="225"/>
      <c r="K534" s="225"/>
      <c r="L534" s="225"/>
      <c r="M534" s="224"/>
      <c r="N534" s="224"/>
      <c r="O534" s="224"/>
      <c r="P534" s="224"/>
      <c r="S534" s="225"/>
      <c r="T534" s="225"/>
    </row>
    <row r="535" spans="1:20" ht="12.75" customHeight="1">
      <c r="A535" s="225"/>
      <c r="B535" s="225"/>
      <c r="C535" s="225"/>
      <c r="D535" s="225"/>
      <c r="E535" s="224"/>
      <c r="F535" s="225"/>
      <c r="G535" s="225"/>
      <c r="H535" s="225"/>
      <c r="I535" s="225"/>
      <c r="J535" s="225"/>
      <c r="K535" s="225"/>
      <c r="L535" s="225"/>
      <c r="M535" s="224"/>
      <c r="N535" s="224"/>
      <c r="O535" s="224"/>
      <c r="P535" s="224"/>
      <c r="S535" s="225"/>
      <c r="T535" s="225"/>
    </row>
    <row r="536" spans="1:20" ht="12.75" customHeight="1">
      <c r="A536" s="225"/>
      <c r="B536" s="225"/>
      <c r="C536" s="225"/>
      <c r="D536" s="225"/>
      <c r="E536" s="224"/>
      <c r="F536" s="225"/>
      <c r="G536" s="225"/>
      <c r="H536" s="225"/>
      <c r="I536" s="225"/>
      <c r="J536" s="225"/>
      <c r="K536" s="225"/>
      <c r="L536" s="225"/>
      <c r="M536" s="224"/>
      <c r="N536" s="224"/>
      <c r="O536" s="224"/>
      <c r="P536" s="224"/>
      <c r="S536" s="225"/>
      <c r="T536" s="225"/>
    </row>
    <row r="537" spans="1:20" ht="12.75" customHeight="1">
      <c r="A537" s="225"/>
      <c r="B537" s="225"/>
      <c r="C537" s="225"/>
      <c r="D537" s="225"/>
      <c r="E537" s="224"/>
      <c r="F537" s="225"/>
      <c r="G537" s="225"/>
      <c r="H537" s="225"/>
      <c r="I537" s="225"/>
      <c r="J537" s="225"/>
      <c r="K537" s="225"/>
      <c r="L537" s="225"/>
      <c r="M537" s="224"/>
      <c r="N537" s="224"/>
      <c r="O537" s="224"/>
      <c r="P537" s="224"/>
      <c r="S537" s="225"/>
      <c r="T537" s="225"/>
    </row>
    <row r="538" spans="1:20" ht="12.75" customHeight="1">
      <c r="A538" s="225"/>
      <c r="B538" s="225"/>
      <c r="C538" s="225"/>
      <c r="D538" s="225"/>
      <c r="E538" s="224"/>
      <c r="F538" s="225"/>
      <c r="G538" s="225"/>
      <c r="H538" s="225"/>
      <c r="I538" s="225"/>
      <c r="J538" s="225"/>
      <c r="K538" s="225"/>
      <c r="L538" s="225"/>
      <c r="M538" s="224"/>
      <c r="N538" s="224"/>
      <c r="O538" s="224"/>
      <c r="P538" s="224"/>
      <c r="S538" s="225"/>
      <c r="T538" s="225"/>
    </row>
    <row r="539" spans="1:20" ht="12.75" customHeight="1">
      <c r="A539" s="225"/>
      <c r="B539" s="225"/>
      <c r="C539" s="225"/>
      <c r="D539" s="225"/>
      <c r="E539" s="224"/>
      <c r="F539" s="225"/>
      <c r="G539" s="225"/>
      <c r="H539" s="225"/>
      <c r="I539" s="225"/>
      <c r="J539" s="225"/>
      <c r="K539" s="225"/>
      <c r="L539" s="225"/>
      <c r="M539" s="224"/>
      <c r="N539" s="224"/>
      <c r="O539" s="224"/>
      <c r="P539" s="224"/>
      <c r="S539" s="225"/>
      <c r="T539" s="225"/>
    </row>
    <row r="540" spans="1:20" ht="12.75" customHeight="1">
      <c r="A540" s="225"/>
      <c r="B540" s="225"/>
      <c r="C540" s="225"/>
      <c r="D540" s="225"/>
      <c r="E540" s="224"/>
      <c r="F540" s="225"/>
      <c r="G540" s="225"/>
      <c r="H540" s="225"/>
      <c r="I540" s="225"/>
      <c r="J540" s="225"/>
      <c r="K540" s="225"/>
      <c r="L540" s="225"/>
      <c r="M540" s="224"/>
      <c r="N540" s="224"/>
      <c r="O540" s="224"/>
      <c r="P540" s="224"/>
      <c r="S540" s="225"/>
      <c r="T540" s="225"/>
    </row>
    <row r="541" spans="1:20" ht="12.75" customHeight="1">
      <c r="A541" s="225"/>
      <c r="B541" s="225"/>
      <c r="C541" s="225"/>
      <c r="D541" s="225"/>
      <c r="E541" s="224"/>
      <c r="F541" s="225"/>
      <c r="G541" s="225"/>
      <c r="H541" s="225"/>
      <c r="I541" s="225"/>
      <c r="J541" s="225"/>
      <c r="K541" s="225"/>
      <c r="L541" s="225"/>
      <c r="M541" s="224"/>
      <c r="N541" s="224"/>
      <c r="O541" s="224"/>
      <c r="P541" s="224"/>
      <c r="S541" s="225"/>
      <c r="T541" s="225"/>
    </row>
    <row r="542" spans="1:20" ht="12.75" customHeight="1">
      <c r="A542" s="225"/>
      <c r="B542" s="225"/>
      <c r="C542" s="225"/>
      <c r="D542" s="225"/>
      <c r="E542" s="224"/>
      <c r="F542" s="225"/>
      <c r="G542" s="225"/>
      <c r="H542" s="225"/>
      <c r="I542" s="225"/>
      <c r="J542" s="225"/>
      <c r="K542" s="225"/>
      <c r="L542" s="225"/>
      <c r="M542" s="224"/>
      <c r="N542" s="224"/>
      <c r="O542" s="224"/>
      <c r="P542" s="224"/>
      <c r="S542" s="225"/>
      <c r="T542" s="225"/>
    </row>
    <row r="543" spans="1:20" ht="12.75" customHeight="1">
      <c r="A543" s="225"/>
      <c r="B543" s="225"/>
      <c r="C543" s="225"/>
      <c r="D543" s="225"/>
      <c r="E543" s="224"/>
      <c r="F543" s="225"/>
      <c r="G543" s="225"/>
      <c r="H543" s="225"/>
      <c r="I543" s="225"/>
      <c r="J543" s="225"/>
      <c r="K543" s="225"/>
      <c r="L543" s="225"/>
      <c r="M543" s="224"/>
      <c r="N543" s="224"/>
      <c r="O543" s="224"/>
      <c r="P543" s="224"/>
      <c r="S543" s="225"/>
      <c r="T543" s="225"/>
    </row>
    <row r="544" spans="1:20" ht="12.75" customHeight="1">
      <c r="A544" s="225"/>
      <c r="B544" s="225"/>
      <c r="C544" s="225"/>
      <c r="D544" s="225"/>
      <c r="E544" s="224"/>
      <c r="F544" s="225"/>
      <c r="G544" s="225"/>
      <c r="H544" s="225"/>
      <c r="I544" s="225"/>
      <c r="J544" s="225"/>
      <c r="K544" s="225"/>
      <c r="L544" s="225"/>
      <c r="M544" s="224"/>
      <c r="N544" s="224"/>
      <c r="O544" s="224"/>
      <c r="P544" s="224"/>
      <c r="S544" s="225"/>
      <c r="T544" s="225"/>
    </row>
    <row r="545" spans="1:20" ht="12.75" customHeight="1">
      <c r="A545" s="225"/>
      <c r="B545" s="225"/>
      <c r="C545" s="225"/>
      <c r="D545" s="225"/>
      <c r="E545" s="224"/>
      <c r="F545" s="225"/>
      <c r="G545" s="225"/>
      <c r="H545" s="225"/>
      <c r="I545" s="225"/>
      <c r="J545" s="225"/>
      <c r="K545" s="225"/>
      <c r="L545" s="225"/>
      <c r="M545" s="224"/>
      <c r="N545" s="224"/>
      <c r="O545" s="224"/>
      <c r="P545" s="224"/>
      <c r="S545" s="225"/>
      <c r="T545" s="225"/>
    </row>
    <row r="546" spans="1:20" ht="12.75" customHeight="1">
      <c r="A546" s="225"/>
      <c r="B546" s="225"/>
      <c r="C546" s="225"/>
      <c r="D546" s="225"/>
      <c r="E546" s="224"/>
      <c r="F546" s="225"/>
      <c r="G546" s="225"/>
      <c r="H546" s="225"/>
      <c r="I546" s="225"/>
      <c r="J546" s="225"/>
      <c r="K546" s="225"/>
      <c r="L546" s="225"/>
      <c r="M546" s="224"/>
      <c r="N546" s="224"/>
      <c r="O546" s="224"/>
      <c r="P546" s="224"/>
      <c r="S546" s="225"/>
      <c r="T546" s="225"/>
    </row>
    <row r="547" spans="1:20" ht="12.75" customHeight="1">
      <c r="A547" s="225"/>
      <c r="B547" s="225"/>
      <c r="C547" s="225"/>
      <c r="D547" s="225"/>
      <c r="E547" s="224"/>
      <c r="F547" s="225"/>
      <c r="G547" s="225"/>
      <c r="H547" s="225"/>
      <c r="I547" s="225"/>
      <c r="J547" s="225"/>
      <c r="K547" s="225"/>
      <c r="L547" s="225"/>
      <c r="M547" s="224"/>
      <c r="N547" s="224"/>
      <c r="O547" s="224"/>
      <c r="P547" s="224"/>
      <c r="S547" s="225"/>
      <c r="T547" s="225"/>
    </row>
    <row r="548" spans="1:20" ht="12.75" customHeight="1">
      <c r="A548" s="225"/>
      <c r="B548" s="225"/>
      <c r="C548" s="225"/>
      <c r="D548" s="225"/>
      <c r="E548" s="224"/>
      <c r="F548" s="225"/>
      <c r="G548" s="225"/>
      <c r="H548" s="225"/>
      <c r="I548" s="225"/>
      <c r="J548" s="225"/>
      <c r="K548" s="225"/>
      <c r="L548" s="225"/>
      <c r="M548" s="224"/>
      <c r="N548" s="224"/>
      <c r="O548" s="224"/>
      <c r="P548" s="224"/>
      <c r="S548" s="225"/>
      <c r="T548" s="225"/>
    </row>
    <row r="549" spans="1:20" ht="12.75" customHeight="1">
      <c r="A549" s="225"/>
      <c r="B549" s="225"/>
      <c r="C549" s="225"/>
      <c r="D549" s="225"/>
      <c r="E549" s="224"/>
      <c r="F549" s="225"/>
      <c r="G549" s="225"/>
      <c r="H549" s="225"/>
      <c r="I549" s="225"/>
      <c r="J549" s="225"/>
      <c r="K549" s="225"/>
      <c r="L549" s="225"/>
      <c r="M549" s="224"/>
      <c r="N549" s="224"/>
      <c r="O549" s="224"/>
      <c r="P549" s="224"/>
      <c r="S549" s="225"/>
      <c r="T549" s="225"/>
    </row>
    <row r="550" spans="1:20" ht="12.75" customHeight="1">
      <c r="A550" s="225"/>
      <c r="B550" s="225"/>
      <c r="C550" s="225"/>
      <c r="D550" s="225"/>
      <c r="E550" s="224"/>
      <c r="F550" s="225"/>
      <c r="G550" s="225"/>
      <c r="H550" s="225"/>
      <c r="I550" s="225"/>
      <c r="J550" s="225"/>
      <c r="K550" s="225"/>
      <c r="L550" s="225"/>
      <c r="M550" s="224"/>
      <c r="N550" s="224"/>
      <c r="O550" s="224"/>
      <c r="P550" s="224"/>
      <c r="S550" s="225"/>
      <c r="T550" s="225"/>
    </row>
    <row r="551" spans="1:20" ht="12.75" customHeight="1">
      <c r="A551" s="225"/>
      <c r="B551" s="225"/>
      <c r="C551" s="225"/>
      <c r="D551" s="225"/>
      <c r="E551" s="224"/>
      <c r="F551" s="225"/>
      <c r="G551" s="225"/>
      <c r="H551" s="225"/>
      <c r="I551" s="225"/>
      <c r="J551" s="225"/>
      <c r="K551" s="225"/>
      <c r="L551" s="225"/>
      <c r="M551" s="224"/>
      <c r="N551" s="224"/>
      <c r="O551" s="224"/>
      <c r="P551" s="224"/>
      <c r="S551" s="225"/>
      <c r="T551" s="225"/>
    </row>
    <row r="552" spans="1:20" ht="12.75" customHeight="1">
      <c r="A552" s="225"/>
      <c r="B552" s="225"/>
      <c r="C552" s="225"/>
      <c r="D552" s="225"/>
      <c r="E552" s="224"/>
      <c r="F552" s="225"/>
      <c r="G552" s="225"/>
      <c r="H552" s="225"/>
      <c r="I552" s="225"/>
      <c r="J552" s="225"/>
      <c r="K552" s="225"/>
      <c r="L552" s="225"/>
      <c r="M552" s="224"/>
      <c r="N552" s="224"/>
      <c r="O552" s="224"/>
      <c r="P552" s="224"/>
      <c r="S552" s="225"/>
      <c r="T552" s="225"/>
    </row>
    <row r="553" spans="1:20" ht="12.75" customHeight="1">
      <c r="A553" s="225"/>
      <c r="B553" s="225"/>
      <c r="C553" s="225"/>
      <c r="D553" s="225"/>
      <c r="E553" s="224"/>
      <c r="F553" s="225"/>
      <c r="G553" s="225"/>
      <c r="H553" s="225"/>
      <c r="I553" s="225"/>
      <c r="J553" s="225"/>
      <c r="K553" s="225"/>
      <c r="L553" s="225"/>
      <c r="M553" s="224"/>
      <c r="N553" s="224"/>
      <c r="O553" s="224"/>
      <c r="P553" s="224"/>
      <c r="S553" s="225"/>
      <c r="T553" s="225"/>
    </row>
    <row r="554" spans="1:20" ht="12.75" customHeight="1">
      <c r="A554" s="225"/>
      <c r="B554" s="225"/>
      <c r="C554" s="225"/>
      <c r="D554" s="225"/>
      <c r="E554" s="224"/>
      <c r="F554" s="225"/>
      <c r="G554" s="225"/>
      <c r="H554" s="225"/>
      <c r="I554" s="225"/>
      <c r="J554" s="225"/>
      <c r="K554" s="225"/>
      <c r="L554" s="225"/>
      <c r="M554" s="224"/>
      <c r="N554" s="224"/>
      <c r="O554" s="224"/>
      <c r="P554" s="224"/>
      <c r="S554" s="225"/>
      <c r="T554" s="225"/>
    </row>
    <row r="555" spans="1:20" ht="12.75" customHeight="1">
      <c r="A555" s="225"/>
      <c r="B555" s="225"/>
      <c r="C555" s="225"/>
      <c r="D555" s="225"/>
      <c r="E555" s="224"/>
      <c r="F555" s="225"/>
      <c r="G555" s="225"/>
      <c r="H555" s="225"/>
      <c r="I555" s="225"/>
      <c r="J555" s="225"/>
      <c r="K555" s="225"/>
      <c r="L555" s="225"/>
      <c r="M555" s="224"/>
      <c r="N555" s="224"/>
      <c r="O555" s="224"/>
      <c r="P555" s="224"/>
      <c r="S555" s="225"/>
      <c r="T555" s="225"/>
    </row>
    <row r="556" spans="1:20" ht="12.75" customHeight="1">
      <c r="A556" s="225"/>
      <c r="B556" s="225"/>
      <c r="C556" s="225"/>
      <c r="D556" s="225"/>
      <c r="E556" s="224"/>
      <c r="F556" s="225"/>
      <c r="G556" s="225"/>
      <c r="H556" s="225"/>
      <c r="I556" s="225"/>
      <c r="J556" s="225"/>
      <c r="K556" s="225"/>
      <c r="L556" s="225"/>
      <c r="M556" s="224"/>
      <c r="N556" s="224"/>
      <c r="O556" s="224"/>
      <c r="P556" s="224"/>
      <c r="S556" s="225"/>
      <c r="T556" s="225"/>
    </row>
    <row r="557" spans="1:20" ht="12.75" customHeight="1">
      <c r="A557" s="225"/>
      <c r="B557" s="225"/>
      <c r="C557" s="225"/>
      <c r="D557" s="225"/>
      <c r="E557" s="224"/>
      <c r="F557" s="225"/>
      <c r="G557" s="225"/>
      <c r="H557" s="225"/>
      <c r="I557" s="225"/>
      <c r="J557" s="225"/>
      <c r="K557" s="225"/>
      <c r="L557" s="225"/>
      <c r="M557" s="224"/>
      <c r="N557" s="224"/>
      <c r="O557" s="224"/>
      <c r="P557" s="224"/>
      <c r="S557" s="225"/>
      <c r="T557" s="225"/>
    </row>
    <row r="558" spans="1:20" ht="12.75" customHeight="1">
      <c r="A558" s="225"/>
      <c r="B558" s="225"/>
      <c r="C558" s="225"/>
      <c r="D558" s="225"/>
      <c r="E558" s="224"/>
      <c r="F558" s="225"/>
      <c r="G558" s="225"/>
      <c r="H558" s="225"/>
      <c r="I558" s="225"/>
      <c r="J558" s="225"/>
      <c r="K558" s="225"/>
      <c r="L558" s="225"/>
      <c r="M558" s="224"/>
      <c r="N558" s="224"/>
      <c r="O558" s="224"/>
      <c r="P558" s="224"/>
      <c r="S558" s="225"/>
      <c r="T558" s="225"/>
    </row>
    <row r="559" spans="1:20" ht="12.75" customHeight="1">
      <c r="A559" s="225"/>
      <c r="B559" s="225"/>
      <c r="C559" s="225"/>
      <c r="D559" s="225"/>
      <c r="E559" s="224"/>
      <c r="F559" s="225"/>
      <c r="G559" s="225"/>
      <c r="H559" s="225"/>
      <c r="I559" s="225"/>
      <c r="J559" s="225"/>
      <c r="K559" s="225"/>
      <c r="L559" s="225"/>
      <c r="M559" s="224"/>
      <c r="N559" s="224"/>
      <c r="O559" s="224"/>
      <c r="P559" s="224"/>
      <c r="S559" s="225"/>
      <c r="T559" s="225"/>
    </row>
    <row r="560" spans="1:20" ht="12.75" customHeight="1">
      <c r="A560" s="225"/>
      <c r="B560" s="225"/>
      <c r="C560" s="225"/>
      <c r="D560" s="225"/>
      <c r="E560" s="224"/>
      <c r="F560" s="225"/>
      <c r="G560" s="225"/>
      <c r="H560" s="225"/>
      <c r="I560" s="225"/>
      <c r="J560" s="225"/>
      <c r="K560" s="225"/>
      <c r="L560" s="225"/>
      <c r="M560" s="224"/>
      <c r="N560" s="224"/>
      <c r="O560" s="224"/>
      <c r="P560" s="224"/>
      <c r="S560" s="225"/>
      <c r="T560" s="225"/>
    </row>
    <row r="561" spans="1:20" ht="12.75" customHeight="1">
      <c r="A561" s="225"/>
      <c r="B561" s="225"/>
      <c r="C561" s="225"/>
      <c r="D561" s="225"/>
      <c r="E561" s="224"/>
      <c r="F561" s="225"/>
      <c r="G561" s="225"/>
      <c r="H561" s="225"/>
      <c r="I561" s="225"/>
      <c r="J561" s="225"/>
      <c r="K561" s="225"/>
      <c r="L561" s="225"/>
      <c r="M561" s="224"/>
      <c r="N561" s="224"/>
      <c r="O561" s="224"/>
      <c r="P561" s="224"/>
      <c r="S561" s="225"/>
      <c r="T561" s="225"/>
    </row>
    <row r="562" spans="1:20" ht="12.75" customHeight="1">
      <c r="A562" s="225"/>
      <c r="B562" s="225"/>
      <c r="C562" s="225"/>
      <c r="D562" s="225"/>
      <c r="E562" s="224"/>
      <c r="F562" s="225"/>
      <c r="G562" s="225"/>
      <c r="H562" s="225"/>
      <c r="I562" s="225"/>
      <c r="J562" s="225"/>
      <c r="K562" s="225"/>
      <c r="L562" s="225"/>
      <c r="M562" s="224"/>
      <c r="N562" s="224"/>
      <c r="O562" s="224"/>
      <c r="P562" s="224"/>
      <c r="S562" s="225"/>
      <c r="T562" s="225"/>
    </row>
    <row r="563" spans="1:20" ht="12.75" customHeight="1">
      <c r="A563" s="225"/>
      <c r="B563" s="225"/>
      <c r="C563" s="225"/>
      <c r="D563" s="225"/>
      <c r="E563" s="224"/>
      <c r="F563" s="225"/>
      <c r="G563" s="225"/>
      <c r="H563" s="225"/>
      <c r="I563" s="225"/>
      <c r="J563" s="225"/>
      <c r="K563" s="225"/>
      <c r="L563" s="225"/>
      <c r="M563" s="224"/>
      <c r="N563" s="224"/>
      <c r="O563" s="224"/>
      <c r="P563" s="224"/>
      <c r="S563" s="225"/>
      <c r="T563" s="225"/>
    </row>
    <row r="564" spans="1:20" ht="12.75" customHeight="1">
      <c r="A564" s="225"/>
      <c r="B564" s="225"/>
      <c r="C564" s="225"/>
      <c r="D564" s="225"/>
      <c r="E564" s="224"/>
      <c r="F564" s="225"/>
      <c r="G564" s="225"/>
      <c r="H564" s="225"/>
      <c r="I564" s="225"/>
      <c r="J564" s="225"/>
      <c r="K564" s="225"/>
      <c r="L564" s="225"/>
      <c r="M564" s="224"/>
      <c r="N564" s="224"/>
      <c r="O564" s="224"/>
      <c r="P564" s="224"/>
      <c r="S564" s="225"/>
      <c r="T564" s="225"/>
    </row>
    <row r="565" spans="1:20" ht="12.75" customHeight="1">
      <c r="A565" s="225"/>
      <c r="B565" s="225"/>
      <c r="C565" s="225"/>
      <c r="D565" s="225"/>
      <c r="E565" s="224"/>
      <c r="F565" s="225"/>
      <c r="G565" s="225"/>
      <c r="H565" s="225"/>
      <c r="I565" s="225"/>
      <c r="J565" s="225"/>
      <c r="K565" s="225"/>
      <c r="L565" s="225"/>
      <c r="M565" s="224"/>
      <c r="N565" s="224"/>
      <c r="O565" s="224"/>
      <c r="P565" s="224"/>
      <c r="S565" s="225"/>
      <c r="T565" s="225"/>
    </row>
    <row r="566" spans="1:20" ht="12.75" customHeight="1">
      <c r="A566" s="225"/>
      <c r="B566" s="225"/>
      <c r="C566" s="225"/>
      <c r="D566" s="225"/>
      <c r="E566" s="224"/>
      <c r="F566" s="225"/>
      <c r="G566" s="225"/>
      <c r="H566" s="225"/>
      <c r="I566" s="225"/>
      <c r="J566" s="225"/>
      <c r="K566" s="225"/>
      <c r="L566" s="225"/>
      <c r="M566" s="224"/>
      <c r="N566" s="224"/>
      <c r="O566" s="224"/>
      <c r="P566" s="224"/>
      <c r="S566" s="225"/>
      <c r="T566" s="225"/>
    </row>
    <row r="567" spans="1:20" ht="12.75" customHeight="1">
      <c r="A567" s="225"/>
      <c r="B567" s="225"/>
      <c r="C567" s="225"/>
      <c r="D567" s="225"/>
      <c r="E567" s="224"/>
      <c r="F567" s="225"/>
      <c r="G567" s="225"/>
      <c r="H567" s="225"/>
      <c r="I567" s="225"/>
      <c r="J567" s="225"/>
      <c r="K567" s="225"/>
      <c r="L567" s="225"/>
      <c r="M567" s="224"/>
      <c r="N567" s="224"/>
      <c r="O567" s="224"/>
      <c r="P567" s="224"/>
      <c r="S567" s="225"/>
      <c r="T567" s="225"/>
    </row>
    <row r="568" spans="1:20" ht="12.75" customHeight="1">
      <c r="A568" s="225"/>
      <c r="B568" s="225"/>
      <c r="C568" s="225"/>
      <c r="D568" s="225"/>
      <c r="E568" s="224"/>
      <c r="F568" s="225"/>
      <c r="G568" s="225"/>
      <c r="H568" s="225"/>
      <c r="I568" s="225"/>
      <c r="J568" s="225"/>
      <c r="K568" s="225"/>
      <c r="L568" s="225"/>
      <c r="M568" s="224"/>
      <c r="N568" s="224"/>
      <c r="O568" s="224"/>
      <c r="P568" s="224"/>
      <c r="S568" s="225"/>
      <c r="T568" s="225"/>
    </row>
    <row r="569" spans="1:20" ht="12.75" customHeight="1">
      <c r="A569" s="225"/>
      <c r="B569" s="225"/>
      <c r="C569" s="225"/>
      <c r="D569" s="225"/>
      <c r="E569" s="224"/>
      <c r="F569" s="225"/>
      <c r="G569" s="225"/>
      <c r="H569" s="225"/>
      <c r="I569" s="225"/>
      <c r="J569" s="225"/>
      <c r="K569" s="225"/>
      <c r="L569" s="225"/>
      <c r="M569" s="224"/>
      <c r="N569" s="224"/>
      <c r="O569" s="224"/>
      <c r="P569" s="224"/>
      <c r="S569" s="225"/>
      <c r="T569" s="225"/>
    </row>
    <row r="570" spans="1:20" ht="12.75" customHeight="1">
      <c r="A570" s="225"/>
      <c r="B570" s="225"/>
      <c r="C570" s="225"/>
      <c r="D570" s="225"/>
      <c r="E570" s="224"/>
      <c r="F570" s="225"/>
      <c r="G570" s="225"/>
      <c r="H570" s="225"/>
      <c r="I570" s="225"/>
      <c r="J570" s="225"/>
      <c r="K570" s="225"/>
      <c r="L570" s="225"/>
      <c r="M570" s="224"/>
      <c r="N570" s="224"/>
      <c r="O570" s="224"/>
      <c r="P570" s="224"/>
      <c r="S570" s="225"/>
      <c r="T570" s="225"/>
    </row>
    <row r="571" spans="1:20" ht="12.75" customHeight="1">
      <c r="A571" s="225"/>
      <c r="B571" s="225"/>
      <c r="C571" s="225"/>
      <c r="D571" s="225"/>
      <c r="E571" s="224"/>
      <c r="F571" s="225"/>
      <c r="G571" s="225"/>
      <c r="H571" s="225"/>
      <c r="I571" s="225"/>
      <c r="J571" s="225"/>
      <c r="K571" s="225"/>
      <c r="L571" s="225"/>
      <c r="M571" s="224"/>
      <c r="N571" s="224"/>
      <c r="O571" s="224"/>
      <c r="P571" s="224"/>
      <c r="S571" s="225"/>
      <c r="T571" s="225"/>
    </row>
    <row r="572" spans="1:20" ht="12.75" customHeight="1">
      <c r="A572" s="225"/>
      <c r="B572" s="225"/>
      <c r="C572" s="225"/>
      <c r="D572" s="225"/>
      <c r="E572" s="224"/>
      <c r="F572" s="225"/>
      <c r="G572" s="225"/>
      <c r="H572" s="225"/>
      <c r="I572" s="225"/>
      <c r="J572" s="225"/>
      <c r="K572" s="225"/>
      <c r="L572" s="225"/>
      <c r="M572" s="224"/>
      <c r="N572" s="224"/>
      <c r="O572" s="224"/>
      <c r="P572" s="224"/>
      <c r="S572" s="225"/>
      <c r="T572" s="225"/>
    </row>
    <row r="573" spans="1:20" ht="12.75" customHeight="1">
      <c r="A573" s="225"/>
      <c r="B573" s="225"/>
      <c r="C573" s="225"/>
      <c r="D573" s="225"/>
      <c r="E573" s="224"/>
      <c r="F573" s="225"/>
      <c r="G573" s="225"/>
      <c r="H573" s="225"/>
      <c r="I573" s="225"/>
      <c r="J573" s="225"/>
      <c r="K573" s="225"/>
      <c r="L573" s="225"/>
      <c r="M573" s="224"/>
      <c r="N573" s="224"/>
      <c r="O573" s="224"/>
      <c r="P573" s="224"/>
      <c r="S573" s="225"/>
      <c r="T573" s="225"/>
    </row>
    <row r="574" spans="1:20" ht="12.75" customHeight="1">
      <c r="A574" s="225"/>
      <c r="B574" s="225"/>
      <c r="C574" s="225"/>
      <c r="D574" s="225"/>
      <c r="E574" s="224"/>
      <c r="F574" s="225"/>
      <c r="G574" s="225"/>
      <c r="H574" s="225"/>
      <c r="I574" s="225"/>
      <c r="J574" s="225"/>
      <c r="K574" s="225"/>
      <c r="L574" s="225"/>
      <c r="M574" s="224"/>
      <c r="N574" s="224"/>
      <c r="O574" s="224"/>
      <c r="P574" s="224"/>
      <c r="S574" s="225"/>
      <c r="T574" s="225"/>
    </row>
    <row r="575" spans="1:20" ht="12.75" customHeight="1">
      <c r="A575" s="225"/>
      <c r="B575" s="225"/>
      <c r="C575" s="225"/>
      <c r="D575" s="225"/>
      <c r="E575" s="224"/>
      <c r="F575" s="225"/>
      <c r="G575" s="225"/>
      <c r="H575" s="225"/>
      <c r="I575" s="225"/>
      <c r="J575" s="225"/>
      <c r="K575" s="225"/>
      <c r="L575" s="225"/>
      <c r="M575" s="224"/>
      <c r="N575" s="224"/>
      <c r="O575" s="224"/>
      <c r="P575" s="224"/>
      <c r="S575" s="225"/>
      <c r="T575" s="225"/>
    </row>
    <row r="576" spans="1:20" ht="12.75" customHeight="1">
      <c r="A576" s="225"/>
      <c r="B576" s="225"/>
      <c r="C576" s="225"/>
      <c r="D576" s="225"/>
      <c r="E576" s="224"/>
      <c r="F576" s="225"/>
      <c r="G576" s="225"/>
      <c r="H576" s="225"/>
      <c r="I576" s="225"/>
      <c r="J576" s="225"/>
      <c r="K576" s="225"/>
      <c r="L576" s="225"/>
      <c r="M576" s="224"/>
      <c r="N576" s="224"/>
      <c r="O576" s="224"/>
      <c r="P576" s="224"/>
      <c r="S576" s="225"/>
      <c r="T576" s="225"/>
    </row>
    <row r="577" spans="1:20" ht="12.75" customHeight="1">
      <c r="A577" s="225"/>
      <c r="B577" s="225"/>
      <c r="C577" s="225"/>
      <c r="D577" s="225"/>
      <c r="E577" s="224"/>
      <c r="F577" s="225"/>
      <c r="G577" s="225"/>
      <c r="H577" s="225"/>
      <c r="I577" s="225"/>
      <c r="J577" s="225"/>
      <c r="K577" s="225"/>
      <c r="L577" s="225"/>
      <c r="M577" s="224"/>
      <c r="N577" s="224"/>
      <c r="O577" s="224"/>
      <c r="P577" s="224"/>
      <c r="S577" s="225"/>
      <c r="T577" s="225"/>
    </row>
    <row r="578" spans="1:20" ht="12.75" customHeight="1">
      <c r="A578" s="225"/>
      <c r="B578" s="225"/>
      <c r="C578" s="225"/>
      <c r="D578" s="225"/>
      <c r="E578" s="224"/>
      <c r="F578" s="225"/>
      <c r="G578" s="225"/>
      <c r="H578" s="225"/>
      <c r="I578" s="225"/>
      <c r="J578" s="225"/>
      <c r="K578" s="225"/>
      <c r="L578" s="225"/>
      <c r="M578" s="224"/>
      <c r="N578" s="224"/>
      <c r="O578" s="224"/>
      <c r="P578" s="224"/>
      <c r="S578" s="225"/>
      <c r="T578" s="225"/>
    </row>
    <row r="579" spans="1:20" ht="12.75" customHeight="1">
      <c r="A579" s="225"/>
      <c r="B579" s="225"/>
      <c r="C579" s="225"/>
      <c r="D579" s="225"/>
      <c r="E579" s="224"/>
      <c r="F579" s="225"/>
      <c r="G579" s="225"/>
      <c r="H579" s="225"/>
      <c r="I579" s="225"/>
      <c r="J579" s="225"/>
      <c r="K579" s="225"/>
      <c r="L579" s="225"/>
      <c r="M579" s="224"/>
      <c r="N579" s="224"/>
      <c r="O579" s="224"/>
      <c r="P579" s="224"/>
      <c r="S579" s="225"/>
      <c r="T579" s="225"/>
    </row>
    <row r="580" spans="1:20" ht="12.75" customHeight="1">
      <c r="A580" s="225"/>
      <c r="B580" s="225"/>
      <c r="C580" s="225"/>
      <c r="D580" s="225"/>
      <c r="E580" s="224"/>
      <c r="F580" s="225"/>
      <c r="G580" s="225"/>
      <c r="H580" s="225"/>
      <c r="I580" s="225"/>
      <c r="J580" s="225"/>
      <c r="K580" s="225"/>
      <c r="L580" s="225"/>
      <c r="M580" s="224"/>
      <c r="N580" s="224"/>
      <c r="O580" s="224"/>
      <c r="P580" s="224"/>
      <c r="S580" s="225"/>
      <c r="T580" s="225"/>
    </row>
    <row r="581" spans="1:20" ht="12.75" customHeight="1">
      <c r="A581" s="225"/>
      <c r="B581" s="225"/>
      <c r="C581" s="225"/>
      <c r="D581" s="225"/>
      <c r="E581" s="224"/>
      <c r="F581" s="225"/>
      <c r="G581" s="225"/>
      <c r="H581" s="225"/>
      <c r="I581" s="225"/>
      <c r="J581" s="225"/>
      <c r="K581" s="225"/>
      <c r="L581" s="225"/>
      <c r="M581" s="224"/>
      <c r="N581" s="224"/>
      <c r="O581" s="224"/>
      <c r="P581" s="224"/>
      <c r="S581" s="225"/>
      <c r="T581" s="225"/>
    </row>
    <row r="582" spans="1:20" ht="12.75" customHeight="1">
      <c r="A582" s="225"/>
      <c r="B582" s="225"/>
      <c r="C582" s="225"/>
      <c r="D582" s="225"/>
      <c r="E582" s="224"/>
      <c r="F582" s="225"/>
      <c r="G582" s="225"/>
      <c r="H582" s="225"/>
      <c r="I582" s="225"/>
      <c r="J582" s="225"/>
      <c r="K582" s="225"/>
      <c r="L582" s="225"/>
      <c r="M582" s="224"/>
      <c r="N582" s="224"/>
      <c r="O582" s="224"/>
      <c r="P582" s="224"/>
      <c r="S582" s="225"/>
      <c r="T582" s="225"/>
    </row>
    <row r="583" spans="1:20" ht="12.75" customHeight="1">
      <c r="A583" s="225"/>
      <c r="B583" s="225"/>
      <c r="C583" s="225"/>
      <c r="D583" s="225"/>
      <c r="E583" s="224"/>
      <c r="F583" s="225"/>
      <c r="G583" s="225"/>
      <c r="H583" s="225"/>
      <c r="I583" s="225"/>
      <c r="J583" s="225"/>
      <c r="K583" s="225"/>
      <c r="L583" s="225"/>
      <c r="M583" s="224"/>
      <c r="N583" s="224"/>
      <c r="O583" s="224"/>
      <c r="P583" s="224"/>
      <c r="S583" s="225"/>
      <c r="T583" s="225"/>
    </row>
    <row r="584" spans="1:20" ht="12.75" customHeight="1">
      <c r="A584" s="225"/>
      <c r="B584" s="225"/>
      <c r="C584" s="225"/>
      <c r="D584" s="225"/>
      <c r="E584" s="224"/>
      <c r="F584" s="225"/>
      <c r="G584" s="225"/>
      <c r="H584" s="225"/>
      <c r="I584" s="225"/>
      <c r="J584" s="225"/>
      <c r="K584" s="225"/>
      <c r="L584" s="225"/>
      <c r="M584" s="224"/>
      <c r="N584" s="224"/>
      <c r="O584" s="224"/>
      <c r="P584" s="224"/>
      <c r="S584" s="225"/>
      <c r="T584" s="225"/>
    </row>
    <row r="585" spans="1:20" ht="12.75" customHeight="1">
      <c r="A585" s="225"/>
      <c r="B585" s="225"/>
      <c r="C585" s="225"/>
      <c r="D585" s="225"/>
      <c r="E585" s="224"/>
      <c r="F585" s="225"/>
      <c r="G585" s="225"/>
      <c r="H585" s="225"/>
      <c r="I585" s="225"/>
      <c r="J585" s="225"/>
      <c r="K585" s="225"/>
      <c r="L585" s="225"/>
      <c r="M585" s="224"/>
      <c r="N585" s="224"/>
      <c r="O585" s="224"/>
      <c r="P585" s="224"/>
      <c r="S585" s="225"/>
      <c r="T585" s="225"/>
    </row>
    <row r="586" spans="1:20" ht="12.75" customHeight="1">
      <c r="A586" s="225"/>
      <c r="B586" s="225"/>
      <c r="C586" s="225"/>
      <c r="D586" s="225"/>
      <c r="E586" s="224"/>
      <c r="F586" s="225"/>
      <c r="G586" s="225"/>
      <c r="H586" s="225"/>
      <c r="I586" s="225"/>
      <c r="J586" s="225"/>
      <c r="K586" s="225"/>
      <c r="L586" s="225"/>
      <c r="M586" s="224"/>
      <c r="N586" s="224"/>
      <c r="O586" s="224"/>
      <c r="P586" s="224"/>
      <c r="S586" s="225"/>
      <c r="T586" s="225"/>
    </row>
    <row r="587" spans="1:20" ht="12.75" customHeight="1">
      <c r="A587" s="225"/>
      <c r="B587" s="225"/>
      <c r="C587" s="225"/>
      <c r="D587" s="225"/>
      <c r="E587" s="224"/>
      <c r="F587" s="225"/>
      <c r="G587" s="225"/>
      <c r="H587" s="225"/>
      <c r="I587" s="225"/>
      <c r="J587" s="225"/>
      <c r="K587" s="225"/>
      <c r="L587" s="225"/>
      <c r="M587" s="224"/>
      <c r="N587" s="224"/>
      <c r="O587" s="224"/>
      <c r="P587" s="224"/>
      <c r="S587" s="225"/>
      <c r="T587" s="225"/>
    </row>
    <row r="588" spans="1:20" ht="12.75" customHeight="1">
      <c r="A588" s="225"/>
      <c r="B588" s="225"/>
      <c r="C588" s="225"/>
      <c r="D588" s="225"/>
      <c r="E588" s="224"/>
      <c r="F588" s="225"/>
      <c r="G588" s="225"/>
      <c r="H588" s="225"/>
      <c r="I588" s="225"/>
      <c r="J588" s="225"/>
      <c r="K588" s="225"/>
      <c r="L588" s="225"/>
      <c r="M588" s="224"/>
      <c r="N588" s="224"/>
      <c r="O588" s="224"/>
      <c r="P588" s="224"/>
      <c r="S588" s="225"/>
      <c r="T588" s="225"/>
    </row>
    <row r="589" spans="1:20" ht="12.75" customHeight="1">
      <c r="A589" s="225"/>
      <c r="B589" s="225"/>
      <c r="C589" s="225"/>
      <c r="D589" s="225"/>
      <c r="E589" s="224"/>
      <c r="F589" s="225"/>
      <c r="G589" s="225"/>
      <c r="H589" s="225"/>
      <c r="I589" s="225"/>
      <c r="J589" s="225"/>
      <c r="K589" s="225"/>
      <c r="L589" s="225"/>
      <c r="M589" s="224"/>
      <c r="N589" s="224"/>
      <c r="O589" s="224"/>
      <c r="P589" s="224"/>
      <c r="S589" s="225"/>
      <c r="T589" s="225"/>
    </row>
    <row r="590" spans="1:20" ht="12.75" customHeight="1">
      <c r="A590" s="225"/>
      <c r="B590" s="225"/>
      <c r="C590" s="225"/>
      <c r="D590" s="225"/>
      <c r="E590" s="224"/>
      <c r="F590" s="225"/>
      <c r="G590" s="225"/>
      <c r="H590" s="225"/>
      <c r="I590" s="225"/>
      <c r="J590" s="225"/>
      <c r="K590" s="225"/>
      <c r="L590" s="225"/>
      <c r="M590" s="224"/>
      <c r="N590" s="224"/>
      <c r="O590" s="224"/>
      <c r="P590" s="224"/>
      <c r="S590" s="225"/>
      <c r="T590" s="225"/>
    </row>
    <row r="591" spans="1:20" ht="12.75" customHeight="1">
      <c r="A591" s="225"/>
      <c r="B591" s="225"/>
      <c r="C591" s="225"/>
      <c r="D591" s="225"/>
      <c r="E591" s="224"/>
      <c r="F591" s="225"/>
      <c r="G591" s="225"/>
      <c r="H591" s="225"/>
      <c r="I591" s="225"/>
      <c r="J591" s="225"/>
      <c r="K591" s="225"/>
      <c r="L591" s="225"/>
      <c r="M591" s="224"/>
      <c r="N591" s="224"/>
      <c r="O591" s="224"/>
      <c r="P591" s="224"/>
      <c r="S591" s="225"/>
      <c r="T591" s="225"/>
    </row>
    <row r="592" spans="1:20" ht="12.75" customHeight="1">
      <c r="A592" s="225"/>
      <c r="B592" s="225"/>
      <c r="C592" s="225"/>
      <c r="D592" s="225"/>
      <c r="E592" s="224"/>
      <c r="F592" s="225"/>
      <c r="G592" s="225"/>
      <c r="H592" s="225"/>
      <c r="I592" s="225"/>
      <c r="J592" s="225"/>
      <c r="K592" s="225"/>
      <c r="L592" s="225"/>
      <c r="M592" s="224"/>
      <c r="N592" s="224"/>
      <c r="O592" s="224"/>
      <c r="P592" s="224"/>
      <c r="S592" s="225"/>
      <c r="T592" s="225"/>
    </row>
    <row r="593" spans="1:20" ht="12.75" customHeight="1">
      <c r="A593" s="225"/>
      <c r="B593" s="225"/>
      <c r="C593" s="225"/>
      <c r="D593" s="225"/>
      <c r="E593" s="224"/>
      <c r="F593" s="225"/>
      <c r="G593" s="225"/>
      <c r="H593" s="225"/>
      <c r="I593" s="225"/>
      <c r="J593" s="225"/>
      <c r="K593" s="225"/>
      <c r="L593" s="225"/>
      <c r="M593" s="224"/>
      <c r="N593" s="224"/>
      <c r="O593" s="224"/>
      <c r="P593" s="224"/>
      <c r="S593" s="225"/>
      <c r="T593" s="225"/>
    </row>
    <row r="594" spans="1:20" ht="12.75" customHeight="1">
      <c r="A594" s="225"/>
      <c r="B594" s="225"/>
      <c r="C594" s="225"/>
      <c r="D594" s="225"/>
      <c r="E594" s="224"/>
      <c r="F594" s="225"/>
      <c r="G594" s="225"/>
      <c r="H594" s="225"/>
      <c r="I594" s="225"/>
      <c r="J594" s="225"/>
      <c r="K594" s="225"/>
      <c r="L594" s="225"/>
      <c r="M594" s="224"/>
      <c r="N594" s="224"/>
      <c r="O594" s="224"/>
      <c r="P594" s="224"/>
      <c r="S594" s="225"/>
      <c r="T594" s="225"/>
    </row>
    <row r="595" spans="1:20" ht="12.75" customHeight="1">
      <c r="A595" s="225"/>
      <c r="B595" s="225"/>
      <c r="C595" s="225"/>
      <c r="D595" s="225"/>
      <c r="E595" s="224"/>
      <c r="F595" s="225"/>
      <c r="G595" s="225"/>
      <c r="H595" s="225"/>
      <c r="I595" s="225"/>
      <c r="J595" s="225"/>
      <c r="K595" s="225"/>
      <c r="L595" s="225"/>
      <c r="M595" s="224"/>
      <c r="N595" s="224"/>
      <c r="O595" s="224"/>
      <c r="P595" s="224"/>
      <c r="S595" s="225"/>
      <c r="T595" s="225"/>
    </row>
    <row r="596" spans="1:20" ht="12.75" customHeight="1">
      <c r="A596" s="225"/>
      <c r="B596" s="225"/>
      <c r="C596" s="225"/>
      <c r="D596" s="225"/>
      <c r="E596" s="224"/>
      <c r="F596" s="225"/>
      <c r="G596" s="225"/>
      <c r="H596" s="225"/>
      <c r="I596" s="225"/>
      <c r="J596" s="225"/>
      <c r="K596" s="225"/>
      <c r="L596" s="225"/>
      <c r="M596" s="224"/>
      <c r="N596" s="224"/>
      <c r="O596" s="224"/>
      <c r="P596" s="224"/>
      <c r="S596" s="225"/>
      <c r="T596" s="225"/>
    </row>
    <row r="597" spans="1:20" ht="12.75" customHeight="1">
      <c r="A597" s="225"/>
      <c r="B597" s="225"/>
      <c r="C597" s="225"/>
      <c r="D597" s="225"/>
      <c r="E597" s="224"/>
      <c r="F597" s="225"/>
      <c r="G597" s="225"/>
      <c r="H597" s="225"/>
      <c r="I597" s="225"/>
      <c r="J597" s="225"/>
      <c r="K597" s="225"/>
      <c r="L597" s="225"/>
      <c r="M597" s="224"/>
      <c r="N597" s="224"/>
      <c r="O597" s="224"/>
      <c r="P597" s="224"/>
      <c r="S597" s="225"/>
      <c r="T597" s="225"/>
    </row>
    <row r="598" spans="1:20" ht="12.75" customHeight="1">
      <c r="A598" s="225"/>
      <c r="B598" s="225"/>
      <c r="C598" s="225"/>
      <c r="D598" s="225"/>
      <c r="E598" s="224"/>
      <c r="F598" s="225"/>
      <c r="G598" s="225"/>
      <c r="H598" s="225"/>
      <c r="I598" s="225"/>
      <c r="J598" s="225"/>
      <c r="K598" s="225"/>
      <c r="L598" s="225"/>
      <c r="M598" s="224"/>
      <c r="N598" s="224"/>
      <c r="O598" s="224"/>
      <c r="P598" s="224"/>
      <c r="S598" s="225"/>
      <c r="T598" s="225"/>
    </row>
    <row r="599" spans="1:20" ht="12.75" customHeight="1">
      <c r="A599" s="225"/>
      <c r="B599" s="225"/>
      <c r="C599" s="225"/>
      <c r="D599" s="225"/>
      <c r="E599" s="224"/>
      <c r="F599" s="225"/>
      <c r="G599" s="225"/>
      <c r="H599" s="225"/>
      <c r="I599" s="225"/>
      <c r="J599" s="225"/>
      <c r="K599" s="225"/>
      <c r="L599" s="225"/>
      <c r="M599" s="224"/>
      <c r="N599" s="224"/>
      <c r="O599" s="224"/>
      <c r="P599" s="224"/>
      <c r="S599" s="225"/>
      <c r="T599" s="225"/>
    </row>
    <row r="600" spans="1:20" ht="12.75" customHeight="1">
      <c r="A600" s="225"/>
      <c r="B600" s="225"/>
      <c r="C600" s="225"/>
      <c r="D600" s="225"/>
      <c r="E600" s="224"/>
      <c r="F600" s="225"/>
      <c r="G600" s="225"/>
      <c r="H600" s="225"/>
      <c r="I600" s="225"/>
      <c r="J600" s="225"/>
      <c r="K600" s="225"/>
      <c r="L600" s="225"/>
      <c r="M600" s="224"/>
      <c r="N600" s="224"/>
      <c r="O600" s="224"/>
      <c r="P600" s="224"/>
      <c r="S600" s="225"/>
      <c r="T600" s="225"/>
    </row>
    <row r="601" spans="1:20" ht="12.75" customHeight="1">
      <c r="A601" s="225"/>
      <c r="B601" s="225"/>
      <c r="C601" s="225"/>
      <c r="D601" s="225"/>
      <c r="E601" s="224"/>
      <c r="F601" s="225"/>
      <c r="G601" s="225"/>
      <c r="H601" s="225"/>
      <c r="I601" s="225"/>
      <c r="J601" s="225"/>
      <c r="K601" s="225"/>
      <c r="L601" s="225"/>
      <c r="M601" s="224"/>
      <c r="N601" s="224"/>
      <c r="O601" s="224"/>
      <c r="P601" s="224"/>
      <c r="S601" s="225"/>
      <c r="T601" s="225"/>
    </row>
    <row r="602" spans="1:20" ht="12.75" customHeight="1">
      <c r="A602" s="225"/>
      <c r="B602" s="225"/>
      <c r="C602" s="225"/>
      <c r="D602" s="225"/>
      <c r="E602" s="224"/>
      <c r="F602" s="225"/>
      <c r="G602" s="225"/>
      <c r="H602" s="225"/>
      <c r="I602" s="225"/>
      <c r="J602" s="225"/>
      <c r="K602" s="225"/>
      <c r="L602" s="225"/>
      <c r="M602" s="224"/>
      <c r="N602" s="224"/>
      <c r="O602" s="224"/>
      <c r="P602" s="224"/>
      <c r="S602" s="225"/>
      <c r="T602" s="225"/>
    </row>
    <row r="603" spans="1:20" ht="12.75" customHeight="1">
      <c r="A603" s="225"/>
      <c r="B603" s="225"/>
      <c r="C603" s="225"/>
      <c r="D603" s="225"/>
      <c r="E603" s="224"/>
      <c r="F603" s="225"/>
      <c r="G603" s="225"/>
      <c r="H603" s="225"/>
      <c r="I603" s="225"/>
      <c r="J603" s="225"/>
      <c r="K603" s="225"/>
      <c r="L603" s="225"/>
      <c r="M603" s="224"/>
      <c r="N603" s="224"/>
      <c r="O603" s="224"/>
      <c r="P603" s="224"/>
      <c r="S603" s="225"/>
      <c r="T603" s="225"/>
    </row>
    <row r="604" spans="1:20" ht="12.75" customHeight="1">
      <c r="A604" s="225"/>
      <c r="B604" s="225"/>
      <c r="C604" s="225"/>
      <c r="D604" s="225"/>
      <c r="E604" s="224"/>
      <c r="F604" s="225"/>
      <c r="G604" s="225"/>
      <c r="H604" s="225"/>
      <c r="I604" s="225"/>
      <c r="J604" s="225"/>
      <c r="K604" s="225"/>
      <c r="L604" s="225"/>
      <c r="M604" s="224"/>
      <c r="N604" s="224"/>
      <c r="O604" s="224"/>
      <c r="P604" s="224"/>
      <c r="S604" s="225"/>
      <c r="T604" s="225"/>
    </row>
    <row r="605" spans="1:20" ht="12.75" customHeight="1">
      <c r="A605" s="225"/>
      <c r="B605" s="225"/>
      <c r="C605" s="225"/>
      <c r="D605" s="225"/>
      <c r="E605" s="224"/>
      <c r="F605" s="225"/>
      <c r="G605" s="225"/>
      <c r="H605" s="225"/>
      <c r="I605" s="225"/>
      <c r="J605" s="225"/>
      <c r="K605" s="225"/>
      <c r="L605" s="225"/>
      <c r="M605" s="224"/>
      <c r="N605" s="224"/>
      <c r="O605" s="224"/>
      <c r="P605" s="224"/>
      <c r="S605" s="225"/>
      <c r="T605" s="225"/>
    </row>
    <row r="606" spans="1:20" ht="12.75" customHeight="1">
      <c r="A606" s="225"/>
      <c r="B606" s="225"/>
      <c r="C606" s="225"/>
      <c r="D606" s="225"/>
      <c r="E606" s="224"/>
      <c r="F606" s="225"/>
      <c r="G606" s="225"/>
      <c r="H606" s="225"/>
      <c r="I606" s="225"/>
      <c r="J606" s="225"/>
      <c r="K606" s="225"/>
      <c r="L606" s="225"/>
      <c r="M606" s="224"/>
      <c r="N606" s="224"/>
      <c r="O606" s="224"/>
      <c r="P606" s="224"/>
      <c r="S606" s="225"/>
      <c r="T606" s="225"/>
    </row>
    <row r="607" spans="1:20" ht="12.75" customHeight="1">
      <c r="A607" s="225"/>
      <c r="B607" s="225"/>
      <c r="C607" s="225"/>
      <c r="D607" s="225"/>
      <c r="E607" s="224"/>
      <c r="F607" s="225"/>
      <c r="G607" s="225"/>
      <c r="H607" s="225"/>
      <c r="I607" s="225"/>
      <c r="J607" s="225"/>
      <c r="K607" s="225"/>
      <c r="L607" s="225"/>
      <c r="M607" s="224"/>
      <c r="N607" s="224"/>
      <c r="O607" s="224"/>
      <c r="P607" s="224"/>
      <c r="S607" s="225"/>
      <c r="T607" s="225"/>
    </row>
    <row r="608" spans="1:20" ht="12.75" customHeight="1">
      <c r="A608" s="225"/>
      <c r="B608" s="225"/>
      <c r="C608" s="225"/>
      <c r="D608" s="225"/>
      <c r="E608" s="224"/>
      <c r="F608" s="225"/>
      <c r="G608" s="225"/>
      <c r="H608" s="225"/>
      <c r="I608" s="225"/>
      <c r="J608" s="225"/>
      <c r="K608" s="225"/>
      <c r="L608" s="225"/>
      <c r="M608" s="224"/>
      <c r="N608" s="224"/>
      <c r="O608" s="224"/>
      <c r="P608" s="224"/>
      <c r="S608" s="225"/>
      <c r="T608" s="225"/>
    </row>
    <row r="609" spans="1:20" ht="12.75" customHeight="1">
      <c r="A609" s="225"/>
      <c r="B609" s="225"/>
      <c r="C609" s="225"/>
      <c r="D609" s="225"/>
      <c r="E609" s="224"/>
      <c r="F609" s="225"/>
      <c r="G609" s="225"/>
      <c r="H609" s="225"/>
      <c r="I609" s="225"/>
      <c r="J609" s="225"/>
      <c r="K609" s="225"/>
      <c r="L609" s="225"/>
      <c r="M609" s="224"/>
      <c r="N609" s="224"/>
      <c r="O609" s="224"/>
      <c r="P609" s="224"/>
      <c r="S609" s="225"/>
      <c r="T609" s="225"/>
    </row>
    <row r="610" spans="1:20" ht="12.75" customHeight="1">
      <c r="A610" s="225"/>
      <c r="B610" s="225"/>
      <c r="C610" s="225"/>
      <c r="D610" s="225"/>
      <c r="E610" s="224"/>
      <c r="F610" s="225"/>
      <c r="G610" s="225"/>
      <c r="H610" s="225"/>
      <c r="I610" s="225"/>
      <c r="J610" s="225"/>
      <c r="K610" s="225"/>
      <c r="L610" s="225"/>
      <c r="M610" s="224"/>
      <c r="N610" s="224"/>
      <c r="O610" s="224"/>
      <c r="P610" s="224"/>
      <c r="S610" s="225"/>
      <c r="T610" s="225"/>
    </row>
    <row r="611" spans="1:20" ht="12.75" customHeight="1">
      <c r="A611" s="225"/>
      <c r="B611" s="225"/>
      <c r="C611" s="225"/>
      <c r="D611" s="225"/>
      <c r="E611" s="224"/>
      <c r="F611" s="225"/>
      <c r="G611" s="225"/>
      <c r="H611" s="225"/>
      <c r="I611" s="225"/>
      <c r="J611" s="225"/>
      <c r="K611" s="225"/>
      <c r="L611" s="225"/>
      <c r="M611" s="224"/>
      <c r="N611" s="224"/>
      <c r="O611" s="224"/>
      <c r="P611" s="224"/>
      <c r="S611" s="225"/>
      <c r="T611" s="225"/>
    </row>
    <row r="612" spans="1:20" ht="12.75" customHeight="1">
      <c r="A612" s="225"/>
      <c r="B612" s="225"/>
      <c r="C612" s="225"/>
      <c r="D612" s="225"/>
      <c r="E612" s="224"/>
      <c r="F612" s="225"/>
      <c r="G612" s="225"/>
      <c r="H612" s="225"/>
      <c r="I612" s="225"/>
      <c r="J612" s="225"/>
      <c r="K612" s="225"/>
      <c r="L612" s="225"/>
      <c r="M612" s="224"/>
      <c r="N612" s="224"/>
      <c r="O612" s="224"/>
      <c r="P612" s="224"/>
      <c r="S612" s="225"/>
      <c r="T612" s="225"/>
    </row>
    <row r="613" spans="1:20" ht="12.75" customHeight="1">
      <c r="A613" s="225"/>
      <c r="B613" s="225"/>
      <c r="C613" s="225"/>
      <c r="D613" s="225"/>
      <c r="E613" s="224"/>
      <c r="F613" s="225"/>
      <c r="G613" s="225"/>
      <c r="H613" s="225"/>
      <c r="I613" s="225"/>
      <c r="J613" s="225"/>
      <c r="K613" s="225"/>
      <c r="L613" s="225"/>
      <c r="M613" s="224"/>
      <c r="N613" s="224"/>
      <c r="O613" s="224"/>
      <c r="P613" s="224"/>
      <c r="S613" s="225"/>
      <c r="T613" s="225"/>
    </row>
    <row r="614" spans="1:20" ht="12.75" customHeight="1">
      <c r="A614" s="225"/>
      <c r="B614" s="225"/>
      <c r="C614" s="225"/>
      <c r="D614" s="225"/>
      <c r="E614" s="224"/>
      <c r="F614" s="225"/>
      <c r="G614" s="225"/>
      <c r="H614" s="225"/>
      <c r="I614" s="225"/>
      <c r="J614" s="225"/>
      <c r="K614" s="225"/>
      <c r="L614" s="225"/>
      <c r="M614" s="224"/>
      <c r="N614" s="224"/>
      <c r="O614" s="224"/>
      <c r="P614" s="224"/>
      <c r="S614" s="225"/>
      <c r="T614" s="225"/>
    </row>
    <row r="615" spans="1:20" ht="12.75" customHeight="1">
      <c r="A615" s="225"/>
      <c r="B615" s="225"/>
      <c r="C615" s="225"/>
      <c r="D615" s="225"/>
      <c r="E615" s="224"/>
      <c r="F615" s="225"/>
      <c r="G615" s="225"/>
      <c r="H615" s="225"/>
      <c r="I615" s="225"/>
      <c r="J615" s="225"/>
      <c r="K615" s="225"/>
      <c r="L615" s="225"/>
      <c r="M615" s="224"/>
      <c r="N615" s="224"/>
      <c r="O615" s="224"/>
      <c r="P615" s="224"/>
      <c r="S615" s="225"/>
      <c r="T615" s="225"/>
    </row>
    <row r="616" spans="1:20" ht="12.75" customHeight="1">
      <c r="A616" s="225"/>
      <c r="B616" s="225"/>
      <c r="C616" s="225"/>
      <c r="D616" s="225"/>
      <c r="E616" s="224"/>
      <c r="F616" s="225"/>
      <c r="G616" s="225"/>
      <c r="H616" s="225"/>
      <c r="I616" s="225"/>
      <c r="J616" s="225"/>
      <c r="K616" s="225"/>
      <c r="L616" s="225"/>
      <c r="M616" s="224"/>
      <c r="N616" s="224"/>
      <c r="O616" s="224"/>
      <c r="P616" s="224"/>
      <c r="S616" s="225"/>
      <c r="T616" s="225"/>
    </row>
    <row r="617" spans="1:20" ht="12.75" customHeight="1">
      <c r="A617" s="225"/>
      <c r="B617" s="225"/>
      <c r="C617" s="225"/>
      <c r="D617" s="225"/>
      <c r="E617" s="224"/>
      <c r="F617" s="225"/>
      <c r="G617" s="225"/>
      <c r="H617" s="225"/>
      <c r="I617" s="225"/>
      <c r="J617" s="225"/>
      <c r="K617" s="225"/>
      <c r="L617" s="225"/>
      <c r="M617" s="224"/>
      <c r="N617" s="224"/>
      <c r="O617" s="224"/>
      <c r="P617" s="224"/>
      <c r="S617" s="225"/>
      <c r="T617" s="225"/>
    </row>
    <row r="618" spans="1:20" ht="12.75" customHeight="1">
      <c r="A618" s="225"/>
      <c r="B618" s="225"/>
      <c r="C618" s="225"/>
      <c r="D618" s="225"/>
      <c r="E618" s="224"/>
      <c r="F618" s="225"/>
      <c r="G618" s="225"/>
      <c r="H618" s="225"/>
      <c r="I618" s="225"/>
      <c r="J618" s="225"/>
      <c r="K618" s="225"/>
      <c r="L618" s="225"/>
      <c r="M618" s="224"/>
      <c r="N618" s="224"/>
      <c r="O618" s="224"/>
      <c r="P618" s="224"/>
      <c r="S618" s="225"/>
      <c r="T618" s="225"/>
    </row>
    <row r="619" spans="1:20" ht="12.75" customHeight="1">
      <c r="A619" s="225"/>
      <c r="B619" s="225"/>
      <c r="C619" s="225"/>
      <c r="D619" s="225"/>
      <c r="E619" s="224"/>
      <c r="F619" s="225"/>
      <c r="G619" s="225"/>
      <c r="H619" s="225"/>
      <c r="I619" s="225"/>
      <c r="J619" s="225"/>
      <c r="K619" s="225"/>
      <c r="L619" s="225"/>
      <c r="M619" s="224"/>
      <c r="N619" s="224"/>
      <c r="O619" s="224"/>
      <c r="P619" s="224"/>
      <c r="S619" s="225"/>
      <c r="T619" s="225"/>
    </row>
    <row r="620" spans="1:20" ht="12.75" customHeight="1">
      <c r="A620" s="225"/>
      <c r="B620" s="225"/>
      <c r="C620" s="225"/>
      <c r="D620" s="225"/>
      <c r="E620" s="224"/>
      <c r="F620" s="225"/>
      <c r="G620" s="225"/>
      <c r="H620" s="225"/>
      <c r="I620" s="225"/>
      <c r="J620" s="225"/>
      <c r="K620" s="225"/>
      <c r="L620" s="225"/>
      <c r="M620" s="224"/>
      <c r="N620" s="224"/>
      <c r="O620" s="224"/>
      <c r="P620" s="224"/>
      <c r="S620" s="225"/>
      <c r="T620" s="225"/>
    </row>
    <row r="621" spans="1:20" ht="12.75" customHeight="1">
      <c r="A621" s="225"/>
      <c r="B621" s="225"/>
      <c r="C621" s="225"/>
      <c r="D621" s="225"/>
      <c r="E621" s="224"/>
      <c r="F621" s="225"/>
      <c r="G621" s="225"/>
      <c r="H621" s="225"/>
      <c r="I621" s="225"/>
      <c r="J621" s="225"/>
      <c r="K621" s="225"/>
      <c r="L621" s="225"/>
      <c r="M621" s="224"/>
      <c r="N621" s="224"/>
      <c r="O621" s="224"/>
      <c r="P621" s="224"/>
      <c r="S621" s="225"/>
      <c r="T621" s="225"/>
    </row>
    <row r="622" spans="1:20" ht="12.75" customHeight="1">
      <c r="A622" s="225"/>
      <c r="B622" s="225"/>
      <c r="C622" s="225"/>
      <c r="D622" s="225"/>
      <c r="E622" s="224"/>
      <c r="F622" s="225"/>
      <c r="G622" s="225"/>
      <c r="H622" s="225"/>
      <c r="I622" s="225"/>
      <c r="J622" s="225"/>
      <c r="K622" s="225"/>
      <c r="L622" s="225"/>
      <c r="M622" s="224"/>
      <c r="N622" s="224"/>
      <c r="O622" s="224"/>
      <c r="P622" s="224"/>
      <c r="S622" s="225"/>
      <c r="T622" s="225"/>
    </row>
    <row r="623" spans="1:20" ht="12.75" customHeight="1">
      <c r="A623" s="225"/>
      <c r="B623" s="225"/>
      <c r="C623" s="225"/>
      <c r="D623" s="225"/>
      <c r="E623" s="224"/>
      <c r="F623" s="225"/>
      <c r="G623" s="225"/>
      <c r="H623" s="225"/>
      <c r="I623" s="225"/>
      <c r="J623" s="225"/>
      <c r="K623" s="225"/>
      <c r="L623" s="225"/>
      <c r="M623" s="224"/>
      <c r="N623" s="224"/>
      <c r="O623" s="224"/>
      <c r="P623" s="224"/>
      <c r="S623" s="225"/>
      <c r="T623" s="225"/>
    </row>
    <row r="624" spans="1:20" ht="12.75" customHeight="1">
      <c r="A624" s="225"/>
      <c r="B624" s="225"/>
      <c r="C624" s="225"/>
      <c r="D624" s="225"/>
      <c r="E624" s="224"/>
      <c r="F624" s="225"/>
      <c r="G624" s="225"/>
      <c r="H624" s="225"/>
      <c r="I624" s="225"/>
      <c r="J624" s="225"/>
      <c r="K624" s="225"/>
      <c r="L624" s="225"/>
      <c r="M624" s="224"/>
      <c r="N624" s="224"/>
      <c r="O624" s="224"/>
      <c r="P624" s="224"/>
      <c r="S624" s="225"/>
      <c r="T624" s="225"/>
    </row>
    <row r="625" spans="1:20" ht="12.75" customHeight="1">
      <c r="A625" s="225"/>
      <c r="B625" s="225"/>
      <c r="C625" s="225"/>
      <c r="D625" s="225"/>
      <c r="E625" s="224"/>
      <c r="F625" s="225"/>
      <c r="G625" s="225"/>
      <c r="H625" s="225"/>
      <c r="I625" s="225"/>
      <c r="J625" s="225"/>
      <c r="K625" s="225"/>
      <c r="L625" s="225"/>
      <c r="M625" s="224"/>
      <c r="N625" s="224"/>
      <c r="O625" s="224"/>
      <c r="P625" s="224"/>
      <c r="S625" s="225"/>
      <c r="T625" s="225"/>
    </row>
    <row r="626" spans="1:20" ht="12.75" customHeight="1">
      <c r="A626" s="225"/>
      <c r="B626" s="225"/>
      <c r="C626" s="225"/>
      <c r="D626" s="225"/>
      <c r="E626" s="224"/>
      <c r="F626" s="225"/>
      <c r="G626" s="225"/>
      <c r="H626" s="225"/>
      <c r="I626" s="225"/>
      <c r="J626" s="225"/>
      <c r="K626" s="225"/>
      <c r="L626" s="225"/>
      <c r="M626" s="224"/>
      <c r="N626" s="224"/>
      <c r="O626" s="224"/>
      <c r="P626" s="224"/>
      <c r="S626" s="225"/>
      <c r="T626" s="225"/>
    </row>
    <row r="627" spans="1:20" ht="12.75" customHeight="1">
      <c r="A627" s="225"/>
      <c r="B627" s="225"/>
      <c r="C627" s="225"/>
      <c r="D627" s="225"/>
      <c r="E627" s="224"/>
      <c r="F627" s="225"/>
      <c r="G627" s="225"/>
      <c r="H627" s="225"/>
      <c r="I627" s="225"/>
      <c r="J627" s="225"/>
      <c r="K627" s="225"/>
      <c r="L627" s="225"/>
      <c r="M627" s="224"/>
      <c r="N627" s="224"/>
      <c r="O627" s="224"/>
      <c r="P627" s="224"/>
      <c r="S627" s="225"/>
      <c r="T627" s="225"/>
    </row>
    <row r="628" spans="1:20" ht="12.75" customHeight="1">
      <c r="A628" s="225"/>
      <c r="B628" s="225"/>
      <c r="C628" s="225"/>
      <c r="D628" s="225"/>
      <c r="E628" s="224"/>
      <c r="F628" s="225"/>
      <c r="G628" s="225"/>
      <c r="H628" s="225"/>
      <c r="I628" s="225"/>
      <c r="J628" s="225"/>
      <c r="K628" s="225"/>
      <c r="L628" s="225"/>
      <c r="M628" s="224"/>
      <c r="N628" s="224"/>
      <c r="O628" s="224"/>
      <c r="P628" s="224"/>
      <c r="S628" s="225"/>
      <c r="T628" s="225"/>
    </row>
    <row r="629" spans="1:20" ht="12.75" customHeight="1">
      <c r="A629" s="225"/>
      <c r="B629" s="225"/>
      <c r="C629" s="225"/>
      <c r="D629" s="225"/>
      <c r="E629" s="224"/>
      <c r="F629" s="225"/>
      <c r="G629" s="225"/>
      <c r="H629" s="225"/>
      <c r="I629" s="225"/>
      <c r="J629" s="225"/>
      <c r="K629" s="225"/>
      <c r="L629" s="225"/>
      <c r="M629" s="224"/>
      <c r="N629" s="224"/>
      <c r="O629" s="224"/>
      <c r="P629" s="224"/>
      <c r="S629" s="225"/>
      <c r="T629" s="225"/>
    </row>
    <row r="630" spans="1:20" ht="12.75" customHeight="1">
      <c r="A630" s="225"/>
      <c r="B630" s="225"/>
      <c r="C630" s="225"/>
      <c r="D630" s="225"/>
      <c r="E630" s="224"/>
      <c r="F630" s="225"/>
      <c r="G630" s="225"/>
      <c r="H630" s="225"/>
      <c r="I630" s="225"/>
      <c r="J630" s="225"/>
      <c r="K630" s="225"/>
      <c r="L630" s="225"/>
      <c r="M630" s="224"/>
      <c r="N630" s="224"/>
      <c r="O630" s="224"/>
      <c r="P630" s="224"/>
      <c r="S630" s="225"/>
      <c r="T630" s="225"/>
    </row>
    <row r="631" spans="1:20" ht="12.75" customHeight="1">
      <c r="A631" s="225"/>
      <c r="B631" s="225"/>
      <c r="C631" s="225"/>
      <c r="D631" s="225"/>
      <c r="E631" s="224"/>
      <c r="F631" s="225"/>
      <c r="G631" s="225"/>
      <c r="H631" s="225"/>
      <c r="I631" s="225"/>
      <c r="J631" s="225"/>
      <c r="K631" s="225"/>
      <c r="L631" s="225"/>
      <c r="M631" s="224"/>
      <c r="N631" s="224"/>
      <c r="O631" s="224"/>
      <c r="P631" s="224"/>
      <c r="S631" s="225"/>
      <c r="T631" s="225"/>
    </row>
    <row r="632" spans="1:20" ht="12.75" customHeight="1">
      <c r="A632" s="225"/>
      <c r="B632" s="225"/>
      <c r="C632" s="225"/>
      <c r="D632" s="225"/>
      <c r="E632" s="224"/>
      <c r="F632" s="225"/>
      <c r="G632" s="225"/>
      <c r="H632" s="225"/>
      <c r="I632" s="225"/>
      <c r="J632" s="225"/>
      <c r="K632" s="225"/>
      <c r="L632" s="225"/>
      <c r="M632" s="224"/>
      <c r="N632" s="224"/>
      <c r="O632" s="224"/>
      <c r="P632" s="224"/>
      <c r="S632" s="225"/>
      <c r="T632" s="225"/>
    </row>
    <row r="633" spans="1:20" ht="12.75" customHeight="1">
      <c r="A633" s="225"/>
      <c r="B633" s="225"/>
      <c r="C633" s="225"/>
      <c r="D633" s="225"/>
      <c r="E633" s="224"/>
      <c r="F633" s="225"/>
      <c r="G633" s="225"/>
      <c r="H633" s="225"/>
      <c r="I633" s="225"/>
      <c r="J633" s="225"/>
      <c r="K633" s="225"/>
      <c r="L633" s="225"/>
      <c r="M633" s="224"/>
      <c r="N633" s="224"/>
      <c r="O633" s="224"/>
      <c r="P633" s="224"/>
      <c r="S633" s="225"/>
      <c r="T633" s="225"/>
    </row>
    <row r="634" spans="1:20" ht="12.75" customHeight="1">
      <c r="A634" s="225"/>
      <c r="B634" s="225"/>
      <c r="C634" s="225"/>
      <c r="D634" s="225"/>
      <c r="E634" s="224"/>
      <c r="F634" s="225"/>
      <c r="G634" s="225"/>
      <c r="H634" s="225"/>
      <c r="I634" s="225"/>
      <c r="J634" s="225"/>
      <c r="K634" s="225"/>
      <c r="L634" s="225"/>
      <c r="M634" s="224"/>
      <c r="N634" s="224"/>
      <c r="O634" s="224"/>
      <c r="P634" s="224"/>
      <c r="S634" s="225"/>
      <c r="T634" s="225"/>
    </row>
    <row r="635" spans="1:20" ht="12.75" customHeight="1">
      <c r="A635" s="225"/>
      <c r="B635" s="225"/>
      <c r="C635" s="225"/>
      <c r="D635" s="225"/>
      <c r="E635" s="224"/>
      <c r="F635" s="225"/>
      <c r="G635" s="225"/>
      <c r="H635" s="225"/>
      <c r="I635" s="225"/>
      <c r="J635" s="225"/>
      <c r="K635" s="225"/>
      <c r="L635" s="225"/>
      <c r="M635" s="224"/>
      <c r="N635" s="224"/>
      <c r="O635" s="224"/>
      <c r="P635" s="224"/>
      <c r="S635" s="225"/>
      <c r="T635" s="225"/>
    </row>
    <row r="636" spans="1:20" ht="12.75" customHeight="1">
      <c r="A636" s="225"/>
      <c r="B636" s="225"/>
      <c r="C636" s="225"/>
      <c r="D636" s="225"/>
      <c r="E636" s="224"/>
      <c r="F636" s="225"/>
      <c r="G636" s="225"/>
      <c r="H636" s="225"/>
      <c r="I636" s="225"/>
      <c r="J636" s="225"/>
      <c r="K636" s="225"/>
      <c r="L636" s="225"/>
      <c r="M636" s="224"/>
      <c r="N636" s="224"/>
      <c r="O636" s="224"/>
      <c r="P636" s="224"/>
      <c r="S636" s="225"/>
      <c r="T636" s="225"/>
    </row>
    <row r="637" spans="1:20" ht="12.75" customHeight="1">
      <c r="A637" s="225"/>
      <c r="B637" s="225"/>
      <c r="C637" s="225"/>
      <c r="D637" s="225"/>
      <c r="E637" s="224"/>
      <c r="F637" s="225"/>
      <c r="G637" s="225"/>
      <c r="H637" s="225"/>
      <c r="I637" s="225"/>
      <c r="J637" s="225"/>
      <c r="K637" s="225"/>
      <c r="L637" s="225"/>
      <c r="M637" s="224"/>
      <c r="N637" s="224"/>
      <c r="O637" s="224"/>
      <c r="P637" s="224"/>
      <c r="S637" s="225"/>
      <c r="T637" s="225"/>
    </row>
    <row r="638" spans="1:20" ht="12.75" customHeight="1">
      <c r="A638" s="225"/>
      <c r="B638" s="225"/>
      <c r="C638" s="225"/>
      <c r="D638" s="225"/>
      <c r="E638" s="224"/>
      <c r="F638" s="225"/>
      <c r="G638" s="225"/>
      <c r="H638" s="225"/>
      <c r="I638" s="225"/>
      <c r="J638" s="225"/>
      <c r="K638" s="225"/>
      <c r="L638" s="225"/>
      <c r="M638" s="224"/>
      <c r="N638" s="224"/>
      <c r="O638" s="224"/>
      <c r="P638" s="224"/>
      <c r="S638" s="225"/>
      <c r="T638" s="225"/>
    </row>
    <row r="639" spans="1:20" ht="12.75" customHeight="1">
      <c r="A639" s="225"/>
      <c r="B639" s="225"/>
      <c r="C639" s="225"/>
      <c r="D639" s="225"/>
      <c r="E639" s="224"/>
      <c r="F639" s="225"/>
      <c r="G639" s="225"/>
      <c r="H639" s="225"/>
      <c r="I639" s="225"/>
      <c r="J639" s="225"/>
      <c r="K639" s="225"/>
      <c r="L639" s="225"/>
      <c r="M639" s="224"/>
      <c r="N639" s="224"/>
      <c r="O639" s="224"/>
      <c r="P639" s="224"/>
      <c r="S639" s="225"/>
      <c r="T639" s="225"/>
    </row>
    <row r="640" spans="1:20" ht="12.75" customHeight="1">
      <c r="A640" s="225"/>
      <c r="B640" s="225"/>
      <c r="C640" s="225"/>
      <c r="D640" s="225"/>
      <c r="E640" s="224"/>
      <c r="F640" s="225"/>
      <c r="G640" s="225"/>
      <c r="H640" s="225"/>
      <c r="I640" s="225"/>
      <c r="J640" s="225"/>
      <c r="K640" s="225"/>
      <c r="L640" s="225"/>
      <c r="M640" s="224"/>
      <c r="N640" s="224"/>
      <c r="O640" s="224"/>
      <c r="P640" s="224"/>
      <c r="S640" s="225"/>
      <c r="T640" s="225"/>
    </row>
    <row r="641" spans="1:20" ht="12.75" customHeight="1">
      <c r="A641" s="225"/>
      <c r="B641" s="225"/>
      <c r="C641" s="225"/>
      <c r="D641" s="225"/>
      <c r="E641" s="224"/>
      <c r="F641" s="225"/>
      <c r="G641" s="225"/>
      <c r="H641" s="225"/>
      <c r="I641" s="225"/>
      <c r="J641" s="225"/>
      <c r="K641" s="225"/>
      <c r="L641" s="225"/>
      <c r="M641" s="224"/>
      <c r="N641" s="224"/>
      <c r="O641" s="224"/>
      <c r="P641" s="224"/>
      <c r="S641" s="225"/>
      <c r="T641" s="225"/>
    </row>
    <row r="642" spans="1:20" ht="12.75" customHeight="1">
      <c r="A642" s="225"/>
      <c r="B642" s="225"/>
      <c r="C642" s="225"/>
      <c r="D642" s="225"/>
      <c r="E642" s="224"/>
      <c r="F642" s="225"/>
      <c r="G642" s="225"/>
      <c r="H642" s="225"/>
      <c r="I642" s="225"/>
      <c r="J642" s="225"/>
      <c r="K642" s="225"/>
      <c r="L642" s="225"/>
      <c r="M642" s="224"/>
      <c r="N642" s="224"/>
      <c r="O642" s="224"/>
      <c r="P642" s="224"/>
      <c r="S642" s="225"/>
      <c r="T642" s="225"/>
    </row>
    <row r="643" spans="1:20" ht="12.75" customHeight="1">
      <c r="A643" s="225"/>
      <c r="B643" s="225"/>
      <c r="C643" s="225"/>
      <c r="D643" s="225"/>
      <c r="E643" s="224"/>
      <c r="F643" s="225"/>
      <c r="G643" s="225"/>
      <c r="H643" s="225"/>
      <c r="I643" s="225"/>
      <c r="J643" s="225"/>
      <c r="K643" s="225"/>
      <c r="L643" s="225"/>
      <c r="M643" s="224"/>
      <c r="N643" s="224"/>
      <c r="O643" s="224"/>
      <c r="P643" s="224"/>
      <c r="S643" s="225"/>
      <c r="T643" s="225"/>
    </row>
    <row r="644" spans="1:20" ht="12.75" customHeight="1">
      <c r="A644" s="225"/>
      <c r="B644" s="225"/>
      <c r="C644" s="225"/>
      <c r="D644" s="225"/>
      <c r="E644" s="224"/>
      <c r="F644" s="225"/>
      <c r="G644" s="225"/>
      <c r="H644" s="225"/>
      <c r="I644" s="225"/>
      <c r="J644" s="225"/>
      <c r="K644" s="225"/>
      <c r="L644" s="225"/>
      <c r="M644" s="224"/>
      <c r="N644" s="224"/>
      <c r="O644" s="224"/>
      <c r="P644" s="224"/>
      <c r="S644" s="225"/>
      <c r="T644" s="225"/>
    </row>
    <row r="645" spans="1:20" ht="12.75" customHeight="1">
      <c r="A645" s="225"/>
      <c r="B645" s="225"/>
      <c r="C645" s="225"/>
      <c r="D645" s="225"/>
      <c r="E645" s="224"/>
      <c r="F645" s="225"/>
      <c r="G645" s="225"/>
      <c r="H645" s="225"/>
      <c r="I645" s="225"/>
      <c r="J645" s="225"/>
      <c r="K645" s="225"/>
      <c r="L645" s="225"/>
      <c r="M645" s="224"/>
      <c r="N645" s="224"/>
      <c r="O645" s="224"/>
      <c r="P645" s="224"/>
      <c r="S645" s="225"/>
      <c r="T645" s="225"/>
    </row>
    <row r="646" spans="1:20" ht="12.75" customHeight="1">
      <c r="A646" s="225"/>
      <c r="B646" s="225"/>
      <c r="C646" s="225"/>
      <c r="D646" s="225"/>
      <c r="E646" s="224"/>
      <c r="F646" s="225"/>
      <c r="G646" s="225"/>
      <c r="H646" s="225"/>
      <c r="I646" s="225"/>
      <c r="J646" s="225"/>
      <c r="K646" s="225"/>
      <c r="L646" s="225"/>
      <c r="M646" s="224"/>
      <c r="N646" s="224"/>
      <c r="O646" s="224"/>
      <c r="P646" s="224"/>
      <c r="S646" s="225"/>
      <c r="T646" s="225"/>
    </row>
    <row r="647" spans="1:20" ht="12.75" customHeight="1">
      <c r="A647" s="225"/>
      <c r="B647" s="225"/>
      <c r="C647" s="225"/>
      <c r="D647" s="225"/>
      <c r="E647" s="224"/>
      <c r="F647" s="225"/>
      <c r="G647" s="225"/>
      <c r="H647" s="225"/>
      <c r="I647" s="225"/>
      <c r="J647" s="225"/>
      <c r="K647" s="225"/>
      <c r="L647" s="225"/>
      <c r="M647" s="224"/>
      <c r="N647" s="224"/>
      <c r="O647" s="224"/>
      <c r="P647" s="224"/>
      <c r="S647" s="225"/>
      <c r="T647" s="225"/>
    </row>
    <row r="648" spans="1:20" ht="12.75" customHeight="1">
      <c r="A648" s="225"/>
      <c r="B648" s="225"/>
      <c r="C648" s="225"/>
      <c r="D648" s="225"/>
      <c r="E648" s="224"/>
      <c r="F648" s="225"/>
      <c r="G648" s="225"/>
      <c r="H648" s="225"/>
      <c r="I648" s="225"/>
      <c r="J648" s="225"/>
      <c r="K648" s="225"/>
      <c r="L648" s="225"/>
      <c r="M648" s="224"/>
      <c r="N648" s="224"/>
      <c r="O648" s="224"/>
      <c r="P648" s="224"/>
      <c r="S648" s="225"/>
      <c r="T648" s="225"/>
    </row>
    <row r="649" spans="1:20" ht="12.75" customHeight="1">
      <c r="A649" s="225"/>
      <c r="B649" s="225"/>
      <c r="C649" s="225"/>
      <c r="D649" s="225"/>
      <c r="E649" s="224"/>
      <c r="F649" s="225"/>
      <c r="G649" s="225"/>
      <c r="H649" s="225"/>
      <c r="I649" s="225"/>
      <c r="J649" s="225"/>
      <c r="K649" s="225"/>
      <c r="L649" s="225"/>
      <c r="M649" s="224"/>
      <c r="N649" s="224"/>
      <c r="O649" s="224"/>
      <c r="P649" s="224"/>
      <c r="S649" s="225"/>
      <c r="T649" s="225"/>
    </row>
    <row r="650" spans="1:20" ht="12.75" customHeight="1">
      <c r="A650" s="225"/>
      <c r="B650" s="225"/>
      <c r="C650" s="225"/>
      <c r="D650" s="225"/>
      <c r="E650" s="224"/>
      <c r="F650" s="225"/>
      <c r="G650" s="225"/>
      <c r="H650" s="225"/>
      <c r="I650" s="225"/>
      <c r="J650" s="225"/>
      <c r="K650" s="225"/>
      <c r="L650" s="225"/>
      <c r="M650" s="224"/>
      <c r="N650" s="224"/>
      <c r="O650" s="224"/>
      <c r="P650" s="224"/>
      <c r="S650" s="225"/>
      <c r="T650" s="225"/>
    </row>
    <row r="651" spans="1:20" ht="12.75" customHeight="1">
      <c r="A651" s="225"/>
      <c r="B651" s="225"/>
      <c r="C651" s="225"/>
      <c r="D651" s="225"/>
      <c r="E651" s="224"/>
      <c r="F651" s="225"/>
      <c r="G651" s="225"/>
      <c r="H651" s="225"/>
      <c r="I651" s="225"/>
      <c r="J651" s="225"/>
      <c r="K651" s="225"/>
      <c r="L651" s="225"/>
      <c r="M651" s="224"/>
      <c r="N651" s="224"/>
      <c r="O651" s="224"/>
      <c r="P651" s="224"/>
      <c r="S651" s="225"/>
      <c r="T651" s="225"/>
    </row>
    <row r="652" spans="1:20" ht="12.75" customHeight="1">
      <c r="A652" s="225"/>
      <c r="B652" s="225"/>
      <c r="C652" s="225"/>
      <c r="D652" s="225"/>
      <c r="E652" s="224"/>
      <c r="F652" s="225"/>
      <c r="G652" s="225"/>
      <c r="H652" s="225"/>
      <c r="I652" s="225"/>
      <c r="J652" s="225"/>
      <c r="K652" s="225"/>
      <c r="L652" s="225"/>
      <c r="M652" s="224"/>
      <c r="N652" s="224"/>
      <c r="O652" s="224"/>
      <c r="P652" s="224"/>
      <c r="S652" s="225"/>
      <c r="T652" s="225"/>
    </row>
    <row r="653" spans="1:20" ht="12.75" customHeight="1">
      <c r="A653" s="225"/>
      <c r="B653" s="225"/>
      <c r="C653" s="225"/>
      <c r="D653" s="225"/>
      <c r="E653" s="224"/>
      <c r="F653" s="225"/>
      <c r="G653" s="225"/>
      <c r="H653" s="225"/>
      <c r="I653" s="225"/>
      <c r="J653" s="225"/>
      <c r="K653" s="225"/>
      <c r="L653" s="225"/>
      <c r="M653" s="224"/>
      <c r="N653" s="224"/>
      <c r="O653" s="224"/>
      <c r="P653" s="224"/>
      <c r="S653" s="225"/>
      <c r="T653" s="225"/>
    </row>
    <row r="654" spans="1:20" ht="12.75" customHeight="1">
      <c r="A654" s="225"/>
      <c r="B654" s="225"/>
      <c r="C654" s="225"/>
      <c r="D654" s="225"/>
      <c r="E654" s="224"/>
      <c r="F654" s="225"/>
      <c r="G654" s="225"/>
      <c r="H654" s="225"/>
      <c r="I654" s="225"/>
      <c r="J654" s="225"/>
      <c r="K654" s="225"/>
      <c r="L654" s="225"/>
      <c r="M654" s="224"/>
      <c r="N654" s="224"/>
      <c r="O654" s="224"/>
      <c r="P654" s="224"/>
      <c r="S654" s="225"/>
      <c r="T654" s="225"/>
    </row>
    <row r="655" spans="1:20" ht="12.75" customHeight="1">
      <c r="A655" s="225"/>
      <c r="B655" s="225"/>
      <c r="C655" s="225"/>
      <c r="D655" s="225"/>
      <c r="E655" s="224"/>
      <c r="F655" s="225"/>
      <c r="G655" s="225"/>
      <c r="H655" s="225"/>
      <c r="I655" s="225"/>
      <c r="J655" s="225"/>
      <c r="K655" s="225"/>
      <c r="L655" s="225"/>
      <c r="M655" s="224"/>
      <c r="N655" s="224"/>
      <c r="O655" s="224"/>
      <c r="P655" s="224"/>
      <c r="S655" s="225"/>
      <c r="T655" s="225"/>
    </row>
    <row r="656" spans="1:20" ht="12.75" customHeight="1">
      <c r="A656" s="225"/>
      <c r="B656" s="225"/>
      <c r="C656" s="225"/>
      <c r="D656" s="225"/>
      <c r="E656" s="224"/>
      <c r="F656" s="225"/>
      <c r="G656" s="225"/>
      <c r="H656" s="225"/>
      <c r="I656" s="225"/>
      <c r="J656" s="225"/>
      <c r="K656" s="225"/>
      <c r="L656" s="225"/>
      <c r="M656" s="224"/>
      <c r="N656" s="224"/>
      <c r="O656" s="224"/>
      <c r="P656" s="224"/>
      <c r="S656" s="225"/>
      <c r="T656" s="225"/>
    </row>
    <row r="657" spans="1:20" ht="12.75" customHeight="1">
      <c r="A657" s="225"/>
      <c r="B657" s="225"/>
      <c r="C657" s="225"/>
      <c r="D657" s="225"/>
      <c r="E657" s="224"/>
      <c r="F657" s="225"/>
      <c r="G657" s="225"/>
      <c r="H657" s="225"/>
      <c r="I657" s="225"/>
      <c r="J657" s="225"/>
      <c r="K657" s="225"/>
      <c r="L657" s="225"/>
      <c r="M657" s="224"/>
      <c r="N657" s="224"/>
      <c r="O657" s="224"/>
      <c r="P657" s="224"/>
      <c r="S657" s="225"/>
      <c r="T657" s="225"/>
    </row>
    <row r="658" spans="1:20" ht="12.75" customHeight="1">
      <c r="A658" s="225"/>
      <c r="B658" s="225"/>
      <c r="C658" s="225"/>
      <c r="D658" s="225"/>
      <c r="E658" s="224"/>
      <c r="F658" s="225"/>
      <c r="G658" s="225"/>
      <c r="H658" s="225"/>
      <c r="I658" s="225"/>
      <c r="J658" s="225"/>
      <c r="K658" s="225"/>
      <c r="L658" s="225"/>
      <c r="M658" s="224"/>
      <c r="N658" s="224"/>
      <c r="O658" s="224"/>
      <c r="P658" s="224"/>
      <c r="S658" s="225"/>
      <c r="T658" s="225"/>
    </row>
    <row r="659" spans="1:20" ht="12.75" customHeight="1">
      <c r="A659" s="225"/>
      <c r="B659" s="225"/>
      <c r="C659" s="225"/>
      <c r="D659" s="225"/>
      <c r="E659" s="224"/>
      <c r="F659" s="225"/>
      <c r="G659" s="225"/>
      <c r="H659" s="225"/>
      <c r="I659" s="225"/>
      <c r="J659" s="225"/>
      <c r="K659" s="225"/>
      <c r="L659" s="225"/>
      <c r="M659" s="224"/>
      <c r="N659" s="224"/>
      <c r="O659" s="224"/>
      <c r="P659" s="224"/>
      <c r="S659" s="225"/>
      <c r="T659" s="225"/>
    </row>
    <row r="660" spans="1:20" ht="12.75" customHeight="1">
      <c r="A660" s="225"/>
      <c r="B660" s="225"/>
      <c r="C660" s="225"/>
      <c r="D660" s="225"/>
      <c r="E660" s="224"/>
      <c r="F660" s="225"/>
      <c r="G660" s="225"/>
      <c r="H660" s="225"/>
      <c r="I660" s="225"/>
      <c r="J660" s="225"/>
      <c r="K660" s="225"/>
      <c r="L660" s="225"/>
      <c r="M660" s="224"/>
      <c r="N660" s="224"/>
      <c r="O660" s="224"/>
      <c r="P660" s="224"/>
      <c r="S660" s="225"/>
      <c r="T660" s="225"/>
    </row>
    <row r="661" spans="1:20" ht="12.75" customHeight="1">
      <c r="A661" s="225"/>
      <c r="B661" s="225"/>
      <c r="C661" s="225"/>
      <c r="D661" s="225"/>
      <c r="E661" s="224"/>
      <c r="F661" s="225"/>
      <c r="G661" s="225"/>
      <c r="H661" s="225"/>
      <c r="I661" s="225"/>
      <c r="J661" s="225"/>
      <c r="K661" s="225"/>
      <c r="L661" s="225"/>
      <c r="M661" s="224"/>
      <c r="N661" s="224"/>
      <c r="O661" s="224"/>
      <c r="P661" s="224"/>
      <c r="S661" s="225"/>
      <c r="T661" s="225"/>
    </row>
    <row r="662" spans="1:20" ht="12.75" customHeight="1">
      <c r="A662" s="225"/>
      <c r="B662" s="225"/>
      <c r="C662" s="225"/>
      <c r="D662" s="225"/>
      <c r="E662" s="224"/>
      <c r="F662" s="225"/>
      <c r="G662" s="225"/>
      <c r="H662" s="225"/>
      <c r="I662" s="225"/>
      <c r="J662" s="225"/>
      <c r="K662" s="225"/>
      <c r="L662" s="225"/>
      <c r="M662" s="224"/>
      <c r="N662" s="224"/>
      <c r="O662" s="224"/>
      <c r="P662" s="224"/>
      <c r="S662" s="225"/>
      <c r="T662" s="225"/>
    </row>
    <row r="663" spans="1:20" ht="12.75" customHeight="1">
      <c r="A663" s="225"/>
      <c r="B663" s="225"/>
      <c r="C663" s="225"/>
      <c r="D663" s="225"/>
      <c r="E663" s="224"/>
      <c r="F663" s="225"/>
      <c r="G663" s="225"/>
      <c r="H663" s="225"/>
      <c r="I663" s="225"/>
      <c r="J663" s="225"/>
      <c r="K663" s="225"/>
      <c r="L663" s="225"/>
      <c r="M663" s="224"/>
      <c r="N663" s="224"/>
      <c r="O663" s="224"/>
      <c r="P663" s="224"/>
      <c r="S663" s="225"/>
      <c r="T663" s="225"/>
    </row>
    <row r="664" spans="1:20" ht="12.75" customHeight="1">
      <c r="A664" s="225"/>
      <c r="B664" s="225"/>
      <c r="C664" s="225"/>
      <c r="D664" s="225"/>
      <c r="E664" s="224"/>
      <c r="F664" s="225"/>
      <c r="G664" s="225"/>
      <c r="H664" s="225"/>
      <c r="I664" s="225"/>
      <c r="J664" s="225"/>
      <c r="K664" s="225"/>
      <c r="L664" s="225"/>
      <c r="M664" s="224"/>
      <c r="N664" s="224"/>
      <c r="O664" s="224"/>
      <c r="P664" s="224"/>
      <c r="S664" s="225"/>
      <c r="T664" s="225"/>
    </row>
    <row r="665" spans="1:20" ht="12.75" customHeight="1">
      <c r="A665" s="225"/>
      <c r="B665" s="225"/>
      <c r="C665" s="225"/>
      <c r="D665" s="225"/>
      <c r="E665" s="224"/>
      <c r="F665" s="225"/>
      <c r="G665" s="225"/>
      <c r="H665" s="225"/>
      <c r="I665" s="225"/>
      <c r="J665" s="225"/>
      <c r="K665" s="225"/>
      <c r="L665" s="225"/>
      <c r="M665" s="224"/>
      <c r="N665" s="224"/>
      <c r="O665" s="224"/>
      <c r="P665" s="224"/>
      <c r="S665" s="225"/>
      <c r="T665" s="225"/>
    </row>
    <row r="666" spans="1:20" ht="12.75" customHeight="1">
      <c r="A666" s="225"/>
      <c r="B666" s="225"/>
      <c r="C666" s="225"/>
      <c r="D666" s="225"/>
      <c r="E666" s="224"/>
      <c r="F666" s="225"/>
      <c r="G666" s="225"/>
      <c r="H666" s="225"/>
      <c r="I666" s="225"/>
      <c r="J666" s="225"/>
      <c r="K666" s="225"/>
      <c r="L666" s="225"/>
      <c r="M666" s="224"/>
      <c r="N666" s="224"/>
      <c r="O666" s="224"/>
      <c r="P666" s="224"/>
      <c r="S666" s="225"/>
      <c r="T666" s="225"/>
    </row>
    <row r="667" spans="1:20" ht="12.75" customHeight="1">
      <c r="A667" s="225"/>
      <c r="B667" s="225"/>
      <c r="C667" s="225"/>
      <c r="D667" s="225"/>
      <c r="E667" s="224"/>
      <c r="F667" s="225"/>
      <c r="G667" s="225"/>
      <c r="H667" s="225"/>
      <c r="I667" s="225"/>
      <c r="J667" s="225"/>
      <c r="K667" s="225"/>
      <c r="L667" s="225"/>
      <c r="M667" s="224"/>
      <c r="N667" s="224"/>
      <c r="O667" s="224"/>
      <c r="P667" s="224"/>
      <c r="S667" s="225"/>
      <c r="T667" s="225"/>
    </row>
    <row r="668" spans="1:20" ht="12.75" customHeight="1">
      <c r="A668" s="225"/>
      <c r="B668" s="225"/>
      <c r="C668" s="225"/>
      <c r="D668" s="225"/>
      <c r="E668" s="224"/>
      <c r="F668" s="225"/>
      <c r="G668" s="225"/>
      <c r="H668" s="225"/>
      <c r="I668" s="225"/>
      <c r="J668" s="225"/>
      <c r="K668" s="225"/>
      <c r="L668" s="225"/>
      <c r="M668" s="224"/>
      <c r="N668" s="224"/>
      <c r="O668" s="224"/>
      <c r="P668" s="224"/>
      <c r="S668" s="225"/>
      <c r="T668" s="225"/>
    </row>
    <row r="669" spans="1:20" ht="12.75" customHeight="1">
      <c r="A669" s="225"/>
      <c r="B669" s="225"/>
      <c r="C669" s="225"/>
      <c r="D669" s="225"/>
      <c r="E669" s="224"/>
      <c r="F669" s="225"/>
      <c r="G669" s="225"/>
      <c r="H669" s="225"/>
      <c r="I669" s="225"/>
      <c r="J669" s="225"/>
      <c r="K669" s="225"/>
      <c r="L669" s="225"/>
      <c r="M669" s="224"/>
      <c r="N669" s="224"/>
      <c r="O669" s="224"/>
      <c r="P669" s="224"/>
      <c r="S669" s="225"/>
      <c r="T669" s="225"/>
    </row>
    <row r="670" spans="1:20" ht="12.75" customHeight="1">
      <c r="A670" s="225"/>
      <c r="B670" s="225"/>
      <c r="C670" s="225"/>
      <c r="D670" s="225"/>
      <c r="E670" s="224"/>
      <c r="F670" s="225"/>
      <c r="G670" s="225"/>
      <c r="H670" s="225"/>
      <c r="I670" s="225"/>
      <c r="J670" s="225"/>
      <c r="K670" s="225"/>
      <c r="L670" s="225"/>
      <c r="M670" s="224"/>
      <c r="N670" s="224"/>
      <c r="O670" s="224"/>
      <c r="P670" s="224"/>
      <c r="S670" s="225"/>
      <c r="T670" s="225"/>
    </row>
    <row r="671" spans="1:20" ht="12.75" customHeight="1">
      <c r="A671" s="225"/>
      <c r="B671" s="225"/>
      <c r="C671" s="225"/>
      <c r="D671" s="225"/>
      <c r="E671" s="224"/>
      <c r="F671" s="225"/>
      <c r="G671" s="225"/>
      <c r="H671" s="225"/>
      <c r="I671" s="225"/>
      <c r="J671" s="225"/>
      <c r="K671" s="225"/>
      <c r="L671" s="225"/>
      <c r="M671" s="224"/>
      <c r="N671" s="224"/>
      <c r="O671" s="224"/>
      <c r="P671" s="224"/>
      <c r="S671" s="225"/>
      <c r="T671" s="225"/>
    </row>
    <row r="672" spans="1:20" ht="12.75" customHeight="1">
      <c r="A672" s="225"/>
      <c r="B672" s="225"/>
      <c r="C672" s="225"/>
      <c r="D672" s="225"/>
      <c r="E672" s="224"/>
      <c r="F672" s="225"/>
      <c r="G672" s="225"/>
      <c r="H672" s="225"/>
      <c r="I672" s="225"/>
      <c r="J672" s="225"/>
      <c r="K672" s="225"/>
      <c r="L672" s="225"/>
      <c r="M672" s="224"/>
      <c r="N672" s="224"/>
      <c r="O672" s="224"/>
      <c r="P672" s="224"/>
      <c r="S672" s="225"/>
      <c r="T672" s="225"/>
    </row>
    <row r="673" spans="1:20" ht="12.75" customHeight="1">
      <c r="A673" s="225"/>
      <c r="B673" s="225"/>
      <c r="C673" s="225"/>
      <c r="D673" s="225"/>
      <c r="E673" s="224"/>
      <c r="F673" s="225"/>
      <c r="G673" s="225"/>
      <c r="H673" s="225"/>
      <c r="I673" s="225"/>
      <c r="J673" s="225"/>
      <c r="K673" s="225"/>
      <c r="L673" s="225"/>
      <c r="M673" s="224"/>
      <c r="N673" s="224"/>
      <c r="O673" s="224"/>
      <c r="P673" s="224"/>
      <c r="S673" s="225"/>
      <c r="T673" s="225"/>
    </row>
    <row r="674" spans="1:20" ht="12.75" customHeight="1">
      <c r="A674" s="225"/>
      <c r="B674" s="225"/>
      <c r="C674" s="225"/>
      <c r="D674" s="225"/>
      <c r="E674" s="224"/>
      <c r="F674" s="225"/>
      <c r="G674" s="225"/>
      <c r="H674" s="225"/>
      <c r="I674" s="225"/>
      <c r="J674" s="225"/>
      <c r="K674" s="225"/>
      <c r="L674" s="225"/>
      <c r="M674" s="224"/>
      <c r="N674" s="224"/>
      <c r="O674" s="224"/>
      <c r="P674" s="224"/>
      <c r="S674" s="225"/>
      <c r="T674" s="225"/>
    </row>
    <row r="675" spans="1:19" ht="12.75" customHeight="1">
      <c r="A675" s="225"/>
      <c r="B675" s="225"/>
      <c r="C675" s="225"/>
      <c r="D675" s="225"/>
      <c r="E675" s="224"/>
      <c r="F675" s="225"/>
      <c r="G675" s="225"/>
      <c r="H675" s="225"/>
      <c r="I675" s="225"/>
      <c r="J675" s="225"/>
      <c r="K675" s="225"/>
      <c r="L675" s="225"/>
      <c r="M675" s="224"/>
      <c r="N675" s="224"/>
      <c r="O675" s="224"/>
      <c r="P675" s="224"/>
      <c r="S675" s="225"/>
    </row>
    <row r="676" spans="1:19" ht="12.75" customHeight="1">
      <c r="A676" s="225"/>
      <c r="B676" s="225"/>
      <c r="C676" s="225"/>
      <c r="D676" s="225"/>
      <c r="E676" s="224"/>
      <c r="F676" s="225"/>
      <c r="G676" s="225"/>
      <c r="H676" s="225"/>
      <c r="I676" s="225"/>
      <c r="J676" s="225"/>
      <c r="K676" s="225"/>
      <c r="L676" s="225"/>
      <c r="M676" s="224"/>
      <c r="N676" s="224"/>
      <c r="O676" s="224"/>
      <c r="P676" s="224"/>
      <c r="S676" s="225"/>
    </row>
    <row r="677" spans="1:19" ht="12.75" customHeight="1">
      <c r="A677" s="225"/>
      <c r="B677" s="225"/>
      <c r="C677" s="225"/>
      <c r="D677" s="225"/>
      <c r="E677" s="224"/>
      <c r="F677" s="225"/>
      <c r="G677" s="225"/>
      <c r="H677" s="225"/>
      <c r="I677" s="225"/>
      <c r="J677" s="225"/>
      <c r="K677" s="225"/>
      <c r="L677" s="225"/>
      <c r="M677" s="224"/>
      <c r="N677" s="224"/>
      <c r="O677" s="224"/>
      <c r="P677" s="224"/>
      <c r="S677" s="225"/>
    </row>
    <row r="678" spans="1:19" ht="12.75" customHeight="1">
      <c r="A678" s="225"/>
      <c r="B678" s="225"/>
      <c r="C678" s="225"/>
      <c r="D678" s="225"/>
      <c r="E678" s="224"/>
      <c r="F678" s="225"/>
      <c r="G678" s="225"/>
      <c r="H678" s="225"/>
      <c r="I678" s="225"/>
      <c r="J678" s="225"/>
      <c r="K678" s="225"/>
      <c r="L678" s="225"/>
      <c r="M678" s="224"/>
      <c r="N678" s="224"/>
      <c r="O678" s="224"/>
      <c r="P678" s="224"/>
      <c r="S678" s="225"/>
    </row>
    <row r="679" spans="5:16" ht="12.75" customHeight="1">
      <c r="E679" s="351"/>
      <c r="M679" s="351"/>
      <c r="N679" s="351"/>
      <c r="O679" s="351"/>
      <c r="P679" s="351"/>
    </row>
    <row r="680" spans="5:16" ht="12.75" customHeight="1">
      <c r="E680" s="351"/>
      <c r="M680" s="351"/>
      <c r="N680" s="351"/>
      <c r="O680" s="351"/>
      <c r="P680" s="351"/>
    </row>
    <row r="681" spans="5:16" ht="12.75" customHeight="1">
      <c r="E681" s="351"/>
      <c r="M681" s="351"/>
      <c r="N681" s="351"/>
      <c r="O681" s="351"/>
      <c r="P681" s="351"/>
    </row>
    <row r="682" spans="5:16" ht="12.75" customHeight="1">
      <c r="E682" s="351"/>
      <c r="M682" s="351"/>
      <c r="N682" s="351"/>
      <c r="O682" s="351"/>
      <c r="P682" s="351"/>
    </row>
    <row r="683" spans="5:16" ht="12.75" customHeight="1">
      <c r="E683" s="351"/>
      <c r="M683" s="351"/>
      <c r="N683" s="351"/>
      <c r="O683" s="351"/>
      <c r="P683" s="351"/>
    </row>
    <row r="684" spans="5:16" ht="12.75" customHeight="1">
      <c r="E684" s="351"/>
      <c r="M684" s="351"/>
      <c r="N684" s="351"/>
      <c r="O684" s="351"/>
      <c r="P684" s="351"/>
    </row>
    <row r="685" spans="5:16" ht="12.75" customHeight="1">
      <c r="E685" s="351"/>
      <c r="M685" s="351"/>
      <c r="N685" s="351"/>
      <c r="O685" s="351"/>
      <c r="P685" s="351"/>
    </row>
    <row r="686" spans="5:16" ht="12.75" customHeight="1">
      <c r="E686" s="351"/>
      <c r="M686" s="351"/>
      <c r="N686" s="351"/>
      <c r="O686" s="351"/>
      <c r="P686" s="351"/>
    </row>
    <row r="687" spans="5:16" ht="12.75" customHeight="1">
      <c r="E687" s="351"/>
      <c r="M687" s="351"/>
      <c r="N687" s="351"/>
      <c r="O687" s="351"/>
      <c r="P687" s="351"/>
    </row>
    <row r="688" spans="5:16" ht="12.75" customHeight="1">
      <c r="E688" s="351"/>
      <c r="M688" s="351"/>
      <c r="N688" s="351"/>
      <c r="O688" s="351"/>
      <c r="P688" s="351"/>
    </row>
    <row r="689" spans="5:16" ht="12.75" customHeight="1">
      <c r="E689" s="351"/>
      <c r="M689" s="351"/>
      <c r="N689" s="351"/>
      <c r="O689" s="351"/>
      <c r="P689" s="351"/>
    </row>
    <row r="690" spans="5:16" ht="12.75" customHeight="1">
      <c r="E690" s="351"/>
      <c r="M690" s="351"/>
      <c r="N690" s="351"/>
      <c r="O690" s="351"/>
      <c r="P690" s="351"/>
    </row>
    <row r="691" spans="5:16" ht="12.75" customHeight="1">
      <c r="E691" s="351"/>
      <c r="M691" s="351"/>
      <c r="N691" s="351"/>
      <c r="O691" s="351"/>
      <c r="P691" s="351"/>
    </row>
    <row r="692" spans="5:16" ht="12.75" customHeight="1">
      <c r="E692" s="351"/>
      <c r="M692" s="351"/>
      <c r="N692" s="351"/>
      <c r="O692" s="351"/>
      <c r="P692" s="351"/>
    </row>
    <row r="693" spans="5:16" ht="12.75" customHeight="1">
      <c r="E693" s="351"/>
      <c r="M693" s="351"/>
      <c r="N693" s="351"/>
      <c r="O693" s="351"/>
      <c r="P693" s="351"/>
    </row>
    <row r="694" spans="5:16" ht="12.75" customHeight="1">
      <c r="E694" s="351"/>
      <c r="M694" s="351"/>
      <c r="N694" s="351"/>
      <c r="O694" s="351"/>
      <c r="P694" s="351"/>
    </row>
    <row r="695" spans="5:16" ht="12.75" customHeight="1">
      <c r="E695" s="351"/>
      <c r="M695" s="351"/>
      <c r="N695" s="351"/>
      <c r="O695" s="351"/>
      <c r="P695" s="351"/>
    </row>
    <row r="696" spans="5:16" ht="12.75" customHeight="1">
      <c r="E696" s="351"/>
      <c r="M696" s="351"/>
      <c r="N696" s="351"/>
      <c r="O696" s="351"/>
      <c r="P696" s="351"/>
    </row>
    <row r="697" spans="5:16" ht="12.75" customHeight="1">
      <c r="E697" s="351"/>
      <c r="M697" s="351"/>
      <c r="N697" s="351"/>
      <c r="O697" s="351"/>
      <c r="P697" s="351"/>
    </row>
    <row r="698" spans="5:16" ht="12.75" customHeight="1">
      <c r="E698" s="351"/>
      <c r="M698" s="351"/>
      <c r="N698" s="351"/>
      <c r="O698" s="351"/>
      <c r="P698" s="351"/>
    </row>
    <row r="699" spans="5:16" ht="12.75" customHeight="1">
      <c r="E699" s="351"/>
      <c r="M699" s="351"/>
      <c r="N699" s="351"/>
      <c r="O699" s="351"/>
      <c r="P699" s="351"/>
    </row>
    <row r="700" spans="5:16" ht="12.75" customHeight="1">
      <c r="E700" s="351"/>
      <c r="M700" s="351"/>
      <c r="N700" s="351"/>
      <c r="O700" s="351"/>
      <c r="P700" s="351"/>
    </row>
    <row r="701" spans="5:16" ht="12.75" customHeight="1">
      <c r="E701" s="351"/>
      <c r="M701" s="351"/>
      <c r="N701" s="351"/>
      <c r="O701" s="351"/>
      <c r="P701" s="351"/>
    </row>
    <row r="702" spans="5:16" ht="12.75" customHeight="1">
      <c r="E702" s="351"/>
      <c r="M702" s="351"/>
      <c r="N702" s="351"/>
      <c r="O702" s="351"/>
      <c r="P702" s="351"/>
    </row>
    <row r="703" spans="5:16" ht="12.75" customHeight="1">
      <c r="E703" s="351"/>
      <c r="M703" s="351"/>
      <c r="N703" s="351"/>
      <c r="O703" s="351"/>
      <c r="P703" s="351"/>
    </row>
    <row r="704" spans="5:16" ht="12.75" customHeight="1">
      <c r="E704" s="351"/>
      <c r="M704" s="351"/>
      <c r="N704" s="351"/>
      <c r="O704" s="351"/>
      <c r="P704" s="351"/>
    </row>
    <row r="705" spans="5:16" ht="12.75" customHeight="1">
      <c r="E705" s="351"/>
      <c r="M705" s="351"/>
      <c r="N705" s="351"/>
      <c r="O705" s="351"/>
      <c r="P705" s="351"/>
    </row>
    <row r="706" spans="5:16" ht="12.75" customHeight="1">
      <c r="E706" s="351"/>
      <c r="M706" s="351"/>
      <c r="N706" s="351"/>
      <c r="O706" s="351"/>
      <c r="P706" s="351"/>
    </row>
    <row r="707" spans="5:16" ht="12.75" customHeight="1">
      <c r="E707" s="351"/>
      <c r="M707" s="351"/>
      <c r="N707" s="351"/>
      <c r="O707" s="351"/>
      <c r="P707" s="351"/>
    </row>
    <row r="708" spans="5:16" ht="12.75" customHeight="1">
      <c r="E708" s="351"/>
      <c r="M708" s="351"/>
      <c r="N708" s="351"/>
      <c r="O708" s="351"/>
      <c r="P708" s="351"/>
    </row>
    <row r="709" spans="5:16" ht="12.75" customHeight="1">
      <c r="E709" s="351"/>
      <c r="M709" s="351"/>
      <c r="N709" s="351"/>
      <c r="O709" s="351"/>
      <c r="P709" s="351"/>
    </row>
    <row r="710" spans="5:16" ht="12.75" customHeight="1">
      <c r="E710" s="351"/>
      <c r="M710" s="351"/>
      <c r="N710" s="351"/>
      <c r="O710" s="351"/>
      <c r="P710" s="351"/>
    </row>
    <row r="711" spans="5:16" ht="12.75" customHeight="1">
      <c r="E711" s="351"/>
      <c r="M711" s="351"/>
      <c r="N711" s="351"/>
      <c r="O711" s="351"/>
      <c r="P711" s="351"/>
    </row>
    <row r="712" spans="5:16" ht="12.75" customHeight="1">
      <c r="E712" s="351"/>
      <c r="M712" s="351"/>
      <c r="N712" s="351"/>
      <c r="O712" s="351"/>
      <c r="P712" s="351"/>
    </row>
    <row r="713" spans="5:16" ht="12.75" customHeight="1">
      <c r="E713" s="351"/>
      <c r="M713" s="351"/>
      <c r="N713" s="351"/>
      <c r="O713" s="351"/>
      <c r="P713" s="351"/>
    </row>
    <row r="714" spans="5:16" ht="12.75" customHeight="1">
      <c r="E714" s="351"/>
      <c r="M714" s="351"/>
      <c r="N714" s="351"/>
      <c r="O714" s="351"/>
      <c r="P714" s="351"/>
    </row>
    <row r="715" spans="5:16" ht="12.75" customHeight="1">
      <c r="E715" s="351"/>
      <c r="M715" s="351"/>
      <c r="N715" s="351"/>
      <c r="O715" s="351"/>
      <c r="P715" s="351"/>
    </row>
    <row r="716" spans="5:16" ht="12.75" customHeight="1">
      <c r="E716" s="351"/>
      <c r="M716" s="351"/>
      <c r="N716" s="351"/>
      <c r="O716" s="351"/>
      <c r="P716" s="351"/>
    </row>
    <row r="717" spans="5:16" ht="12.75" customHeight="1">
      <c r="E717" s="351"/>
      <c r="M717" s="351"/>
      <c r="N717" s="351"/>
      <c r="O717" s="351"/>
      <c r="P717" s="351"/>
    </row>
    <row r="718" spans="5:16" ht="12.75" customHeight="1">
      <c r="E718" s="351"/>
      <c r="M718" s="351"/>
      <c r="N718" s="351"/>
      <c r="O718" s="351"/>
      <c r="P718" s="351"/>
    </row>
    <row r="719" spans="5:16" ht="12.75" customHeight="1">
      <c r="E719" s="351"/>
      <c r="M719" s="351"/>
      <c r="N719" s="351"/>
      <c r="O719" s="351"/>
      <c r="P719" s="351"/>
    </row>
    <row r="720" spans="5:16" ht="12.75" customHeight="1">
      <c r="E720" s="351"/>
      <c r="M720" s="351"/>
      <c r="N720" s="351"/>
      <c r="O720" s="351"/>
      <c r="P720" s="351"/>
    </row>
    <row r="721" spans="5:16" ht="12.75" customHeight="1">
      <c r="E721" s="351"/>
      <c r="M721" s="351"/>
      <c r="N721" s="351"/>
      <c r="O721" s="351"/>
      <c r="P721" s="351"/>
    </row>
    <row r="722" spans="5:16" ht="12.75" customHeight="1">
      <c r="E722" s="351"/>
      <c r="M722" s="351"/>
      <c r="N722" s="351"/>
      <c r="O722" s="351"/>
      <c r="P722" s="351"/>
    </row>
    <row r="723" spans="5:16" ht="12.75" customHeight="1">
      <c r="E723" s="351"/>
      <c r="M723" s="351"/>
      <c r="N723" s="351"/>
      <c r="O723" s="351"/>
      <c r="P723" s="351"/>
    </row>
    <row r="724" spans="5:16" ht="12.75" customHeight="1">
      <c r="E724" s="351"/>
      <c r="M724" s="351"/>
      <c r="N724" s="351"/>
      <c r="O724" s="351"/>
      <c r="P724" s="351"/>
    </row>
    <row r="725" spans="5:16" ht="12.75" customHeight="1">
      <c r="E725" s="351"/>
      <c r="M725" s="351"/>
      <c r="N725" s="351"/>
      <c r="O725" s="351"/>
      <c r="P725" s="351"/>
    </row>
    <row r="726" spans="5:16" ht="12.75" customHeight="1">
      <c r="E726" s="351"/>
      <c r="M726" s="351"/>
      <c r="N726" s="351"/>
      <c r="O726" s="351"/>
      <c r="P726" s="351"/>
    </row>
    <row r="727" spans="5:16" ht="12.75" customHeight="1">
      <c r="E727" s="351"/>
      <c r="M727" s="351"/>
      <c r="N727" s="351"/>
      <c r="O727" s="351"/>
      <c r="P727" s="351"/>
    </row>
    <row r="728" spans="5:16" ht="12.75" customHeight="1">
      <c r="E728" s="351"/>
      <c r="M728" s="351"/>
      <c r="N728" s="351"/>
      <c r="O728" s="351"/>
      <c r="P728" s="351"/>
    </row>
    <row r="729" spans="5:16" ht="12.75" customHeight="1">
      <c r="E729" s="351"/>
      <c r="M729" s="351"/>
      <c r="N729" s="351"/>
      <c r="O729" s="351"/>
      <c r="P729" s="351"/>
    </row>
    <row r="730" spans="5:16" ht="12.75" customHeight="1">
      <c r="E730" s="351"/>
      <c r="M730" s="351"/>
      <c r="N730" s="351"/>
      <c r="O730" s="351"/>
      <c r="P730" s="351"/>
    </row>
    <row r="731" spans="5:16" ht="12.75" customHeight="1">
      <c r="E731" s="351"/>
      <c r="M731" s="351"/>
      <c r="N731" s="351"/>
      <c r="O731" s="351"/>
      <c r="P731" s="351"/>
    </row>
    <row r="732" spans="5:16" ht="12.75" customHeight="1">
      <c r="E732" s="351"/>
      <c r="M732" s="351"/>
      <c r="N732" s="351"/>
      <c r="O732" s="351"/>
      <c r="P732" s="351"/>
    </row>
    <row r="733" spans="5:16" ht="12.75" customHeight="1">
      <c r="E733" s="351"/>
      <c r="M733" s="351"/>
      <c r="N733" s="351"/>
      <c r="O733" s="351"/>
      <c r="P733" s="351"/>
    </row>
    <row r="734" spans="5:16" ht="12.75" customHeight="1">
      <c r="E734" s="351"/>
      <c r="M734" s="351"/>
      <c r="N734" s="351"/>
      <c r="O734" s="351"/>
      <c r="P734" s="351"/>
    </row>
    <row r="735" spans="5:16" ht="12.75" customHeight="1">
      <c r="E735" s="351"/>
      <c r="M735" s="351"/>
      <c r="N735" s="351"/>
      <c r="O735" s="351"/>
      <c r="P735" s="351"/>
    </row>
    <row r="736" spans="5:16" ht="12.75" customHeight="1">
      <c r="E736" s="351"/>
      <c r="M736" s="351"/>
      <c r="N736" s="351"/>
      <c r="O736" s="351"/>
      <c r="P736" s="351"/>
    </row>
    <row r="737" spans="5:16" ht="12.75" customHeight="1">
      <c r="E737" s="351"/>
      <c r="M737" s="351"/>
      <c r="N737" s="351"/>
      <c r="O737" s="351"/>
      <c r="P737" s="351"/>
    </row>
    <row r="738" spans="5:16" ht="12.75" customHeight="1">
      <c r="E738" s="351"/>
      <c r="M738" s="351"/>
      <c r="N738" s="351"/>
      <c r="O738" s="351"/>
      <c r="P738" s="351"/>
    </row>
    <row r="739" spans="5:16" ht="12.75" customHeight="1">
      <c r="E739" s="351"/>
      <c r="M739" s="351"/>
      <c r="N739" s="351"/>
      <c r="O739" s="351"/>
      <c r="P739" s="351"/>
    </row>
    <row r="740" spans="5:16" ht="12.75" customHeight="1">
      <c r="E740" s="351"/>
      <c r="M740" s="351"/>
      <c r="N740" s="351"/>
      <c r="O740" s="351"/>
      <c r="P740" s="351"/>
    </row>
    <row r="741" spans="5:16" ht="12.75" customHeight="1">
      <c r="E741" s="351"/>
      <c r="M741" s="351"/>
      <c r="N741" s="351"/>
      <c r="O741" s="351"/>
      <c r="P741" s="351"/>
    </row>
    <row r="742" spans="5:16" ht="12.75" customHeight="1">
      <c r="E742" s="351"/>
      <c r="M742" s="351"/>
      <c r="N742" s="351"/>
      <c r="O742" s="351"/>
      <c r="P742" s="351"/>
    </row>
    <row r="743" spans="5:16" ht="12.75" customHeight="1">
      <c r="E743" s="351"/>
      <c r="M743" s="351"/>
      <c r="N743" s="351"/>
      <c r="O743" s="351"/>
      <c r="P743" s="351"/>
    </row>
    <row r="744" spans="5:16" ht="12.75" customHeight="1">
      <c r="E744" s="351"/>
      <c r="M744" s="351"/>
      <c r="N744" s="351"/>
      <c r="O744" s="351"/>
      <c r="P744" s="351"/>
    </row>
    <row r="745" spans="5:16" ht="12.75" customHeight="1">
      <c r="E745" s="351"/>
      <c r="M745" s="351"/>
      <c r="N745" s="351"/>
      <c r="O745" s="351"/>
      <c r="P745" s="351"/>
    </row>
    <row r="746" spans="5:16" ht="12.75" customHeight="1">
      <c r="E746" s="351"/>
      <c r="M746" s="351"/>
      <c r="N746" s="351"/>
      <c r="O746" s="351"/>
      <c r="P746" s="351"/>
    </row>
    <row r="747" spans="5:16" ht="12.75" customHeight="1">
      <c r="E747" s="351"/>
      <c r="M747" s="351"/>
      <c r="N747" s="351"/>
      <c r="O747" s="351"/>
      <c r="P747" s="351"/>
    </row>
    <row r="748" spans="5:16" ht="12.75" customHeight="1">
      <c r="E748" s="351"/>
      <c r="M748" s="351"/>
      <c r="N748" s="351"/>
      <c r="O748" s="351"/>
      <c r="P748" s="351"/>
    </row>
    <row r="749" spans="5:16" ht="12.75" customHeight="1">
      <c r="E749" s="351"/>
      <c r="M749" s="351"/>
      <c r="N749" s="351"/>
      <c r="O749" s="351"/>
      <c r="P749" s="351"/>
    </row>
    <row r="750" spans="5:16" ht="12.75" customHeight="1">
      <c r="E750" s="351"/>
      <c r="M750" s="351"/>
      <c r="N750" s="351"/>
      <c r="O750" s="351"/>
      <c r="P750" s="351"/>
    </row>
    <row r="751" spans="5:16" ht="12.75" customHeight="1">
      <c r="E751" s="351"/>
      <c r="M751" s="351"/>
      <c r="N751" s="351"/>
      <c r="O751" s="351"/>
      <c r="P751" s="351"/>
    </row>
    <row r="752" spans="5:16" ht="12.75" customHeight="1">
      <c r="E752" s="351"/>
      <c r="M752" s="351"/>
      <c r="N752" s="351"/>
      <c r="O752" s="351"/>
      <c r="P752" s="351"/>
    </row>
    <row r="753" spans="5:16" ht="12.75" customHeight="1">
      <c r="E753" s="351"/>
      <c r="M753" s="351"/>
      <c r="N753" s="351"/>
      <c r="O753" s="351"/>
      <c r="P753" s="351"/>
    </row>
    <row r="754" spans="5:16" ht="12.75" customHeight="1">
      <c r="E754" s="351"/>
      <c r="M754" s="351"/>
      <c r="N754" s="351"/>
      <c r="O754" s="351"/>
      <c r="P754" s="351"/>
    </row>
    <row r="755" spans="5:16" ht="12.75" customHeight="1">
      <c r="E755" s="351"/>
      <c r="M755" s="351"/>
      <c r="N755" s="351"/>
      <c r="O755" s="351"/>
      <c r="P755" s="351"/>
    </row>
    <row r="756" spans="5:16" ht="12.75" customHeight="1">
      <c r="E756" s="351"/>
      <c r="M756" s="351"/>
      <c r="N756" s="351"/>
      <c r="O756" s="351"/>
      <c r="P756" s="351"/>
    </row>
    <row r="757" spans="5:16" ht="12.75" customHeight="1">
      <c r="E757" s="351"/>
      <c r="M757" s="351"/>
      <c r="N757" s="351"/>
      <c r="O757" s="351"/>
      <c r="P757" s="351"/>
    </row>
    <row r="758" spans="5:16" ht="12.75" customHeight="1">
      <c r="E758" s="351"/>
      <c r="M758" s="351"/>
      <c r="N758" s="351"/>
      <c r="O758" s="351"/>
      <c r="P758" s="351"/>
    </row>
    <row r="759" spans="5:16" ht="12.75" customHeight="1">
      <c r="E759" s="351"/>
      <c r="M759" s="351"/>
      <c r="N759" s="351"/>
      <c r="O759" s="351"/>
      <c r="P759" s="351"/>
    </row>
    <row r="760" spans="5:16" ht="12.75" customHeight="1">
      <c r="E760" s="351"/>
      <c r="M760" s="351"/>
      <c r="N760" s="351"/>
      <c r="O760" s="351"/>
      <c r="P760" s="351"/>
    </row>
    <row r="761" spans="5:16" ht="12.75" customHeight="1">
      <c r="E761" s="351"/>
      <c r="M761" s="351"/>
      <c r="N761" s="351"/>
      <c r="O761" s="351"/>
      <c r="P761" s="351"/>
    </row>
    <row r="762" spans="5:16" ht="12.75" customHeight="1">
      <c r="E762" s="351"/>
      <c r="M762" s="351"/>
      <c r="N762" s="351"/>
      <c r="O762" s="351"/>
      <c r="P762" s="351"/>
    </row>
    <row r="763" spans="5:16" ht="12.75" customHeight="1">
      <c r="E763" s="351"/>
      <c r="M763" s="351"/>
      <c r="N763" s="351"/>
      <c r="O763" s="351"/>
      <c r="P763" s="351"/>
    </row>
    <row r="764" spans="5:16" ht="12.75" customHeight="1">
      <c r="E764" s="351"/>
      <c r="M764" s="351"/>
      <c r="N764" s="351"/>
      <c r="O764" s="351"/>
      <c r="P764" s="351"/>
    </row>
    <row r="765" spans="5:16" ht="12.75" customHeight="1">
      <c r="E765" s="351"/>
      <c r="M765" s="351"/>
      <c r="N765" s="351"/>
      <c r="O765" s="351"/>
      <c r="P765" s="351"/>
    </row>
    <row r="766" spans="5:16" ht="12.75" customHeight="1">
      <c r="E766" s="351"/>
      <c r="M766" s="351"/>
      <c r="N766" s="351"/>
      <c r="O766" s="351"/>
      <c r="P766" s="351"/>
    </row>
    <row r="767" spans="5:16" ht="12.75" customHeight="1">
      <c r="E767" s="351"/>
      <c r="M767" s="351"/>
      <c r="N767" s="351"/>
      <c r="O767" s="351"/>
      <c r="P767" s="351"/>
    </row>
    <row r="768" spans="5:16" ht="12.75" customHeight="1">
      <c r="E768" s="351"/>
      <c r="M768" s="351"/>
      <c r="N768" s="351"/>
      <c r="O768" s="351"/>
      <c r="P768" s="351"/>
    </row>
    <row r="769" spans="5:16" ht="12.75" customHeight="1">
      <c r="E769" s="351"/>
      <c r="M769" s="351"/>
      <c r="N769" s="351"/>
      <c r="O769" s="351"/>
      <c r="P769" s="351"/>
    </row>
    <row r="770" spans="5:16" ht="12.75" customHeight="1">
      <c r="E770" s="351"/>
      <c r="M770" s="351"/>
      <c r="N770" s="351"/>
      <c r="O770" s="351"/>
      <c r="P770" s="351"/>
    </row>
    <row r="771" spans="5:16" ht="12.75" customHeight="1">
      <c r="E771" s="351"/>
      <c r="M771" s="351"/>
      <c r="N771" s="351"/>
      <c r="O771" s="351"/>
      <c r="P771" s="351"/>
    </row>
    <row r="772" spans="5:16" ht="12.75" customHeight="1">
      <c r="E772" s="351"/>
      <c r="M772" s="351"/>
      <c r="N772" s="351"/>
      <c r="O772" s="351"/>
      <c r="P772" s="351"/>
    </row>
    <row r="773" spans="5:16" ht="12.75" customHeight="1">
      <c r="E773" s="351"/>
      <c r="M773" s="351"/>
      <c r="N773" s="351"/>
      <c r="O773" s="351"/>
      <c r="P773" s="351"/>
    </row>
    <row r="774" spans="5:16" ht="12.75" customHeight="1">
      <c r="E774" s="351"/>
      <c r="M774" s="351"/>
      <c r="N774" s="351"/>
      <c r="O774" s="351"/>
      <c r="P774" s="351"/>
    </row>
    <row r="775" spans="5:16" ht="12.75" customHeight="1">
      <c r="E775" s="351"/>
      <c r="M775" s="351"/>
      <c r="N775" s="351"/>
      <c r="O775" s="351"/>
      <c r="P775" s="351"/>
    </row>
    <row r="776" spans="5:16" ht="12.75" customHeight="1">
      <c r="E776" s="351"/>
      <c r="M776" s="351"/>
      <c r="N776" s="351"/>
      <c r="O776" s="351"/>
      <c r="P776" s="351"/>
    </row>
    <row r="777" spans="5:16" ht="12.75" customHeight="1">
      <c r="E777" s="351"/>
      <c r="M777" s="351"/>
      <c r="N777" s="351"/>
      <c r="O777" s="351"/>
      <c r="P777" s="351"/>
    </row>
    <row r="778" spans="5:16" ht="12.75" customHeight="1">
      <c r="E778" s="351"/>
      <c r="M778" s="351"/>
      <c r="N778" s="351"/>
      <c r="O778" s="351"/>
      <c r="P778" s="351"/>
    </row>
    <row r="779" spans="5:16" ht="12.75" customHeight="1">
      <c r="E779" s="351"/>
      <c r="M779" s="351"/>
      <c r="N779" s="351"/>
      <c r="O779" s="351"/>
      <c r="P779" s="351"/>
    </row>
    <row r="780" spans="5:16" ht="12.75" customHeight="1">
      <c r="E780" s="351"/>
      <c r="M780" s="351"/>
      <c r="N780" s="351"/>
      <c r="O780" s="351"/>
      <c r="P780" s="351"/>
    </row>
    <row r="781" spans="5:16" ht="12.75" customHeight="1">
      <c r="E781" s="351"/>
      <c r="M781" s="351"/>
      <c r="N781" s="351"/>
      <c r="O781" s="351"/>
      <c r="P781" s="351"/>
    </row>
    <row r="782" spans="5:16" ht="12.75" customHeight="1">
      <c r="E782" s="351"/>
      <c r="M782" s="351"/>
      <c r="N782" s="351"/>
      <c r="O782" s="351"/>
      <c r="P782" s="351"/>
    </row>
    <row r="783" spans="5:16" ht="12.75" customHeight="1">
      <c r="E783" s="351"/>
      <c r="M783" s="351"/>
      <c r="N783" s="351"/>
      <c r="O783" s="351"/>
      <c r="P783" s="351"/>
    </row>
    <row r="784" spans="5:16" ht="12.75" customHeight="1">
      <c r="E784" s="351"/>
      <c r="M784" s="351"/>
      <c r="N784" s="351"/>
      <c r="O784" s="351"/>
      <c r="P784" s="351"/>
    </row>
    <row r="785" spans="5:16" ht="12.75" customHeight="1">
      <c r="E785" s="351"/>
      <c r="M785" s="351"/>
      <c r="N785" s="351"/>
      <c r="O785" s="351"/>
      <c r="P785" s="351"/>
    </row>
    <row r="786" spans="5:16" ht="12.75" customHeight="1">
      <c r="E786" s="351"/>
      <c r="M786" s="351"/>
      <c r="N786" s="351"/>
      <c r="O786" s="351"/>
      <c r="P786" s="351"/>
    </row>
    <row r="787" spans="5:16" ht="12.75" customHeight="1">
      <c r="E787" s="351"/>
      <c r="M787" s="351"/>
      <c r="N787" s="351"/>
      <c r="O787" s="351"/>
      <c r="P787" s="351"/>
    </row>
    <row r="788" spans="5:16" ht="12.75" customHeight="1">
      <c r="E788" s="351"/>
      <c r="M788" s="351"/>
      <c r="N788" s="351"/>
      <c r="O788" s="351"/>
      <c r="P788" s="351"/>
    </row>
    <row r="789" spans="5:16" ht="12.75" customHeight="1">
      <c r="E789" s="351"/>
      <c r="M789" s="351"/>
      <c r="N789" s="351"/>
      <c r="O789" s="351"/>
      <c r="P789" s="351"/>
    </row>
    <row r="790" spans="5:16" ht="12.75" customHeight="1">
      <c r="E790" s="351"/>
      <c r="M790" s="351"/>
      <c r="N790" s="351"/>
      <c r="O790" s="351"/>
      <c r="P790" s="351"/>
    </row>
    <row r="791" spans="5:16" ht="12.75" customHeight="1">
      <c r="E791" s="351"/>
      <c r="M791" s="351"/>
      <c r="N791" s="351"/>
      <c r="O791" s="351"/>
      <c r="P791" s="351"/>
    </row>
    <row r="792" spans="5:16" ht="12.75" customHeight="1">
      <c r="E792" s="351"/>
      <c r="M792" s="351"/>
      <c r="N792" s="351"/>
      <c r="O792" s="351"/>
      <c r="P792" s="351"/>
    </row>
    <row r="793" spans="5:16" ht="12.75" customHeight="1">
      <c r="E793" s="351"/>
      <c r="M793" s="351"/>
      <c r="N793" s="351"/>
      <c r="O793" s="351"/>
      <c r="P793" s="351"/>
    </row>
    <row r="794" spans="5:16" ht="12.75" customHeight="1">
      <c r="E794" s="351"/>
      <c r="M794" s="351"/>
      <c r="N794" s="351"/>
      <c r="O794" s="351"/>
      <c r="P794" s="351"/>
    </row>
    <row r="795" spans="5:16" ht="12.75" customHeight="1">
      <c r="E795" s="351"/>
      <c r="M795" s="351"/>
      <c r="N795" s="351"/>
      <c r="O795" s="351"/>
      <c r="P795" s="351"/>
    </row>
    <row r="796" spans="5:16" ht="12.75" customHeight="1">
      <c r="E796" s="351"/>
      <c r="M796" s="351"/>
      <c r="N796" s="351"/>
      <c r="O796" s="351"/>
      <c r="P796" s="351"/>
    </row>
    <row r="797" spans="5:16" ht="12.75" customHeight="1">
      <c r="E797" s="351"/>
      <c r="M797" s="351"/>
      <c r="N797" s="351"/>
      <c r="O797" s="351"/>
      <c r="P797" s="351"/>
    </row>
    <row r="798" spans="5:16" ht="12.75" customHeight="1">
      <c r="E798" s="351"/>
      <c r="M798" s="351"/>
      <c r="N798" s="351"/>
      <c r="O798" s="351"/>
      <c r="P798" s="351"/>
    </row>
    <row r="799" spans="5:16" ht="12.75" customHeight="1">
      <c r="E799" s="351"/>
      <c r="M799" s="351"/>
      <c r="N799" s="351"/>
      <c r="O799" s="351"/>
      <c r="P799" s="351"/>
    </row>
    <row r="800" spans="5:16" ht="12.75" customHeight="1">
      <c r="E800" s="351"/>
      <c r="M800" s="351"/>
      <c r="N800" s="351"/>
      <c r="O800" s="351"/>
      <c r="P800" s="351"/>
    </row>
    <row r="801" spans="5:16" ht="12.75" customHeight="1">
      <c r="E801" s="351"/>
      <c r="M801" s="351"/>
      <c r="N801" s="351"/>
      <c r="O801" s="351"/>
      <c r="P801" s="351"/>
    </row>
    <row r="802" spans="5:16" ht="12.75" customHeight="1">
      <c r="E802" s="351"/>
      <c r="M802" s="351"/>
      <c r="N802" s="351"/>
      <c r="O802" s="351"/>
      <c r="P802" s="351"/>
    </row>
    <row r="803" spans="5:16" ht="12.75" customHeight="1">
      <c r="E803" s="351"/>
      <c r="M803" s="351"/>
      <c r="N803" s="351"/>
      <c r="O803" s="351"/>
      <c r="P803" s="351"/>
    </row>
    <row r="804" spans="5:16" ht="12.75" customHeight="1">
      <c r="E804" s="351"/>
      <c r="M804" s="351"/>
      <c r="N804" s="351"/>
      <c r="O804" s="351"/>
      <c r="P804" s="351"/>
    </row>
    <row r="805" spans="5:16" ht="12.75" customHeight="1">
      <c r="E805" s="351"/>
      <c r="M805" s="351"/>
      <c r="N805" s="351"/>
      <c r="O805" s="351"/>
      <c r="P805" s="351"/>
    </row>
    <row r="806" spans="5:16" ht="12.75" customHeight="1">
      <c r="E806" s="351"/>
      <c r="M806" s="351"/>
      <c r="N806" s="351"/>
      <c r="O806" s="351"/>
      <c r="P806" s="351"/>
    </row>
    <row r="807" spans="5:16" ht="12.75" customHeight="1">
      <c r="E807" s="351"/>
      <c r="M807" s="351"/>
      <c r="N807" s="351"/>
      <c r="O807" s="351"/>
      <c r="P807" s="351"/>
    </row>
    <row r="808" spans="5:16" ht="12.75" customHeight="1">
      <c r="E808" s="351"/>
      <c r="M808" s="351"/>
      <c r="N808" s="351"/>
      <c r="O808" s="351"/>
      <c r="P808" s="351"/>
    </row>
    <row r="809" spans="5:16" ht="12.75" customHeight="1">
      <c r="E809" s="351"/>
      <c r="M809" s="351"/>
      <c r="N809" s="351"/>
      <c r="O809" s="351"/>
      <c r="P809" s="351"/>
    </row>
    <row r="810" spans="5:16" ht="12.75" customHeight="1">
      <c r="E810" s="351"/>
      <c r="M810" s="351"/>
      <c r="N810" s="351"/>
      <c r="O810" s="351"/>
      <c r="P810" s="351"/>
    </row>
    <row r="811" spans="5:16" ht="12.75" customHeight="1">
      <c r="E811" s="351"/>
      <c r="M811" s="351"/>
      <c r="N811" s="351"/>
      <c r="O811" s="351"/>
      <c r="P811" s="351"/>
    </row>
    <row r="812" spans="5:16" ht="12.75" customHeight="1">
      <c r="E812" s="351"/>
      <c r="M812" s="351"/>
      <c r="N812" s="351"/>
      <c r="O812" s="351"/>
      <c r="P812" s="351"/>
    </row>
    <row r="813" spans="5:16" ht="12.75" customHeight="1">
      <c r="E813" s="351"/>
      <c r="M813" s="351"/>
      <c r="N813" s="351"/>
      <c r="O813" s="351"/>
      <c r="P813" s="351"/>
    </row>
    <row r="814" spans="5:16" ht="12.75" customHeight="1">
      <c r="E814" s="351"/>
      <c r="M814" s="351"/>
      <c r="N814" s="351"/>
      <c r="O814" s="351"/>
      <c r="P814" s="351"/>
    </row>
    <row r="815" spans="5:16" ht="12.75" customHeight="1">
      <c r="E815" s="351"/>
      <c r="M815" s="351"/>
      <c r="N815" s="351"/>
      <c r="O815" s="351"/>
      <c r="P815" s="351"/>
    </row>
    <row r="816" spans="5:16" ht="12.75" customHeight="1">
      <c r="E816" s="351"/>
      <c r="M816" s="351"/>
      <c r="N816" s="351"/>
      <c r="O816" s="351"/>
      <c r="P816" s="351"/>
    </row>
    <row r="817" spans="5:16" ht="12.75" customHeight="1">
      <c r="E817" s="351"/>
      <c r="M817" s="351"/>
      <c r="N817" s="351"/>
      <c r="O817" s="351"/>
      <c r="P817" s="351"/>
    </row>
    <row r="818" spans="5:16" ht="12.75" customHeight="1">
      <c r="E818" s="351"/>
      <c r="M818" s="351"/>
      <c r="N818" s="351"/>
      <c r="O818" s="351"/>
      <c r="P818" s="351"/>
    </row>
    <row r="819" spans="5:16" ht="12.75" customHeight="1">
      <c r="E819" s="351"/>
      <c r="M819" s="351"/>
      <c r="N819" s="351"/>
      <c r="O819" s="351"/>
      <c r="P819" s="351"/>
    </row>
    <row r="820" spans="5:16" ht="12.75" customHeight="1">
      <c r="E820" s="351"/>
      <c r="M820" s="351"/>
      <c r="N820" s="351"/>
      <c r="O820" s="351"/>
      <c r="P820" s="351"/>
    </row>
    <row r="821" spans="5:16" ht="12.75" customHeight="1">
      <c r="E821" s="351"/>
      <c r="M821" s="351"/>
      <c r="N821" s="351"/>
      <c r="O821" s="351"/>
      <c r="P821" s="351"/>
    </row>
    <row r="822" spans="5:16" ht="12.75" customHeight="1">
      <c r="E822" s="351"/>
      <c r="M822" s="351"/>
      <c r="N822" s="351"/>
      <c r="O822" s="351"/>
      <c r="P822" s="351"/>
    </row>
    <row r="823" spans="5:16" ht="12.75" customHeight="1">
      <c r="E823" s="351"/>
      <c r="M823" s="351"/>
      <c r="N823" s="351"/>
      <c r="O823" s="351"/>
      <c r="P823" s="351"/>
    </row>
    <row r="824" spans="5:16" ht="12.75" customHeight="1">
      <c r="E824" s="351"/>
      <c r="M824" s="351"/>
      <c r="N824" s="351"/>
      <c r="O824" s="351"/>
      <c r="P824" s="351"/>
    </row>
    <row r="825" spans="5:16" ht="12.75" customHeight="1">
      <c r="E825" s="351"/>
      <c r="M825" s="351"/>
      <c r="N825" s="351"/>
      <c r="O825" s="351"/>
      <c r="P825" s="351"/>
    </row>
    <row r="826" spans="5:16" ht="12.75" customHeight="1">
      <c r="E826" s="351"/>
      <c r="M826" s="351"/>
      <c r="N826" s="351"/>
      <c r="O826" s="351"/>
      <c r="P826" s="351"/>
    </row>
    <row r="827" spans="5:16" ht="12.75" customHeight="1">
      <c r="E827" s="351"/>
      <c r="M827" s="351"/>
      <c r="N827" s="351"/>
      <c r="O827" s="351"/>
      <c r="P827" s="351"/>
    </row>
    <row r="828" spans="5:16" ht="12.75" customHeight="1">
      <c r="E828" s="351"/>
      <c r="M828" s="351"/>
      <c r="N828" s="351"/>
      <c r="O828" s="351"/>
      <c r="P828" s="351"/>
    </row>
    <row r="829" spans="5:16" ht="12.75" customHeight="1">
      <c r="E829" s="351"/>
      <c r="M829" s="351"/>
      <c r="N829" s="351"/>
      <c r="O829" s="351"/>
      <c r="P829" s="351"/>
    </row>
    <row r="830" spans="5:16" ht="12.75" customHeight="1">
      <c r="E830" s="351"/>
      <c r="M830" s="351"/>
      <c r="N830" s="351"/>
      <c r="O830" s="351"/>
      <c r="P830" s="351"/>
    </row>
    <row r="831" spans="5:16" ht="12.75" customHeight="1">
      <c r="E831" s="351"/>
      <c r="M831" s="351"/>
      <c r="N831" s="351"/>
      <c r="O831" s="351"/>
      <c r="P831" s="351"/>
    </row>
    <row r="832" spans="5:16" ht="12.75" customHeight="1">
      <c r="E832" s="351"/>
      <c r="M832" s="351"/>
      <c r="N832" s="351"/>
      <c r="O832" s="351"/>
      <c r="P832" s="351"/>
    </row>
    <row r="833" spans="5:16" ht="12.75" customHeight="1">
      <c r="E833" s="351"/>
      <c r="M833" s="351"/>
      <c r="N833" s="351"/>
      <c r="O833" s="351"/>
      <c r="P833" s="351"/>
    </row>
    <row r="834" spans="5:16" ht="12.75" customHeight="1">
      <c r="E834" s="351"/>
      <c r="M834" s="351"/>
      <c r="N834" s="351"/>
      <c r="O834" s="351"/>
      <c r="P834" s="351"/>
    </row>
    <row r="835" spans="5:16" ht="11.25">
      <c r="E835" s="351"/>
      <c r="M835" s="351"/>
      <c r="N835" s="351"/>
      <c r="O835" s="351"/>
      <c r="P835" s="351"/>
    </row>
    <row r="836" spans="5:16" ht="11.25">
      <c r="E836" s="351"/>
      <c r="M836" s="351"/>
      <c r="N836" s="351"/>
      <c r="O836" s="351"/>
      <c r="P836" s="351"/>
    </row>
    <row r="837" spans="5:16" ht="11.25">
      <c r="E837" s="351"/>
      <c r="M837" s="351"/>
      <c r="N837" s="351"/>
      <c r="O837" s="351"/>
      <c r="P837" s="351"/>
    </row>
    <row r="838" spans="5:16" ht="11.25">
      <c r="E838" s="351"/>
      <c r="M838" s="351"/>
      <c r="N838" s="351"/>
      <c r="O838" s="351"/>
      <c r="P838" s="351"/>
    </row>
    <row r="839" spans="5:16" ht="11.25">
      <c r="E839" s="351"/>
      <c r="M839" s="351"/>
      <c r="N839" s="351"/>
      <c r="O839" s="351"/>
      <c r="P839" s="351"/>
    </row>
    <row r="840" spans="5:16" ht="11.25">
      <c r="E840" s="351"/>
      <c r="M840" s="351"/>
      <c r="N840" s="351"/>
      <c r="O840" s="351"/>
      <c r="P840" s="351"/>
    </row>
    <row r="841" spans="5:16" ht="11.25">
      <c r="E841" s="351"/>
      <c r="M841" s="351"/>
      <c r="N841" s="351"/>
      <c r="O841" s="351"/>
      <c r="P841" s="351"/>
    </row>
    <row r="842" spans="5:16" ht="11.25">
      <c r="E842" s="351"/>
      <c r="M842" s="351"/>
      <c r="N842" s="351"/>
      <c r="O842" s="351"/>
      <c r="P842" s="351"/>
    </row>
    <row r="843" spans="5:16" ht="11.25">
      <c r="E843" s="351"/>
      <c r="M843" s="351"/>
      <c r="N843" s="351"/>
      <c r="O843" s="351"/>
      <c r="P843" s="351"/>
    </row>
    <row r="844" spans="5:16" ht="11.25">
      <c r="E844" s="351"/>
      <c r="M844" s="351"/>
      <c r="N844" s="351"/>
      <c r="O844" s="351"/>
      <c r="P844" s="351"/>
    </row>
    <row r="845" spans="5:16" ht="11.25">
      <c r="E845" s="351"/>
      <c r="M845" s="351"/>
      <c r="N845" s="351"/>
      <c r="O845" s="351"/>
      <c r="P845" s="351"/>
    </row>
    <row r="846" spans="5:16" ht="11.25">
      <c r="E846" s="351"/>
      <c r="M846" s="351"/>
      <c r="N846" s="351"/>
      <c r="O846" s="351"/>
      <c r="P846" s="351"/>
    </row>
    <row r="847" spans="5:16" ht="11.25">
      <c r="E847" s="351"/>
      <c r="M847" s="351"/>
      <c r="N847" s="351"/>
      <c r="O847" s="351"/>
      <c r="P847" s="351"/>
    </row>
    <row r="848" spans="5:16" ht="11.25">
      <c r="E848" s="351"/>
      <c r="M848" s="351"/>
      <c r="N848" s="351"/>
      <c r="O848" s="351"/>
      <c r="P848" s="351"/>
    </row>
    <row r="849" spans="5:16" ht="11.25">
      <c r="E849" s="351"/>
      <c r="M849" s="351"/>
      <c r="N849" s="351"/>
      <c r="O849" s="351"/>
      <c r="P849" s="351"/>
    </row>
    <row r="850" spans="5:16" ht="11.25">
      <c r="E850" s="351"/>
      <c r="M850" s="351"/>
      <c r="N850" s="351"/>
      <c r="O850" s="351"/>
      <c r="P850" s="351"/>
    </row>
    <row r="851" spans="5:16" ht="11.25">
      <c r="E851" s="351"/>
      <c r="M851" s="351"/>
      <c r="N851" s="351"/>
      <c r="O851" s="351"/>
      <c r="P851" s="351"/>
    </row>
    <row r="852" spans="5:16" ht="11.25">
      <c r="E852" s="351"/>
      <c r="M852" s="351"/>
      <c r="N852" s="351"/>
      <c r="O852" s="351"/>
      <c r="P852" s="351"/>
    </row>
    <row r="853" spans="5:16" ht="11.25">
      <c r="E853" s="351"/>
      <c r="M853" s="351"/>
      <c r="N853" s="351"/>
      <c r="O853" s="351"/>
      <c r="P853" s="351"/>
    </row>
    <row r="854" spans="5:16" ht="11.25">
      <c r="E854" s="351"/>
      <c r="M854" s="351"/>
      <c r="N854" s="351"/>
      <c r="O854" s="351"/>
      <c r="P854" s="351"/>
    </row>
    <row r="855" spans="5:16" ht="11.25">
      <c r="E855" s="351"/>
      <c r="M855" s="351"/>
      <c r="N855" s="351"/>
      <c r="O855" s="351"/>
      <c r="P855" s="351"/>
    </row>
    <row r="856" spans="5:16" ht="11.25">
      <c r="E856" s="351"/>
      <c r="M856" s="351"/>
      <c r="N856" s="351"/>
      <c r="O856" s="351"/>
      <c r="P856" s="351"/>
    </row>
    <row r="857" spans="5:16" ht="11.25">
      <c r="E857" s="351"/>
      <c r="M857" s="351"/>
      <c r="N857" s="351"/>
      <c r="O857" s="351"/>
      <c r="P857" s="351"/>
    </row>
    <row r="858" spans="5:16" ht="11.25">
      <c r="E858" s="351"/>
      <c r="M858" s="351"/>
      <c r="N858" s="351"/>
      <c r="O858" s="351"/>
      <c r="P858" s="351"/>
    </row>
    <row r="859" spans="5:16" ht="11.25">
      <c r="E859" s="351"/>
      <c r="M859" s="351"/>
      <c r="N859" s="351"/>
      <c r="O859" s="351"/>
      <c r="P859" s="351"/>
    </row>
    <row r="860" spans="5:16" ht="11.25">
      <c r="E860" s="351"/>
      <c r="M860" s="351"/>
      <c r="N860" s="351"/>
      <c r="O860" s="351"/>
      <c r="P860" s="351"/>
    </row>
    <row r="861" spans="5:16" ht="11.25">
      <c r="E861" s="351"/>
      <c r="M861" s="351"/>
      <c r="N861" s="351"/>
      <c r="O861" s="351"/>
      <c r="P861" s="351"/>
    </row>
    <row r="862" spans="5:16" ht="11.25">
      <c r="E862" s="351"/>
      <c r="M862" s="351"/>
      <c r="N862" s="351"/>
      <c r="O862" s="351"/>
      <c r="P862" s="351"/>
    </row>
    <row r="863" spans="5:16" ht="11.25">
      <c r="E863" s="351"/>
      <c r="M863" s="351"/>
      <c r="N863" s="351"/>
      <c r="O863" s="351"/>
      <c r="P863" s="351"/>
    </row>
    <row r="864" spans="5:16" ht="11.25">
      <c r="E864" s="351"/>
      <c r="M864" s="351"/>
      <c r="N864" s="351"/>
      <c r="O864" s="351"/>
      <c r="P864" s="351"/>
    </row>
    <row r="865" spans="5:16" ht="11.25">
      <c r="E865" s="351"/>
      <c r="M865" s="351"/>
      <c r="N865" s="351"/>
      <c r="O865" s="351"/>
      <c r="P865" s="351"/>
    </row>
    <row r="866" spans="5:16" ht="11.25">
      <c r="E866" s="351"/>
      <c r="M866" s="351"/>
      <c r="N866" s="351"/>
      <c r="O866" s="351"/>
      <c r="P866" s="351"/>
    </row>
    <row r="867" spans="5:16" ht="11.25">
      <c r="E867" s="351"/>
      <c r="M867" s="351"/>
      <c r="N867" s="351"/>
      <c r="O867" s="351"/>
      <c r="P867" s="351"/>
    </row>
    <row r="868" spans="5:16" ht="11.25">
      <c r="E868" s="351"/>
      <c r="M868" s="351"/>
      <c r="N868" s="351"/>
      <c r="O868" s="351"/>
      <c r="P868" s="351"/>
    </row>
    <row r="869" spans="5:16" ht="11.25">
      <c r="E869" s="351"/>
      <c r="M869" s="351"/>
      <c r="N869" s="351"/>
      <c r="O869" s="351"/>
      <c r="P869" s="351"/>
    </row>
    <row r="870" spans="5:16" ht="11.25">
      <c r="E870" s="351"/>
      <c r="M870" s="351"/>
      <c r="N870" s="351"/>
      <c r="O870" s="351"/>
      <c r="P870" s="351"/>
    </row>
    <row r="871" spans="5:16" ht="11.25">
      <c r="E871" s="351"/>
      <c r="M871" s="351"/>
      <c r="N871" s="351"/>
      <c r="O871" s="351"/>
      <c r="P871" s="351"/>
    </row>
    <row r="872" spans="5:16" ht="11.25">
      <c r="E872" s="351"/>
      <c r="M872" s="351"/>
      <c r="N872" s="351"/>
      <c r="O872" s="351"/>
      <c r="P872" s="351"/>
    </row>
    <row r="873" spans="5:16" ht="11.25">
      <c r="E873" s="351"/>
      <c r="M873" s="351"/>
      <c r="N873" s="351"/>
      <c r="O873" s="351"/>
      <c r="P873" s="351"/>
    </row>
    <row r="874" spans="5:16" ht="11.25">
      <c r="E874" s="351"/>
      <c r="M874" s="351"/>
      <c r="N874" s="351"/>
      <c r="O874" s="351"/>
      <c r="P874" s="351"/>
    </row>
    <row r="875" spans="5:16" ht="11.25">
      <c r="E875" s="351"/>
      <c r="M875" s="351"/>
      <c r="N875" s="351"/>
      <c r="O875" s="351"/>
      <c r="P875" s="351"/>
    </row>
    <row r="876" spans="5:16" ht="11.25">
      <c r="E876" s="351"/>
      <c r="M876" s="351"/>
      <c r="N876" s="351"/>
      <c r="O876" s="351"/>
      <c r="P876" s="351"/>
    </row>
    <row r="877" spans="5:16" ht="11.25">
      <c r="E877" s="351"/>
      <c r="M877" s="351"/>
      <c r="N877" s="351"/>
      <c r="O877" s="351"/>
      <c r="P877" s="351"/>
    </row>
    <row r="878" spans="5:16" ht="11.25">
      <c r="E878" s="351"/>
      <c r="M878" s="351"/>
      <c r="N878" s="351"/>
      <c r="O878" s="351"/>
      <c r="P878" s="351"/>
    </row>
    <row r="879" spans="5:16" ht="11.25">
      <c r="E879" s="351"/>
      <c r="M879" s="351"/>
      <c r="N879" s="351"/>
      <c r="O879" s="351"/>
      <c r="P879" s="351"/>
    </row>
    <row r="880" spans="5:16" ht="11.25">
      <c r="E880" s="351"/>
      <c r="M880" s="351"/>
      <c r="N880" s="351"/>
      <c r="O880" s="351"/>
      <c r="P880" s="351"/>
    </row>
    <row r="881" spans="5:16" ht="11.25">
      <c r="E881" s="351"/>
      <c r="M881" s="351"/>
      <c r="N881" s="351"/>
      <c r="O881" s="351"/>
      <c r="P881" s="351"/>
    </row>
    <row r="882" spans="5:16" ht="11.25">
      <c r="E882" s="351"/>
      <c r="M882" s="351"/>
      <c r="N882" s="351"/>
      <c r="O882" s="351"/>
      <c r="P882" s="351"/>
    </row>
    <row r="883" spans="5:16" ht="11.25">
      <c r="E883" s="351"/>
      <c r="M883" s="351"/>
      <c r="N883" s="351"/>
      <c r="O883" s="351"/>
      <c r="P883" s="351"/>
    </row>
    <row r="884" spans="5:16" ht="11.25">
      <c r="E884" s="351"/>
      <c r="M884" s="351"/>
      <c r="N884" s="351"/>
      <c r="O884" s="351"/>
      <c r="P884" s="351"/>
    </row>
    <row r="885" spans="5:16" ht="11.25">
      <c r="E885" s="351"/>
      <c r="M885" s="351"/>
      <c r="N885" s="351"/>
      <c r="O885" s="351"/>
      <c r="P885" s="351"/>
    </row>
    <row r="886" spans="5:16" ht="11.25">
      <c r="E886" s="351"/>
      <c r="M886" s="351"/>
      <c r="N886" s="351"/>
      <c r="O886" s="351"/>
      <c r="P886" s="351"/>
    </row>
    <row r="887" spans="5:16" ht="11.25">
      <c r="E887" s="351"/>
      <c r="M887" s="351"/>
      <c r="N887" s="351"/>
      <c r="O887" s="351"/>
      <c r="P887" s="351"/>
    </row>
    <row r="888" spans="5:16" ht="11.25">
      <c r="E888" s="351"/>
      <c r="M888" s="351"/>
      <c r="N888" s="351"/>
      <c r="O888" s="351"/>
      <c r="P888" s="351"/>
    </row>
    <row r="889" spans="5:16" ht="11.25">
      <c r="E889" s="351"/>
      <c r="M889" s="351"/>
      <c r="N889" s="351"/>
      <c r="O889" s="351"/>
      <c r="P889" s="351"/>
    </row>
    <row r="890" spans="5:16" ht="11.25">
      <c r="E890" s="351"/>
      <c r="M890" s="351"/>
      <c r="N890" s="351"/>
      <c r="O890" s="351"/>
      <c r="P890" s="351"/>
    </row>
    <row r="891" spans="5:16" ht="11.25">
      <c r="E891" s="351"/>
      <c r="M891" s="351"/>
      <c r="N891" s="351"/>
      <c r="O891" s="351"/>
      <c r="P891" s="351"/>
    </row>
    <row r="892" spans="5:16" ht="11.25">
      <c r="E892" s="351"/>
      <c r="M892" s="351"/>
      <c r="N892" s="351"/>
      <c r="O892" s="351"/>
      <c r="P892" s="351"/>
    </row>
    <row r="893" spans="5:16" ht="11.25">
      <c r="E893" s="351"/>
      <c r="M893" s="351"/>
      <c r="N893" s="351"/>
      <c r="O893" s="351"/>
      <c r="P893" s="351"/>
    </row>
    <row r="894" spans="5:16" ht="11.25">
      <c r="E894" s="351"/>
      <c r="M894" s="351"/>
      <c r="N894" s="351"/>
      <c r="O894" s="351"/>
      <c r="P894" s="351"/>
    </row>
    <row r="895" spans="5:16" ht="11.25">
      <c r="E895" s="351"/>
      <c r="M895" s="351"/>
      <c r="N895" s="351"/>
      <c r="O895" s="351"/>
      <c r="P895" s="351"/>
    </row>
    <row r="896" spans="5:16" ht="11.25">
      <c r="E896" s="351"/>
      <c r="M896" s="351"/>
      <c r="N896" s="351"/>
      <c r="O896" s="351"/>
      <c r="P896" s="351"/>
    </row>
    <row r="897" spans="5:16" ht="11.25">
      <c r="E897" s="351"/>
      <c r="M897" s="351"/>
      <c r="N897" s="351"/>
      <c r="O897" s="351"/>
      <c r="P897" s="351"/>
    </row>
    <row r="898" spans="5:16" ht="11.25">
      <c r="E898" s="351"/>
      <c r="M898" s="351"/>
      <c r="N898" s="351"/>
      <c r="O898" s="351"/>
      <c r="P898" s="351"/>
    </row>
    <row r="899" spans="5:16" ht="11.25">
      <c r="E899" s="351"/>
      <c r="M899" s="351"/>
      <c r="N899" s="351"/>
      <c r="O899" s="351"/>
      <c r="P899" s="351"/>
    </row>
    <row r="900" spans="5:16" ht="11.25">
      <c r="E900" s="351"/>
      <c r="M900" s="351"/>
      <c r="N900" s="351"/>
      <c r="O900" s="351"/>
      <c r="P900" s="351"/>
    </row>
    <row r="901" spans="5:16" ht="11.25">
      <c r="E901" s="351"/>
      <c r="M901" s="351"/>
      <c r="N901" s="351"/>
      <c r="O901" s="351"/>
      <c r="P901" s="351"/>
    </row>
    <row r="902" spans="5:16" ht="11.25">
      <c r="E902" s="351"/>
      <c r="M902" s="351"/>
      <c r="N902" s="351"/>
      <c r="O902" s="351"/>
      <c r="P902" s="351"/>
    </row>
    <row r="903" spans="5:16" ht="11.25">
      <c r="E903" s="351"/>
      <c r="M903" s="351"/>
      <c r="N903" s="351"/>
      <c r="O903" s="351"/>
      <c r="P903" s="351"/>
    </row>
    <row r="904" spans="5:16" ht="11.25">
      <c r="E904" s="351"/>
      <c r="M904" s="351"/>
      <c r="N904" s="351"/>
      <c r="O904" s="351"/>
      <c r="P904" s="351"/>
    </row>
    <row r="905" spans="5:16" ht="11.25">
      <c r="E905" s="351"/>
      <c r="M905" s="351"/>
      <c r="N905" s="351"/>
      <c r="O905" s="351"/>
      <c r="P905" s="351"/>
    </row>
    <row r="906" spans="5:16" ht="11.25">
      <c r="E906" s="351"/>
      <c r="M906" s="351"/>
      <c r="N906" s="351"/>
      <c r="O906" s="351"/>
      <c r="P906" s="351"/>
    </row>
    <row r="907" spans="5:16" ht="11.25">
      <c r="E907" s="351"/>
      <c r="M907" s="351"/>
      <c r="N907" s="351"/>
      <c r="O907" s="351"/>
      <c r="P907" s="351"/>
    </row>
    <row r="908" spans="5:16" ht="11.25">
      <c r="E908" s="351"/>
      <c r="M908" s="351"/>
      <c r="N908" s="351"/>
      <c r="O908" s="351"/>
      <c r="P908" s="351"/>
    </row>
    <row r="909" spans="5:16" ht="11.25">
      <c r="E909" s="351"/>
      <c r="M909" s="351"/>
      <c r="N909" s="351"/>
      <c r="O909" s="351"/>
      <c r="P909" s="351"/>
    </row>
    <row r="910" spans="5:16" ht="11.25">
      <c r="E910" s="351"/>
      <c r="M910" s="351"/>
      <c r="N910" s="351"/>
      <c r="O910" s="351"/>
      <c r="P910" s="351"/>
    </row>
    <row r="911" spans="5:16" ht="11.25">
      <c r="E911" s="351"/>
      <c r="M911" s="351"/>
      <c r="N911" s="351"/>
      <c r="O911" s="351"/>
      <c r="P911" s="351"/>
    </row>
    <row r="912" spans="5:16" ht="11.25">
      <c r="E912" s="351"/>
      <c r="M912" s="351"/>
      <c r="N912" s="351"/>
      <c r="O912" s="351"/>
      <c r="P912" s="351"/>
    </row>
    <row r="913" spans="5:16" ht="11.25">
      <c r="E913" s="351"/>
      <c r="M913" s="351"/>
      <c r="N913" s="351"/>
      <c r="O913" s="351"/>
      <c r="P913" s="351"/>
    </row>
    <row r="914" spans="5:16" ht="11.25">
      <c r="E914" s="351"/>
      <c r="M914" s="351"/>
      <c r="N914" s="351"/>
      <c r="O914" s="351"/>
      <c r="P914" s="351"/>
    </row>
    <row r="915" spans="5:16" ht="11.25">
      <c r="E915" s="351"/>
      <c r="M915" s="351"/>
      <c r="N915" s="351"/>
      <c r="O915" s="351"/>
      <c r="P915" s="351"/>
    </row>
    <row r="916" spans="5:16" ht="11.25">
      <c r="E916" s="351"/>
      <c r="M916" s="351"/>
      <c r="N916" s="351"/>
      <c r="O916" s="351"/>
      <c r="P916" s="351"/>
    </row>
    <row r="917" spans="5:16" ht="11.25">
      <c r="E917" s="351"/>
      <c r="M917" s="351"/>
      <c r="N917" s="351"/>
      <c r="O917" s="351"/>
      <c r="P917" s="351"/>
    </row>
    <row r="918" spans="5:16" ht="11.25">
      <c r="E918" s="351"/>
      <c r="M918" s="351"/>
      <c r="N918" s="351"/>
      <c r="O918" s="351"/>
      <c r="P918" s="351"/>
    </row>
    <row r="919" spans="5:16" ht="11.25">
      <c r="E919" s="351"/>
      <c r="M919" s="351"/>
      <c r="N919" s="351"/>
      <c r="O919" s="351"/>
      <c r="P919" s="351"/>
    </row>
    <row r="920" spans="5:16" ht="11.25">
      <c r="E920" s="351"/>
      <c r="M920" s="351"/>
      <c r="N920" s="351"/>
      <c r="O920" s="351"/>
      <c r="P920" s="351"/>
    </row>
    <row r="921" spans="5:16" ht="11.25">
      <c r="E921" s="351"/>
      <c r="M921" s="351"/>
      <c r="N921" s="351"/>
      <c r="O921" s="351"/>
      <c r="P921" s="351"/>
    </row>
    <row r="922" spans="5:16" ht="11.25">
      <c r="E922" s="351"/>
      <c r="M922" s="351"/>
      <c r="N922" s="351"/>
      <c r="O922" s="351"/>
      <c r="P922" s="351"/>
    </row>
    <row r="923" spans="5:16" ht="11.25">
      <c r="E923" s="351"/>
      <c r="M923" s="351"/>
      <c r="N923" s="351"/>
      <c r="O923" s="351"/>
      <c r="P923" s="351"/>
    </row>
    <row r="924" spans="5:16" ht="11.25">
      <c r="E924" s="351"/>
      <c r="M924" s="351"/>
      <c r="N924" s="351"/>
      <c r="O924" s="351"/>
      <c r="P924" s="351"/>
    </row>
    <row r="925" spans="5:16" ht="11.25">
      <c r="E925" s="351"/>
      <c r="M925" s="351"/>
      <c r="N925" s="351"/>
      <c r="O925" s="351"/>
      <c r="P925" s="351"/>
    </row>
    <row r="926" spans="5:16" ht="11.25">
      <c r="E926" s="351"/>
      <c r="M926" s="351"/>
      <c r="N926" s="351"/>
      <c r="O926" s="351"/>
      <c r="P926" s="351"/>
    </row>
    <row r="927" spans="5:16" ht="11.25">
      <c r="E927" s="351"/>
      <c r="M927" s="351"/>
      <c r="N927" s="351"/>
      <c r="O927" s="351"/>
      <c r="P927" s="351"/>
    </row>
    <row r="928" spans="5:16" ht="11.25">
      <c r="E928" s="351"/>
      <c r="M928" s="351"/>
      <c r="N928" s="351"/>
      <c r="O928" s="351"/>
      <c r="P928" s="351"/>
    </row>
    <row r="929" spans="5:16" ht="11.25">
      <c r="E929" s="351"/>
      <c r="M929" s="351"/>
      <c r="N929" s="351"/>
      <c r="O929" s="351"/>
      <c r="P929" s="351"/>
    </row>
    <row r="930" spans="5:16" ht="11.25">
      <c r="E930" s="351"/>
      <c r="M930" s="351"/>
      <c r="N930" s="351"/>
      <c r="O930" s="351"/>
      <c r="P930" s="351"/>
    </row>
    <row r="931" spans="5:16" ht="11.25">
      <c r="E931" s="351"/>
      <c r="M931" s="351"/>
      <c r="N931" s="351"/>
      <c r="O931" s="351"/>
      <c r="P931" s="351"/>
    </row>
    <row r="932" spans="5:16" ht="11.25">
      <c r="E932" s="351"/>
      <c r="M932" s="351"/>
      <c r="N932" s="351"/>
      <c r="O932" s="351"/>
      <c r="P932" s="351"/>
    </row>
    <row r="933" spans="5:16" ht="11.25">
      <c r="E933" s="351"/>
      <c r="M933" s="351"/>
      <c r="N933" s="351"/>
      <c r="O933" s="351"/>
      <c r="P933" s="351"/>
    </row>
    <row r="934" spans="5:16" ht="11.25">
      <c r="E934" s="351"/>
      <c r="M934" s="351"/>
      <c r="N934" s="351"/>
      <c r="O934" s="351"/>
      <c r="P934" s="351"/>
    </row>
    <row r="935" spans="5:16" ht="11.25">
      <c r="E935" s="351"/>
      <c r="M935" s="351"/>
      <c r="N935" s="351"/>
      <c r="O935" s="351"/>
      <c r="P935" s="351"/>
    </row>
    <row r="936" spans="5:16" ht="11.25">
      <c r="E936" s="351"/>
      <c r="M936" s="351"/>
      <c r="N936" s="351"/>
      <c r="O936" s="351"/>
      <c r="P936" s="351"/>
    </row>
    <row r="937" spans="5:16" ht="11.25">
      <c r="E937" s="351"/>
      <c r="M937" s="351"/>
      <c r="N937" s="351"/>
      <c r="O937" s="351"/>
      <c r="P937" s="351"/>
    </row>
    <row r="938" spans="5:16" ht="11.25">
      <c r="E938" s="351"/>
      <c r="M938" s="351"/>
      <c r="N938" s="351"/>
      <c r="O938" s="351"/>
      <c r="P938" s="351"/>
    </row>
    <row r="939" spans="5:16" ht="11.25">
      <c r="E939" s="351"/>
      <c r="M939" s="351"/>
      <c r="N939" s="351"/>
      <c r="O939" s="351"/>
      <c r="P939" s="351"/>
    </row>
    <row r="940" spans="5:16" ht="11.25">
      <c r="E940" s="351"/>
      <c r="M940" s="351"/>
      <c r="N940" s="351"/>
      <c r="O940" s="351"/>
      <c r="P940" s="351"/>
    </row>
    <row r="941" spans="5:16" ht="11.25">
      <c r="E941" s="351"/>
      <c r="M941" s="351"/>
      <c r="N941" s="351"/>
      <c r="O941" s="351"/>
      <c r="P941" s="351"/>
    </row>
    <row r="942" spans="5:16" ht="11.25">
      <c r="E942" s="351"/>
      <c r="M942" s="351"/>
      <c r="N942" s="351"/>
      <c r="O942" s="351"/>
      <c r="P942" s="351"/>
    </row>
    <row r="943" spans="5:16" ht="11.25">
      <c r="E943" s="351"/>
      <c r="M943" s="351"/>
      <c r="N943" s="351"/>
      <c r="O943" s="351"/>
      <c r="P943" s="351"/>
    </row>
    <row r="944" spans="5:16" ht="11.25">
      <c r="E944" s="351"/>
      <c r="M944" s="351"/>
      <c r="N944" s="351"/>
      <c r="O944" s="351"/>
      <c r="P944" s="351"/>
    </row>
    <row r="945" spans="5:16" ht="11.25">
      <c r="E945" s="351"/>
      <c r="M945" s="351"/>
      <c r="N945" s="351"/>
      <c r="O945" s="351"/>
      <c r="P945" s="351"/>
    </row>
    <row r="946" spans="5:16" ht="11.25">
      <c r="E946" s="351"/>
      <c r="M946" s="351"/>
      <c r="N946" s="351"/>
      <c r="O946" s="351"/>
      <c r="P946" s="351"/>
    </row>
    <row r="947" spans="5:16" ht="11.25">
      <c r="E947" s="351"/>
      <c r="M947" s="351"/>
      <c r="N947" s="351"/>
      <c r="O947" s="351"/>
      <c r="P947" s="351"/>
    </row>
    <row r="948" spans="5:16" ht="11.25">
      <c r="E948" s="351"/>
      <c r="M948" s="351"/>
      <c r="N948" s="351"/>
      <c r="O948" s="351"/>
      <c r="P948" s="351"/>
    </row>
    <row r="949" spans="5:16" ht="11.25">
      <c r="E949" s="351"/>
      <c r="M949" s="351"/>
      <c r="N949" s="351"/>
      <c r="O949" s="351"/>
      <c r="P949" s="351"/>
    </row>
    <row r="950" spans="5:16" ht="11.25">
      <c r="E950" s="351"/>
      <c r="M950" s="351"/>
      <c r="N950" s="351"/>
      <c r="O950" s="351"/>
      <c r="P950" s="351"/>
    </row>
    <row r="951" spans="5:16" ht="11.25">
      <c r="E951" s="351"/>
      <c r="M951" s="351"/>
      <c r="N951" s="351"/>
      <c r="O951" s="351"/>
      <c r="P951" s="351"/>
    </row>
    <row r="952" spans="5:16" ht="11.25">
      <c r="E952" s="351"/>
      <c r="M952" s="351"/>
      <c r="N952" s="351"/>
      <c r="O952" s="351"/>
      <c r="P952" s="351"/>
    </row>
    <row r="953" spans="5:16" ht="11.25">
      <c r="E953" s="351"/>
      <c r="M953" s="351"/>
      <c r="N953" s="351"/>
      <c r="O953" s="351"/>
      <c r="P953" s="351"/>
    </row>
    <row r="954" spans="5:16" ht="11.25">
      <c r="E954" s="351"/>
      <c r="M954" s="351"/>
      <c r="N954" s="351"/>
      <c r="O954" s="351"/>
      <c r="P954" s="351"/>
    </row>
    <row r="955" spans="5:16" ht="11.25">
      <c r="E955" s="351"/>
      <c r="M955" s="351"/>
      <c r="N955" s="351"/>
      <c r="O955" s="351"/>
      <c r="P955" s="351"/>
    </row>
    <row r="956" spans="5:16" ht="11.25">
      <c r="E956" s="351"/>
      <c r="M956" s="351"/>
      <c r="N956" s="351"/>
      <c r="O956" s="351"/>
      <c r="P956" s="351"/>
    </row>
    <row r="957" spans="5:16" ht="11.25">
      <c r="E957" s="351"/>
      <c r="M957" s="351"/>
      <c r="N957" s="351"/>
      <c r="O957" s="351"/>
      <c r="P957" s="351"/>
    </row>
    <row r="958" spans="5:16" ht="11.25">
      <c r="E958" s="351"/>
      <c r="M958" s="351"/>
      <c r="N958" s="351"/>
      <c r="O958" s="351"/>
      <c r="P958" s="351"/>
    </row>
    <row r="959" spans="5:16" ht="11.25">
      <c r="E959" s="351"/>
      <c r="M959" s="351"/>
      <c r="N959" s="351"/>
      <c r="O959" s="351"/>
      <c r="P959" s="351"/>
    </row>
    <row r="960" spans="5:16" ht="11.25">
      <c r="E960" s="351"/>
      <c r="M960" s="351"/>
      <c r="N960" s="351"/>
      <c r="O960" s="351"/>
      <c r="P960" s="351"/>
    </row>
    <row r="961" spans="5:16" ht="11.25">
      <c r="E961" s="351"/>
      <c r="M961" s="351"/>
      <c r="N961" s="351"/>
      <c r="O961" s="351"/>
      <c r="P961" s="351"/>
    </row>
    <row r="962" spans="5:16" ht="11.25">
      <c r="E962" s="351"/>
      <c r="M962" s="351"/>
      <c r="N962" s="351"/>
      <c r="O962" s="351"/>
      <c r="P962" s="351"/>
    </row>
    <row r="963" spans="5:16" ht="11.25">
      <c r="E963" s="351"/>
      <c r="M963" s="351"/>
      <c r="N963" s="351"/>
      <c r="O963" s="351"/>
      <c r="P963" s="351"/>
    </row>
    <row r="964" spans="5:16" ht="11.25">
      <c r="E964" s="351"/>
      <c r="M964" s="351"/>
      <c r="N964" s="351"/>
      <c r="O964" s="351"/>
      <c r="P964" s="351"/>
    </row>
    <row r="965" spans="5:16" ht="11.25">
      <c r="E965" s="351"/>
      <c r="M965" s="351"/>
      <c r="N965" s="351"/>
      <c r="O965" s="351"/>
      <c r="P965" s="351"/>
    </row>
    <row r="966" spans="5:16" ht="11.25">
      <c r="E966" s="351"/>
      <c r="M966" s="351"/>
      <c r="N966" s="351"/>
      <c r="O966" s="351"/>
      <c r="P966" s="351"/>
    </row>
    <row r="967" spans="5:16" ht="11.25">
      <c r="E967" s="351"/>
      <c r="M967" s="351"/>
      <c r="N967" s="351"/>
      <c r="O967" s="351"/>
      <c r="P967" s="351"/>
    </row>
    <row r="968" spans="5:16" ht="11.25">
      <c r="E968" s="351"/>
      <c r="M968" s="351"/>
      <c r="N968" s="351"/>
      <c r="O968" s="351"/>
      <c r="P968" s="351"/>
    </row>
    <row r="969" spans="5:16" ht="11.25">
      <c r="E969" s="351"/>
      <c r="M969" s="351"/>
      <c r="N969" s="351"/>
      <c r="O969" s="351"/>
      <c r="P969" s="351"/>
    </row>
    <row r="970" spans="5:16" ht="11.25">
      <c r="E970" s="351"/>
      <c r="M970" s="351"/>
      <c r="N970" s="351"/>
      <c r="O970" s="351"/>
      <c r="P970" s="351"/>
    </row>
    <row r="971" spans="5:16" ht="11.25">
      <c r="E971" s="351"/>
      <c r="M971" s="351"/>
      <c r="N971" s="351"/>
      <c r="O971" s="351"/>
      <c r="P971" s="351"/>
    </row>
    <row r="972" spans="5:16" ht="11.25">
      <c r="E972" s="351"/>
      <c r="M972" s="351"/>
      <c r="N972" s="351"/>
      <c r="O972" s="351"/>
      <c r="P972" s="351"/>
    </row>
    <row r="973" spans="5:16" ht="11.25">
      <c r="E973" s="351"/>
      <c r="M973" s="351"/>
      <c r="N973" s="351"/>
      <c r="O973" s="351"/>
      <c r="P973" s="351"/>
    </row>
    <row r="974" spans="5:16" ht="11.25">
      <c r="E974" s="351"/>
      <c r="M974" s="351"/>
      <c r="N974" s="351"/>
      <c r="O974" s="351"/>
      <c r="P974" s="351"/>
    </row>
    <row r="975" spans="5:16" ht="11.25">
      <c r="E975" s="351"/>
      <c r="M975" s="351"/>
      <c r="N975" s="351"/>
      <c r="O975" s="351"/>
      <c r="P975" s="351"/>
    </row>
    <row r="976" spans="5:16" ht="11.25">
      <c r="E976" s="351"/>
      <c r="M976" s="351"/>
      <c r="N976" s="351"/>
      <c r="O976" s="351"/>
      <c r="P976" s="351"/>
    </row>
    <row r="977" spans="5:16" ht="11.25">
      <c r="E977" s="351"/>
      <c r="M977" s="351"/>
      <c r="N977" s="351"/>
      <c r="O977" s="351"/>
      <c r="P977" s="351"/>
    </row>
    <row r="978" spans="5:16" ht="11.25">
      <c r="E978" s="351"/>
      <c r="M978" s="351"/>
      <c r="N978" s="351"/>
      <c r="O978" s="351"/>
      <c r="P978" s="351"/>
    </row>
    <row r="979" spans="5:16" ht="11.25">
      <c r="E979" s="351"/>
      <c r="M979" s="351"/>
      <c r="N979" s="351"/>
      <c r="O979" s="351"/>
      <c r="P979" s="351"/>
    </row>
    <row r="980" spans="5:16" ht="11.25">
      <c r="E980" s="351"/>
      <c r="M980" s="351"/>
      <c r="N980" s="351"/>
      <c r="O980" s="351"/>
      <c r="P980" s="351"/>
    </row>
    <row r="981" spans="5:16" ht="11.25">
      <c r="E981" s="351"/>
      <c r="M981" s="351"/>
      <c r="N981" s="351"/>
      <c r="O981" s="351"/>
      <c r="P981" s="351"/>
    </row>
    <row r="982" spans="5:16" ht="11.25">
      <c r="E982" s="351"/>
      <c r="M982" s="351"/>
      <c r="N982" s="351"/>
      <c r="O982" s="351"/>
      <c r="P982" s="351"/>
    </row>
    <row r="983" spans="5:16" ht="11.25">
      <c r="E983" s="351"/>
      <c r="M983" s="351"/>
      <c r="N983" s="351"/>
      <c r="O983" s="351"/>
      <c r="P983" s="351"/>
    </row>
    <row r="984" spans="5:16" ht="11.25">
      <c r="E984" s="351"/>
      <c r="M984" s="351"/>
      <c r="N984" s="351"/>
      <c r="O984" s="351"/>
      <c r="P984" s="351"/>
    </row>
    <row r="985" spans="5:16" ht="11.25">
      <c r="E985" s="351"/>
      <c r="M985" s="351"/>
      <c r="N985" s="351"/>
      <c r="O985" s="351"/>
      <c r="P985" s="351"/>
    </row>
    <row r="986" spans="5:16" ht="11.25">
      <c r="E986" s="351"/>
      <c r="M986" s="351"/>
      <c r="N986" s="351"/>
      <c r="O986" s="351"/>
      <c r="P986" s="351"/>
    </row>
    <row r="987" spans="5:16" ht="11.25">
      <c r="E987" s="351"/>
      <c r="M987" s="351"/>
      <c r="N987" s="351"/>
      <c r="O987" s="351"/>
      <c r="P987" s="351"/>
    </row>
    <row r="988" spans="5:16" ht="11.25">
      <c r="E988" s="351"/>
      <c r="M988" s="351"/>
      <c r="N988" s="351"/>
      <c r="O988" s="351"/>
      <c r="P988" s="351"/>
    </row>
    <row r="989" spans="5:16" ht="11.25">
      <c r="E989" s="351"/>
      <c r="M989" s="351"/>
      <c r="N989" s="351"/>
      <c r="O989" s="351"/>
      <c r="P989" s="351"/>
    </row>
    <row r="990" spans="5:16" ht="11.25">
      <c r="E990" s="351"/>
      <c r="M990" s="351"/>
      <c r="N990" s="351"/>
      <c r="O990" s="351"/>
      <c r="P990" s="351"/>
    </row>
    <row r="991" spans="5:16" ht="11.25">
      <c r="E991" s="351"/>
      <c r="M991" s="351"/>
      <c r="N991" s="351"/>
      <c r="O991" s="351"/>
      <c r="P991" s="351"/>
    </row>
    <row r="992" spans="5:16" ht="11.25">
      <c r="E992" s="351"/>
      <c r="M992" s="351"/>
      <c r="N992" s="351"/>
      <c r="O992" s="351"/>
      <c r="P992" s="351"/>
    </row>
    <row r="993" spans="5:16" ht="11.25">
      <c r="E993" s="351"/>
      <c r="M993" s="351"/>
      <c r="N993" s="351"/>
      <c r="O993" s="351"/>
      <c r="P993" s="351"/>
    </row>
    <row r="994" spans="5:16" ht="11.25">
      <c r="E994" s="351"/>
      <c r="M994" s="351"/>
      <c r="N994" s="351"/>
      <c r="O994" s="351"/>
      <c r="P994" s="351"/>
    </row>
    <row r="995" spans="5:16" ht="11.25">
      <c r="E995" s="351"/>
      <c r="M995" s="351"/>
      <c r="N995" s="351"/>
      <c r="O995" s="351"/>
      <c r="P995" s="351"/>
    </row>
    <row r="996" spans="5:16" ht="11.25">
      <c r="E996" s="351"/>
      <c r="M996" s="351"/>
      <c r="N996" s="351"/>
      <c r="O996" s="351"/>
      <c r="P996" s="351"/>
    </row>
    <row r="997" spans="5:16" ht="11.25">
      <c r="E997" s="351"/>
      <c r="M997" s="351"/>
      <c r="N997" s="351"/>
      <c r="O997" s="351"/>
      <c r="P997" s="351"/>
    </row>
    <row r="998" spans="5:16" ht="11.25">
      <c r="E998" s="351"/>
      <c r="M998" s="351"/>
      <c r="N998" s="351"/>
      <c r="O998" s="351"/>
      <c r="P998" s="351"/>
    </row>
    <row r="999" spans="5:16" ht="11.25">
      <c r="E999" s="351"/>
      <c r="M999" s="351"/>
      <c r="N999" s="351"/>
      <c r="O999" s="351"/>
      <c r="P999" s="351"/>
    </row>
    <row r="1000" spans="5:16" ht="11.25">
      <c r="E1000" s="351"/>
      <c r="M1000" s="351"/>
      <c r="N1000" s="351"/>
      <c r="O1000" s="351"/>
      <c r="P1000" s="351"/>
    </row>
    <row r="1001" spans="5:16" ht="11.25">
      <c r="E1001" s="351"/>
      <c r="M1001" s="351"/>
      <c r="N1001" s="351"/>
      <c r="O1001" s="351"/>
      <c r="P1001" s="351"/>
    </row>
    <row r="1002" spans="5:16" ht="11.25">
      <c r="E1002" s="351"/>
      <c r="M1002" s="351"/>
      <c r="N1002" s="351"/>
      <c r="O1002" s="351"/>
      <c r="P1002" s="351"/>
    </row>
    <row r="1003" spans="5:16" ht="11.25">
      <c r="E1003" s="351"/>
      <c r="M1003" s="351"/>
      <c r="N1003" s="351"/>
      <c r="O1003" s="351"/>
      <c r="P1003" s="351"/>
    </row>
    <row r="1004" spans="5:16" ht="11.25">
      <c r="E1004" s="351"/>
      <c r="M1004" s="351"/>
      <c r="N1004" s="351"/>
      <c r="O1004" s="351"/>
      <c r="P1004" s="351"/>
    </row>
    <row r="1005" spans="5:16" ht="11.25">
      <c r="E1005" s="351"/>
      <c r="M1005" s="351"/>
      <c r="N1005" s="351"/>
      <c r="O1005" s="351"/>
      <c r="P1005" s="351"/>
    </row>
    <row r="1006" spans="5:16" ht="11.25">
      <c r="E1006" s="351"/>
      <c r="M1006" s="351"/>
      <c r="N1006" s="351"/>
      <c r="O1006" s="351"/>
      <c r="P1006" s="351"/>
    </row>
    <row r="1007" spans="5:16" ht="11.25">
      <c r="E1007" s="351"/>
      <c r="M1007" s="351"/>
      <c r="N1007" s="351"/>
      <c r="O1007" s="351"/>
      <c r="P1007" s="351"/>
    </row>
    <row r="1008" spans="5:16" ht="11.25">
      <c r="E1008" s="351"/>
      <c r="M1008" s="351"/>
      <c r="N1008" s="351"/>
      <c r="O1008" s="351"/>
      <c r="P1008" s="351"/>
    </row>
    <row r="1009" spans="5:16" ht="11.25">
      <c r="E1009" s="351"/>
      <c r="M1009" s="351"/>
      <c r="N1009" s="351"/>
      <c r="O1009" s="351"/>
      <c r="P1009" s="351"/>
    </row>
    <row r="1010" spans="5:16" ht="11.25">
      <c r="E1010" s="351"/>
      <c r="M1010" s="351"/>
      <c r="N1010" s="351"/>
      <c r="O1010" s="351"/>
      <c r="P1010" s="351"/>
    </row>
    <row r="1011" spans="5:16" ht="11.25">
      <c r="E1011" s="351"/>
      <c r="M1011" s="351"/>
      <c r="N1011" s="351"/>
      <c r="O1011" s="351"/>
      <c r="P1011" s="351"/>
    </row>
    <row r="1012" spans="5:16" ht="11.25">
      <c r="E1012" s="351"/>
      <c r="M1012" s="351"/>
      <c r="N1012" s="351"/>
      <c r="O1012" s="351"/>
      <c r="P1012" s="351"/>
    </row>
    <row r="1013" spans="5:16" ht="11.25">
      <c r="E1013" s="351"/>
      <c r="M1013" s="351"/>
      <c r="N1013" s="351"/>
      <c r="O1013" s="351"/>
      <c r="P1013" s="351"/>
    </row>
    <row r="1014" spans="5:16" ht="11.25">
      <c r="E1014" s="351"/>
      <c r="M1014" s="351"/>
      <c r="N1014" s="351"/>
      <c r="O1014" s="351"/>
      <c r="P1014" s="351"/>
    </row>
    <row r="1015" spans="5:16" ht="11.25">
      <c r="E1015" s="351"/>
      <c r="M1015" s="351"/>
      <c r="N1015" s="351"/>
      <c r="O1015" s="351"/>
      <c r="P1015" s="351"/>
    </row>
    <row r="1016" spans="5:16" ht="11.25">
      <c r="E1016" s="351"/>
      <c r="M1016" s="351"/>
      <c r="N1016" s="351"/>
      <c r="O1016" s="351"/>
      <c r="P1016" s="351"/>
    </row>
    <row r="1017" spans="5:16" ht="11.25">
      <c r="E1017" s="351"/>
      <c r="M1017" s="351"/>
      <c r="N1017" s="351"/>
      <c r="O1017" s="351"/>
      <c r="P1017" s="351"/>
    </row>
    <row r="1018" spans="5:16" ht="11.25">
      <c r="E1018" s="351"/>
      <c r="M1018" s="351"/>
      <c r="N1018" s="351"/>
      <c r="O1018" s="351"/>
      <c r="P1018" s="351"/>
    </row>
    <row r="1019" spans="5:16" ht="11.25">
      <c r="E1019" s="351"/>
      <c r="M1019" s="351"/>
      <c r="N1019" s="351"/>
      <c r="O1019" s="351"/>
      <c r="P1019" s="351"/>
    </row>
    <row r="1020" spans="5:16" ht="11.25">
      <c r="E1020" s="351"/>
      <c r="M1020" s="351"/>
      <c r="N1020" s="351"/>
      <c r="O1020" s="351"/>
      <c r="P1020" s="351"/>
    </row>
    <row r="1021" spans="5:16" ht="11.25">
      <c r="E1021" s="351"/>
      <c r="M1021" s="351"/>
      <c r="N1021" s="351"/>
      <c r="O1021" s="351"/>
      <c r="P1021" s="351"/>
    </row>
    <row r="1022" spans="5:16" ht="11.25">
      <c r="E1022" s="351"/>
      <c r="M1022" s="351"/>
      <c r="N1022" s="351"/>
      <c r="O1022" s="351"/>
      <c r="P1022" s="351"/>
    </row>
    <row r="1023" spans="5:16" ht="11.25">
      <c r="E1023" s="351"/>
      <c r="M1023" s="351"/>
      <c r="N1023" s="351"/>
      <c r="O1023" s="351"/>
      <c r="P1023" s="351"/>
    </row>
    <row r="1024" spans="5:16" ht="11.25">
      <c r="E1024" s="351"/>
      <c r="M1024" s="351"/>
      <c r="N1024" s="351"/>
      <c r="O1024" s="351"/>
      <c r="P1024" s="351"/>
    </row>
    <row r="1025" spans="5:16" ht="11.25">
      <c r="E1025" s="351"/>
      <c r="M1025" s="351"/>
      <c r="N1025" s="351"/>
      <c r="O1025" s="351"/>
      <c r="P1025" s="351"/>
    </row>
    <row r="1026" spans="5:16" ht="11.25">
      <c r="E1026" s="351"/>
      <c r="M1026" s="351"/>
      <c r="N1026" s="351"/>
      <c r="O1026" s="351"/>
      <c r="P1026" s="351"/>
    </row>
    <row r="1027" spans="5:16" ht="11.25">
      <c r="E1027" s="351"/>
      <c r="M1027" s="351"/>
      <c r="N1027" s="351"/>
      <c r="O1027" s="351"/>
      <c r="P1027" s="351"/>
    </row>
    <row r="1028" spans="5:16" ht="11.25">
      <c r="E1028" s="351"/>
      <c r="M1028" s="351"/>
      <c r="N1028" s="351"/>
      <c r="O1028" s="351"/>
      <c r="P1028" s="351"/>
    </row>
    <row r="1029" spans="5:16" ht="11.25">
      <c r="E1029" s="351"/>
      <c r="M1029" s="351"/>
      <c r="N1029" s="351"/>
      <c r="O1029" s="351"/>
      <c r="P1029" s="351"/>
    </row>
    <row r="1030" spans="5:16" ht="11.25">
      <c r="E1030" s="351"/>
      <c r="M1030" s="351"/>
      <c r="N1030" s="351"/>
      <c r="O1030" s="351"/>
      <c r="P1030" s="351"/>
    </row>
    <row r="1031" spans="5:16" ht="11.25">
      <c r="E1031" s="351"/>
      <c r="M1031" s="351"/>
      <c r="N1031" s="351"/>
      <c r="O1031" s="351"/>
      <c r="P1031" s="351"/>
    </row>
    <row r="1032" spans="5:16" ht="11.25">
      <c r="E1032" s="351"/>
      <c r="M1032" s="351"/>
      <c r="N1032" s="351"/>
      <c r="O1032" s="351"/>
      <c r="P1032" s="351"/>
    </row>
    <row r="1033" spans="5:16" ht="11.25">
      <c r="E1033" s="351"/>
      <c r="M1033" s="351"/>
      <c r="N1033" s="351"/>
      <c r="O1033" s="351"/>
      <c r="P1033" s="351"/>
    </row>
    <row r="1034" spans="5:16" ht="11.25">
      <c r="E1034" s="351"/>
      <c r="M1034" s="351"/>
      <c r="N1034" s="351"/>
      <c r="O1034" s="351"/>
      <c r="P1034" s="351"/>
    </row>
    <row r="1035" spans="5:16" ht="11.25">
      <c r="E1035" s="351"/>
      <c r="M1035" s="351"/>
      <c r="N1035" s="351"/>
      <c r="O1035" s="351"/>
      <c r="P1035" s="351"/>
    </row>
    <row r="1036" spans="5:16" ht="11.25">
      <c r="E1036" s="351"/>
      <c r="M1036" s="351"/>
      <c r="N1036" s="351"/>
      <c r="O1036" s="351"/>
      <c r="P1036" s="351"/>
    </row>
    <row r="1037" spans="5:16" ht="11.25">
      <c r="E1037" s="351"/>
      <c r="M1037" s="351"/>
      <c r="N1037" s="351"/>
      <c r="O1037" s="351"/>
      <c r="P1037" s="351"/>
    </row>
    <row r="1038" spans="5:16" ht="11.25">
      <c r="E1038" s="351"/>
      <c r="M1038" s="351"/>
      <c r="N1038" s="351"/>
      <c r="O1038" s="351"/>
      <c r="P1038" s="351"/>
    </row>
    <row r="1039" spans="5:16" ht="11.25">
      <c r="E1039" s="351"/>
      <c r="M1039" s="351"/>
      <c r="N1039" s="351"/>
      <c r="O1039" s="351"/>
      <c r="P1039" s="351"/>
    </row>
    <row r="1040" spans="5:16" ht="11.25">
      <c r="E1040" s="351"/>
      <c r="M1040" s="351"/>
      <c r="N1040" s="351"/>
      <c r="O1040" s="351"/>
      <c r="P1040" s="351"/>
    </row>
    <row r="1041" spans="5:16" ht="11.25">
      <c r="E1041" s="351"/>
      <c r="M1041" s="351"/>
      <c r="N1041" s="351"/>
      <c r="O1041" s="351"/>
      <c r="P1041" s="351"/>
    </row>
    <row r="1042" spans="5:16" ht="11.25">
      <c r="E1042" s="351"/>
      <c r="M1042" s="351"/>
      <c r="N1042" s="351"/>
      <c r="O1042" s="351"/>
      <c r="P1042" s="351"/>
    </row>
    <row r="1043" spans="5:16" ht="11.25">
      <c r="E1043" s="351"/>
      <c r="M1043" s="351"/>
      <c r="N1043" s="351"/>
      <c r="O1043" s="351"/>
      <c r="P1043" s="351"/>
    </row>
    <row r="1044" spans="5:16" ht="11.25">
      <c r="E1044" s="351"/>
      <c r="M1044" s="351"/>
      <c r="N1044" s="351"/>
      <c r="O1044" s="351"/>
      <c r="P1044" s="351"/>
    </row>
    <row r="1045" spans="5:16" ht="11.25">
      <c r="E1045" s="351"/>
      <c r="M1045" s="351"/>
      <c r="N1045" s="351"/>
      <c r="O1045" s="351"/>
      <c r="P1045" s="351"/>
    </row>
    <row r="1046" spans="5:16" ht="11.25">
      <c r="E1046" s="351"/>
      <c r="M1046" s="351"/>
      <c r="N1046" s="351"/>
      <c r="O1046" s="351"/>
      <c r="P1046" s="351"/>
    </row>
    <row r="1047" spans="5:16" ht="11.25">
      <c r="E1047" s="351"/>
      <c r="M1047" s="351"/>
      <c r="N1047" s="351"/>
      <c r="O1047" s="351"/>
      <c r="P1047" s="351"/>
    </row>
    <row r="1048" spans="5:16" ht="11.25">
      <c r="E1048" s="351"/>
      <c r="M1048" s="351"/>
      <c r="N1048" s="351"/>
      <c r="O1048" s="351"/>
      <c r="P1048" s="351"/>
    </row>
    <row r="1049" spans="5:16" ht="11.25">
      <c r="E1049" s="351"/>
      <c r="M1049" s="351"/>
      <c r="N1049" s="351"/>
      <c r="O1049" s="351"/>
      <c r="P1049" s="351"/>
    </row>
    <row r="1050" spans="5:16" ht="11.25">
      <c r="E1050" s="351"/>
      <c r="M1050" s="351"/>
      <c r="N1050" s="351"/>
      <c r="O1050" s="351"/>
      <c r="P1050" s="351"/>
    </row>
    <row r="1051" spans="5:16" ht="11.25">
      <c r="E1051" s="351"/>
      <c r="M1051" s="351"/>
      <c r="N1051" s="351"/>
      <c r="O1051" s="351"/>
      <c r="P1051" s="351"/>
    </row>
    <row r="1052" spans="5:16" ht="11.25">
      <c r="E1052" s="351"/>
      <c r="M1052" s="351"/>
      <c r="N1052" s="351"/>
      <c r="O1052" s="351"/>
      <c r="P1052" s="351"/>
    </row>
    <row r="1053" spans="5:16" ht="11.25">
      <c r="E1053" s="351"/>
      <c r="M1053" s="351"/>
      <c r="N1053" s="351"/>
      <c r="O1053" s="351"/>
      <c r="P1053" s="351"/>
    </row>
    <row r="1054" spans="5:16" ht="11.25">
      <c r="E1054" s="351"/>
      <c r="M1054" s="351"/>
      <c r="N1054" s="351"/>
      <c r="O1054" s="351"/>
      <c r="P1054" s="351"/>
    </row>
    <row r="1055" spans="5:16" ht="11.25">
      <c r="E1055" s="351"/>
      <c r="M1055" s="351"/>
      <c r="N1055" s="351"/>
      <c r="O1055" s="351"/>
      <c r="P1055" s="351"/>
    </row>
    <row r="1056" spans="5:16" ht="11.25">
      <c r="E1056" s="351"/>
      <c r="M1056" s="351"/>
      <c r="N1056" s="351"/>
      <c r="O1056" s="351"/>
      <c r="P1056" s="351"/>
    </row>
    <row r="1057" spans="5:16" ht="11.25">
      <c r="E1057" s="351"/>
      <c r="M1057" s="351"/>
      <c r="N1057" s="351"/>
      <c r="O1057" s="351"/>
      <c r="P1057" s="351"/>
    </row>
    <row r="1058" spans="5:16" ht="11.25">
      <c r="E1058" s="351"/>
      <c r="M1058" s="351"/>
      <c r="N1058" s="351"/>
      <c r="O1058" s="351"/>
      <c r="P1058" s="351"/>
    </row>
    <row r="1059" spans="5:16" ht="11.25">
      <c r="E1059" s="351"/>
      <c r="M1059" s="351"/>
      <c r="N1059" s="351"/>
      <c r="O1059" s="351"/>
      <c r="P1059" s="351"/>
    </row>
    <row r="1060" spans="5:16" ht="11.25">
      <c r="E1060" s="351"/>
      <c r="M1060" s="351"/>
      <c r="N1060" s="351"/>
      <c r="O1060" s="351"/>
      <c r="P1060" s="351"/>
    </row>
    <row r="1061" spans="5:16" ht="11.25">
      <c r="E1061" s="351"/>
      <c r="M1061" s="351"/>
      <c r="N1061" s="351"/>
      <c r="O1061" s="351"/>
      <c r="P1061" s="351"/>
    </row>
    <row r="1062" spans="5:16" ht="11.25">
      <c r="E1062" s="351"/>
      <c r="M1062" s="351"/>
      <c r="N1062" s="351"/>
      <c r="O1062" s="351"/>
      <c r="P1062" s="351"/>
    </row>
    <row r="1063" spans="5:16" ht="11.25">
      <c r="E1063" s="351"/>
      <c r="M1063" s="351"/>
      <c r="N1063" s="351"/>
      <c r="O1063" s="351"/>
      <c r="P1063" s="351"/>
    </row>
    <row r="1064" spans="5:16" ht="11.25">
      <c r="E1064" s="351"/>
      <c r="M1064" s="351"/>
      <c r="N1064" s="351"/>
      <c r="O1064" s="351"/>
      <c r="P1064" s="351"/>
    </row>
    <row r="1065" spans="5:16" ht="11.25">
      <c r="E1065" s="351"/>
      <c r="M1065" s="351"/>
      <c r="N1065" s="351"/>
      <c r="O1065" s="351"/>
      <c r="P1065" s="351"/>
    </row>
    <row r="1066" spans="5:16" ht="11.25">
      <c r="E1066" s="351"/>
      <c r="M1066" s="351"/>
      <c r="N1066" s="351"/>
      <c r="O1066" s="351"/>
      <c r="P1066" s="351"/>
    </row>
    <row r="1067" spans="5:16" ht="11.25">
      <c r="E1067" s="351"/>
      <c r="M1067" s="351"/>
      <c r="N1067" s="351"/>
      <c r="O1067" s="351"/>
      <c r="P1067" s="351"/>
    </row>
    <row r="1068" spans="5:16" ht="11.25">
      <c r="E1068" s="351"/>
      <c r="M1068" s="351"/>
      <c r="N1068" s="351"/>
      <c r="O1068" s="351"/>
      <c r="P1068" s="351"/>
    </row>
    <row r="1069" spans="5:16" ht="11.25">
      <c r="E1069" s="351"/>
      <c r="M1069" s="351"/>
      <c r="N1069" s="351"/>
      <c r="O1069" s="351"/>
      <c r="P1069" s="351"/>
    </row>
    <row r="1070" spans="5:16" ht="11.25">
      <c r="E1070" s="351"/>
      <c r="M1070" s="351"/>
      <c r="N1070" s="351"/>
      <c r="O1070" s="351"/>
      <c r="P1070" s="351"/>
    </row>
    <row r="1071" spans="5:16" ht="11.25">
      <c r="E1071" s="351"/>
      <c r="M1071" s="351"/>
      <c r="N1071" s="351"/>
      <c r="O1071" s="351"/>
      <c r="P1071" s="351"/>
    </row>
    <row r="1072" spans="5:16" ht="11.25">
      <c r="E1072" s="351"/>
      <c r="M1072" s="351"/>
      <c r="N1072" s="351"/>
      <c r="O1072" s="351"/>
      <c r="P1072" s="351"/>
    </row>
    <row r="1073" spans="5:16" ht="11.25">
      <c r="E1073" s="351"/>
      <c r="M1073" s="351"/>
      <c r="N1073" s="351"/>
      <c r="O1073" s="351"/>
      <c r="P1073" s="351"/>
    </row>
    <row r="1074" spans="5:16" ht="11.25">
      <c r="E1074" s="351"/>
      <c r="M1074" s="351"/>
      <c r="N1074" s="351"/>
      <c r="O1074" s="351"/>
      <c r="P1074" s="351"/>
    </row>
    <row r="1075" spans="5:16" ht="11.25">
      <c r="E1075" s="351"/>
      <c r="M1075" s="351"/>
      <c r="N1075" s="351"/>
      <c r="O1075" s="351"/>
      <c r="P1075" s="351"/>
    </row>
    <row r="1076" spans="5:16" ht="11.25">
      <c r="E1076" s="351"/>
      <c r="M1076" s="351"/>
      <c r="N1076" s="351"/>
      <c r="O1076" s="351"/>
      <c r="P1076" s="351"/>
    </row>
    <row r="1077" spans="5:16" ht="11.25">
      <c r="E1077" s="351"/>
      <c r="M1077" s="351"/>
      <c r="N1077" s="351"/>
      <c r="O1077" s="351"/>
      <c r="P1077" s="351"/>
    </row>
    <row r="1078" spans="5:16" ht="11.25">
      <c r="E1078" s="351"/>
      <c r="M1078" s="351"/>
      <c r="N1078" s="351"/>
      <c r="O1078" s="351"/>
      <c r="P1078" s="351"/>
    </row>
    <row r="1079" spans="5:16" ht="11.25">
      <c r="E1079" s="351"/>
      <c r="M1079" s="351"/>
      <c r="N1079" s="351"/>
      <c r="O1079" s="351"/>
      <c r="P1079" s="351"/>
    </row>
    <row r="1080" spans="5:16" ht="11.25">
      <c r="E1080" s="351"/>
      <c r="M1080" s="351"/>
      <c r="N1080" s="351"/>
      <c r="O1080" s="351"/>
      <c r="P1080" s="351"/>
    </row>
    <row r="1081" spans="5:16" ht="11.25">
      <c r="E1081" s="351"/>
      <c r="M1081" s="351"/>
      <c r="N1081" s="351"/>
      <c r="O1081" s="351"/>
      <c r="P1081" s="351"/>
    </row>
    <row r="1082" spans="5:16" ht="11.25">
      <c r="E1082" s="351"/>
      <c r="M1082" s="351"/>
      <c r="N1082" s="351"/>
      <c r="O1082" s="351"/>
      <c r="P1082" s="351"/>
    </row>
    <row r="1083" spans="5:16" ht="11.25">
      <c r="E1083" s="351"/>
      <c r="M1083" s="351"/>
      <c r="N1083" s="351"/>
      <c r="O1083" s="351"/>
      <c r="P1083" s="351"/>
    </row>
    <row r="1084" spans="5:16" ht="11.25">
      <c r="E1084" s="351"/>
      <c r="M1084" s="351"/>
      <c r="N1084" s="351"/>
      <c r="O1084" s="351"/>
      <c r="P1084" s="351"/>
    </row>
    <row r="1085" spans="5:16" ht="11.25">
      <c r="E1085" s="351"/>
      <c r="M1085" s="351"/>
      <c r="N1085" s="351"/>
      <c r="O1085" s="351"/>
      <c r="P1085" s="351"/>
    </row>
    <row r="1086" spans="5:16" ht="11.25">
      <c r="E1086" s="351"/>
      <c r="M1086" s="351"/>
      <c r="N1086" s="351"/>
      <c r="O1086" s="351"/>
      <c r="P1086" s="351"/>
    </row>
    <row r="1087" spans="5:16" ht="11.25">
      <c r="E1087" s="351"/>
      <c r="M1087" s="351"/>
      <c r="N1087" s="351"/>
      <c r="O1087" s="351"/>
      <c r="P1087" s="351"/>
    </row>
    <row r="1088" spans="5:16" ht="11.25">
      <c r="E1088" s="351"/>
      <c r="M1088" s="351"/>
      <c r="N1088" s="351"/>
      <c r="O1088" s="351"/>
      <c r="P1088" s="351"/>
    </row>
    <row r="1089" spans="5:16" ht="11.25">
      <c r="E1089" s="351"/>
      <c r="M1089" s="351"/>
      <c r="N1089" s="351"/>
      <c r="O1089" s="351"/>
      <c r="P1089" s="351"/>
    </row>
    <row r="1090" spans="5:16" ht="11.25">
      <c r="E1090" s="351"/>
      <c r="M1090" s="351"/>
      <c r="N1090" s="351"/>
      <c r="O1090" s="351"/>
      <c r="P1090" s="351"/>
    </row>
    <row r="1091" spans="5:16" ht="11.25">
      <c r="E1091" s="351"/>
      <c r="M1091" s="351"/>
      <c r="N1091" s="351"/>
      <c r="O1091" s="351"/>
      <c r="P1091" s="351"/>
    </row>
    <row r="1092" spans="5:16" ht="11.25">
      <c r="E1092" s="351"/>
      <c r="M1092" s="351"/>
      <c r="N1092" s="351"/>
      <c r="O1092" s="351"/>
      <c r="P1092" s="351"/>
    </row>
    <row r="1093" spans="5:16" ht="11.25">
      <c r="E1093" s="351"/>
      <c r="M1093" s="351"/>
      <c r="N1093" s="351"/>
      <c r="O1093" s="351"/>
      <c r="P1093" s="351"/>
    </row>
    <row r="1094" spans="5:16" ht="11.25">
      <c r="E1094" s="351"/>
      <c r="M1094" s="351"/>
      <c r="N1094" s="351"/>
      <c r="O1094" s="351"/>
      <c r="P1094" s="351"/>
    </row>
    <row r="1095" spans="5:16" ht="11.25">
      <c r="E1095" s="351"/>
      <c r="M1095" s="351"/>
      <c r="N1095" s="351"/>
      <c r="O1095" s="351"/>
      <c r="P1095" s="351"/>
    </row>
    <row r="1096" spans="5:16" ht="11.25">
      <c r="E1096" s="351"/>
      <c r="M1096" s="351"/>
      <c r="N1096" s="351"/>
      <c r="O1096" s="351"/>
      <c r="P1096" s="351"/>
    </row>
    <row r="1097" spans="5:16" ht="11.25">
      <c r="E1097" s="351"/>
      <c r="M1097" s="351"/>
      <c r="N1097" s="351"/>
      <c r="O1097" s="351"/>
      <c r="P1097" s="351"/>
    </row>
    <row r="1098" spans="5:16" ht="11.25">
      <c r="E1098" s="351"/>
      <c r="M1098" s="351"/>
      <c r="N1098" s="351"/>
      <c r="O1098" s="351"/>
      <c r="P1098" s="351"/>
    </row>
    <row r="1099" spans="5:16" ht="11.25">
      <c r="E1099" s="351"/>
      <c r="M1099" s="351"/>
      <c r="N1099" s="351"/>
      <c r="O1099" s="351"/>
      <c r="P1099" s="351"/>
    </row>
    <row r="1100" spans="5:16" ht="11.25">
      <c r="E1100" s="351"/>
      <c r="M1100" s="351"/>
      <c r="N1100" s="351"/>
      <c r="O1100" s="351"/>
      <c r="P1100" s="351"/>
    </row>
    <row r="1101" spans="5:16" ht="11.25">
      <c r="E1101" s="351"/>
      <c r="M1101" s="351"/>
      <c r="N1101" s="351"/>
      <c r="O1101" s="351"/>
      <c r="P1101" s="351"/>
    </row>
    <row r="1102" spans="5:16" ht="11.25">
      <c r="E1102" s="351"/>
      <c r="M1102" s="351"/>
      <c r="N1102" s="351"/>
      <c r="O1102" s="351"/>
      <c r="P1102" s="351"/>
    </row>
    <row r="1103" spans="5:16" ht="11.25">
      <c r="E1103" s="351"/>
      <c r="M1103" s="351"/>
      <c r="N1103" s="351"/>
      <c r="O1103" s="351"/>
      <c r="P1103" s="351"/>
    </row>
    <row r="1104" spans="5:16" ht="11.25">
      <c r="E1104" s="351"/>
      <c r="M1104" s="351"/>
      <c r="N1104" s="351"/>
      <c r="O1104" s="351"/>
      <c r="P1104" s="351"/>
    </row>
    <row r="1105" spans="5:16" ht="11.25">
      <c r="E1105" s="351"/>
      <c r="M1105" s="351"/>
      <c r="N1105" s="351"/>
      <c r="O1105" s="351"/>
      <c r="P1105" s="351"/>
    </row>
    <row r="1106" spans="5:16" ht="11.25">
      <c r="E1106" s="351"/>
      <c r="M1106" s="351"/>
      <c r="N1106" s="351"/>
      <c r="O1106" s="351"/>
      <c r="P1106" s="351"/>
    </row>
    <row r="1107" spans="5:16" ht="11.25">
      <c r="E1107" s="351"/>
      <c r="M1107" s="351"/>
      <c r="N1107" s="351"/>
      <c r="O1107" s="351"/>
      <c r="P1107" s="351"/>
    </row>
    <row r="1108" spans="5:16" ht="11.25">
      <c r="E1108" s="351"/>
      <c r="M1108" s="351"/>
      <c r="N1108" s="351"/>
      <c r="O1108" s="351"/>
      <c r="P1108" s="351"/>
    </row>
    <row r="1109" spans="5:16" ht="11.25">
      <c r="E1109" s="351"/>
      <c r="M1109" s="351"/>
      <c r="N1109" s="351"/>
      <c r="O1109" s="351"/>
      <c r="P1109" s="351"/>
    </row>
    <row r="1110" spans="5:16" ht="11.25">
      <c r="E1110" s="351"/>
      <c r="M1110" s="351"/>
      <c r="N1110" s="351"/>
      <c r="O1110" s="351"/>
      <c r="P1110" s="351"/>
    </row>
    <row r="1111" spans="5:16" ht="11.25">
      <c r="E1111" s="351"/>
      <c r="M1111" s="351"/>
      <c r="N1111" s="351"/>
      <c r="O1111" s="351"/>
      <c r="P1111" s="351"/>
    </row>
    <row r="1112" spans="5:16" ht="11.25">
      <c r="E1112" s="351"/>
      <c r="M1112" s="351"/>
      <c r="N1112" s="351"/>
      <c r="O1112" s="351"/>
      <c r="P1112" s="351"/>
    </row>
    <row r="1113" spans="5:16" ht="11.25">
      <c r="E1113" s="351"/>
      <c r="M1113" s="351"/>
      <c r="N1113" s="351"/>
      <c r="O1113" s="351"/>
      <c r="P1113" s="351"/>
    </row>
    <row r="1114" spans="5:16" ht="11.25">
      <c r="E1114" s="351"/>
      <c r="M1114" s="351"/>
      <c r="N1114" s="351"/>
      <c r="O1114" s="351"/>
      <c r="P1114" s="351"/>
    </row>
    <row r="1115" spans="5:16" ht="11.25">
      <c r="E1115" s="351"/>
      <c r="M1115" s="351"/>
      <c r="N1115" s="351"/>
      <c r="O1115" s="351"/>
      <c r="P1115" s="351"/>
    </row>
    <row r="1116" spans="5:16" ht="11.25">
      <c r="E1116" s="351"/>
      <c r="M1116" s="351"/>
      <c r="N1116" s="351"/>
      <c r="O1116" s="351"/>
      <c r="P1116" s="351"/>
    </row>
    <row r="1117" spans="5:16" ht="11.25">
      <c r="E1117" s="351"/>
      <c r="M1117" s="351"/>
      <c r="N1117" s="351"/>
      <c r="O1117" s="351"/>
      <c r="P1117" s="351"/>
    </row>
    <row r="1118" spans="5:16" ht="11.25">
      <c r="E1118" s="351"/>
      <c r="M1118" s="351"/>
      <c r="N1118" s="351"/>
      <c r="O1118" s="351"/>
      <c r="P1118" s="351"/>
    </row>
    <row r="1119" spans="5:16" ht="11.25">
      <c r="E1119" s="351"/>
      <c r="M1119" s="351"/>
      <c r="N1119" s="351"/>
      <c r="O1119" s="351"/>
      <c r="P1119" s="351"/>
    </row>
    <row r="1120" spans="5:16" ht="11.25">
      <c r="E1120" s="351"/>
      <c r="M1120" s="351"/>
      <c r="N1120" s="351"/>
      <c r="O1120" s="351"/>
      <c r="P1120" s="351"/>
    </row>
    <row r="1121" spans="5:16" ht="11.25">
      <c r="E1121" s="351"/>
      <c r="M1121" s="351"/>
      <c r="N1121" s="351"/>
      <c r="O1121" s="351"/>
      <c r="P1121" s="351"/>
    </row>
    <row r="1122" spans="5:16" ht="11.25">
      <c r="E1122" s="351"/>
      <c r="M1122" s="351"/>
      <c r="N1122" s="351"/>
      <c r="O1122" s="351"/>
      <c r="P1122" s="351"/>
    </row>
    <row r="1123" spans="5:16" ht="11.25">
      <c r="E1123" s="351"/>
      <c r="M1123" s="351"/>
      <c r="N1123" s="351"/>
      <c r="O1123" s="351"/>
      <c r="P1123" s="351"/>
    </row>
    <row r="1124" spans="5:16" ht="11.25">
      <c r="E1124" s="351"/>
      <c r="M1124" s="351"/>
      <c r="N1124" s="351"/>
      <c r="O1124" s="351"/>
      <c r="P1124" s="351"/>
    </row>
    <row r="1125" spans="5:16" ht="11.25">
      <c r="E1125" s="351"/>
      <c r="M1125" s="351"/>
      <c r="N1125" s="351"/>
      <c r="O1125" s="351"/>
      <c r="P1125" s="351"/>
    </row>
    <row r="1126" spans="5:16" ht="11.25">
      <c r="E1126" s="351"/>
      <c r="M1126" s="351"/>
      <c r="N1126" s="351"/>
      <c r="O1126" s="351"/>
      <c r="P1126" s="351"/>
    </row>
    <row r="1127" spans="5:16" ht="11.25">
      <c r="E1127" s="351"/>
      <c r="M1127" s="351"/>
      <c r="N1127" s="351"/>
      <c r="O1127" s="351"/>
      <c r="P1127" s="351"/>
    </row>
    <row r="1128" spans="5:16" ht="11.25">
      <c r="E1128" s="351"/>
      <c r="M1128" s="351"/>
      <c r="N1128" s="351"/>
      <c r="O1128" s="351"/>
      <c r="P1128" s="351"/>
    </row>
    <row r="1129" spans="5:16" ht="11.25">
      <c r="E1129" s="351"/>
      <c r="M1129" s="351"/>
      <c r="N1129" s="351"/>
      <c r="O1129" s="351"/>
      <c r="P1129" s="351"/>
    </row>
    <row r="1130" spans="5:16" ht="11.25">
      <c r="E1130" s="351"/>
      <c r="M1130" s="351"/>
      <c r="N1130" s="351"/>
      <c r="O1130" s="351"/>
      <c r="P1130" s="351"/>
    </row>
    <row r="1131" spans="5:16" ht="11.25">
      <c r="E1131" s="351"/>
      <c r="M1131" s="351"/>
      <c r="N1131" s="351"/>
      <c r="O1131" s="351"/>
      <c r="P1131" s="351"/>
    </row>
    <row r="1132" spans="5:16" ht="11.25">
      <c r="E1132" s="351"/>
      <c r="M1132" s="351"/>
      <c r="N1132" s="351"/>
      <c r="O1132" s="351"/>
      <c r="P1132" s="351"/>
    </row>
    <row r="1133" spans="5:16" ht="11.25">
      <c r="E1133" s="351"/>
      <c r="M1133" s="351"/>
      <c r="N1133" s="351"/>
      <c r="O1133" s="351"/>
      <c r="P1133" s="351"/>
    </row>
    <row r="1134" spans="5:16" ht="11.25">
      <c r="E1134" s="351"/>
      <c r="M1134" s="351"/>
      <c r="N1134" s="351"/>
      <c r="O1134" s="351"/>
      <c r="P1134" s="351"/>
    </row>
    <row r="1135" spans="5:16" ht="11.25">
      <c r="E1135" s="351"/>
      <c r="M1135" s="351"/>
      <c r="N1135" s="351"/>
      <c r="O1135" s="351"/>
      <c r="P1135" s="351"/>
    </row>
    <row r="1136" spans="5:16" ht="11.25">
      <c r="E1136" s="351"/>
      <c r="M1136" s="351"/>
      <c r="N1136" s="351"/>
      <c r="O1136" s="351"/>
      <c r="P1136" s="351"/>
    </row>
    <row r="1137" spans="5:16" ht="11.25">
      <c r="E1137" s="351"/>
      <c r="M1137" s="351"/>
      <c r="N1137" s="351"/>
      <c r="O1137" s="351"/>
      <c r="P1137" s="351"/>
    </row>
    <row r="1138" spans="5:16" ht="11.25">
      <c r="E1138" s="351"/>
      <c r="M1138" s="351"/>
      <c r="N1138" s="351"/>
      <c r="O1138" s="351"/>
      <c r="P1138" s="351"/>
    </row>
    <row r="1139" spans="5:16" ht="11.25">
      <c r="E1139" s="351"/>
      <c r="M1139" s="351"/>
      <c r="N1139" s="351"/>
      <c r="O1139" s="351"/>
      <c r="P1139" s="351"/>
    </row>
    <row r="1140" spans="5:16" ht="11.25">
      <c r="E1140" s="351"/>
      <c r="M1140" s="351"/>
      <c r="N1140" s="351"/>
      <c r="O1140" s="351"/>
      <c r="P1140" s="351"/>
    </row>
    <row r="1141" spans="5:16" ht="11.25">
      <c r="E1141" s="351"/>
      <c r="M1141" s="351"/>
      <c r="N1141" s="351"/>
      <c r="O1141" s="351"/>
      <c r="P1141" s="351"/>
    </row>
    <row r="1142" spans="5:16" ht="11.25">
      <c r="E1142" s="351"/>
      <c r="M1142" s="351"/>
      <c r="N1142" s="351"/>
      <c r="O1142" s="351"/>
      <c r="P1142" s="351"/>
    </row>
    <row r="1143" spans="5:16" ht="11.25">
      <c r="E1143" s="351"/>
      <c r="M1143" s="351"/>
      <c r="N1143" s="351"/>
      <c r="O1143" s="351"/>
      <c r="P1143" s="351"/>
    </row>
    <row r="1144" spans="5:16" ht="11.25">
      <c r="E1144" s="351"/>
      <c r="M1144" s="351"/>
      <c r="N1144" s="351"/>
      <c r="O1144" s="351"/>
      <c r="P1144" s="351"/>
    </row>
    <row r="1145" spans="5:16" ht="11.25">
      <c r="E1145" s="351"/>
      <c r="M1145" s="351"/>
      <c r="N1145" s="351"/>
      <c r="O1145" s="351"/>
      <c r="P1145" s="351"/>
    </row>
    <row r="1146" spans="5:16" ht="11.25">
      <c r="E1146" s="351"/>
      <c r="M1146" s="351"/>
      <c r="N1146" s="351"/>
      <c r="O1146" s="351"/>
      <c r="P1146" s="351"/>
    </row>
    <row r="1147" spans="5:16" ht="11.25">
      <c r="E1147" s="351"/>
      <c r="M1147" s="351"/>
      <c r="N1147" s="351"/>
      <c r="O1147" s="351"/>
      <c r="P1147" s="351"/>
    </row>
    <row r="1148" spans="5:16" ht="11.25">
      <c r="E1148" s="351"/>
      <c r="M1148" s="351"/>
      <c r="N1148" s="351"/>
      <c r="O1148" s="351"/>
      <c r="P1148" s="351"/>
    </row>
    <row r="1149" spans="5:16" ht="11.25">
      <c r="E1149" s="351"/>
      <c r="M1149" s="351"/>
      <c r="N1149" s="351"/>
      <c r="O1149" s="351"/>
      <c r="P1149" s="351"/>
    </row>
    <row r="1150" spans="5:16" ht="11.25">
      <c r="E1150" s="351"/>
      <c r="M1150" s="351"/>
      <c r="N1150" s="351"/>
      <c r="O1150" s="351"/>
      <c r="P1150" s="351"/>
    </row>
    <row r="1151" spans="5:16" ht="11.25">
      <c r="E1151" s="351"/>
      <c r="M1151" s="351"/>
      <c r="N1151" s="351"/>
      <c r="O1151" s="351"/>
      <c r="P1151" s="351"/>
    </row>
    <row r="1152" spans="5:16" ht="11.25">
      <c r="E1152" s="351"/>
      <c r="M1152" s="351"/>
      <c r="N1152" s="351"/>
      <c r="O1152" s="351"/>
      <c r="P1152" s="351"/>
    </row>
    <row r="1153" spans="5:16" ht="11.25">
      <c r="E1153" s="351"/>
      <c r="M1153" s="351"/>
      <c r="N1153" s="351"/>
      <c r="O1153" s="351"/>
      <c r="P1153" s="351"/>
    </row>
    <row r="1154" spans="5:16" ht="11.25">
      <c r="E1154" s="351"/>
      <c r="M1154" s="351"/>
      <c r="N1154" s="351"/>
      <c r="O1154" s="351"/>
      <c r="P1154" s="351"/>
    </row>
    <row r="1155" spans="5:16" ht="11.25">
      <c r="E1155" s="351"/>
      <c r="M1155" s="351"/>
      <c r="N1155" s="351"/>
      <c r="O1155" s="351"/>
      <c r="P1155" s="351"/>
    </row>
    <row r="1156" spans="5:16" ht="11.25">
      <c r="E1156" s="351"/>
      <c r="M1156" s="351"/>
      <c r="N1156" s="351"/>
      <c r="O1156" s="351"/>
      <c r="P1156" s="351"/>
    </row>
    <row r="1157" spans="5:16" ht="11.25">
      <c r="E1157" s="351"/>
      <c r="M1157" s="351"/>
      <c r="N1157" s="351"/>
      <c r="O1157" s="351"/>
      <c r="P1157" s="351"/>
    </row>
    <row r="1158" spans="5:16" ht="11.25">
      <c r="E1158" s="351"/>
      <c r="M1158" s="351"/>
      <c r="N1158" s="351"/>
      <c r="O1158" s="351"/>
      <c r="P1158" s="351"/>
    </row>
    <row r="1159" spans="5:16" ht="11.25">
      <c r="E1159" s="351"/>
      <c r="M1159" s="351"/>
      <c r="N1159" s="351"/>
      <c r="O1159" s="351"/>
      <c r="P1159" s="351"/>
    </row>
    <row r="1160" spans="5:16" ht="11.25">
      <c r="E1160" s="351"/>
      <c r="M1160" s="351"/>
      <c r="N1160" s="351"/>
      <c r="O1160" s="351"/>
      <c r="P1160" s="351"/>
    </row>
    <row r="1161" spans="5:16" ht="11.25">
      <c r="E1161" s="351"/>
      <c r="M1161" s="351"/>
      <c r="N1161" s="351"/>
      <c r="O1161" s="351"/>
      <c r="P1161" s="351"/>
    </row>
    <row r="1162" spans="5:16" ht="11.25">
      <c r="E1162" s="351"/>
      <c r="M1162" s="351"/>
      <c r="N1162" s="351"/>
      <c r="O1162" s="351"/>
      <c r="P1162" s="351"/>
    </row>
    <row r="1163" spans="5:16" ht="11.25">
      <c r="E1163" s="351"/>
      <c r="M1163" s="351"/>
      <c r="N1163" s="351"/>
      <c r="O1163" s="351"/>
      <c r="P1163" s="351"/>
    </row>
    <row r="1164" spans="5:16" ht="11.25">
      <c r="E1164" s="351"/>
      <c r="M1164" s="351"/>
      <c r="N1164" s="351"/>
      <c r="O1164" s="351"/>
      <c r="P1164" s="351"/>
    </row>
    <row r="1165" spans="5:16" ht="11.25">
      <c r="E1165" s="351"/>
      <c r="M1165" s="351"/>
      <c r="N1165" s="351"/>
      <c r="O1165" s="351"/>
      <c r="P1165" s="351"/>
    </row>
    <row r="1166" spans="5:16" ht="11.25">
      <c r="E1166" s="351"/>
      <c r="M1166" s="351"/>
      <c r="N1166" s="351"/>
      <c r="O1166" s="351"/>
      <c r="P1166" s="351"/>
    </row>
    <row r="1167" spans="5:16" ht="11.25">
      <c r="E1167" s="351"/>
      <c r="M1167" s="351"/>
      <c r="N1167" s="351"/>
      <c r="O1167" s="351"/>
      <c r="P1167" s="351"/>
    </row>
    <row r="1168" spans="5:16" ht="11.25">
      <c r="E1168" s="351"/>
      <c r="M1168" s="351"/>
      <c r="N1168" s="351"/>
      <c r="O1168" s="351"/>
      <c r="P1168" s="351"/>
    </row>
    <row r="1169" spans="5:16" ht="11.25">
      <c r="E1169" s="351"/>
      <c r="M1169" s="351"/>
      <c r="N1169" s="351"/>
      <c r="O1169" s="351"/>
      <c r="P1169" s="351"/>
    </row>
    <row r="1170" spans="5:16" ht="11.25">
      <c r="E1170" s="351"/>
      <c r="M1170" s="351"/>
      <c r="N1170" s="351"/>
      <c r="O1170" s="351"/>
      <c r="P1170" s="351"/>
    </row>
    <row r="1171" spans="5:16" ht="11.25">
      <c r="E1171" s="351"/>
      <c r="M1171" s="351"/>
      <c r="N1171" s="351"/>
      <c r="O1171" s="351"/>
      <c r="P1171" s="351"/>
    </row>
    <row r="1172" spans="5:16" ht="11.25">
      <c r="E1172" s="351"/>
      <c r="M1172" s="351"/>
      <c r="N1172" s="351"/>
      <c r="O1172" s="351"/>
      <c r="P1172" s="351"/>
    </row>
    <row r="1173" spans="5:16" ht="11.25">
      <c r="E1173" s="351"/>
      <c r="M1173" s="351"/>
      <c r="N1173" s="351"/>
      <c r="O1173" s="351"/>
      <c r="P1173" s="351"/>
    </row>
    <row r="1174" spans="5:16" ht="11.25">
      <c r="E1174" s="351"/>
      <c r="M1174" s="351"/>
      <c r="N1174" s="351"/>
      <c r="O1174" s="351"/>
      <c r="P1174" s="351"/>
    </row>
    <row r="1175" spans="5:16" ht="11.25">
      <c r="E1175" s="351"/>
      <c r="M1175" s="351"/>
      <c r="N1175" s="351"/>
      <c r="O1175" s="351"/>
      <c r="P1175" s="351"/>
    </row>
    <row r="1176" spans="5:16" ht="11.25">
      <c r="E1176" s="351"/>
      <c r="M1176" s="351"/>
      <c r="N1176" s="351"/>
      <c r="O1176" s="351"/>
      <c r="P1176" s="351"/>
    </row>
    <row r="1177" spans="5:16" ht="11.25">
      <c r="E1177" s="351"/>
      <c r="M1177" s="351"/>
      <c r="N1177" s="351"/>
      <c r="O1177" s="351"/>
      <c r="P1177" s="351"/>
    </row>
    <row r="1178" spans="5:16" ht="11.25">
      <c r="E1178" s="351"/>
      <c r="M1178" s="351"/>
      <c r="N1178" s="351"/>
      <c r="O1178" s="351"/>
      <c r="P1178" s="351"/>
    </row>
    <row r="1179" spans="5:16" ht="11.25">
      <c r="E1179" s="351"/>
      <c r="M1179" s="351"/>
      <c r="N1179" s="351"/>
      <c r="O1179" s="351"/>
      <c r="P1179" s="351"/>
    </row>
    <row r="1180" spans="5:16" ht="11.25">
      <c r="E1180" s="351"/>
      <c r="M1180" s="351"/>
      <c r="N1180" s="351"/>
      <c r="O1180" s="351"/>
      <c r="P1180" s="351"/>
    </row>
    <row r="1181" spans="5:16" ht="11.25">
      <c r="E1181" s="351"/>
      <c r="M1181" s="351"/>
      <c r="N1181" s="351"/>
      <c r="O1181" s="351"/>
      <c r="P1181" s="351"/>
    </row>
    <row r="1182" spans="5:16" ht="11.25">
      <c r="E1182" s="351"/>
      <c r="M1182" s="351"/>
      <c r="N1182" s="351"/>
      <c r="O1182" s="351"/>
      <c r="P1182" s="351"/>
    </row>
    <row r="1183" spans="5:16" ht="11.25">
      <c r="E1183" s="351"/>
      <c r="M1183" s="351"/>
      <c r="N1183" s="351"/>
      <c r="O1183" s="351"/>
      <c r="P1183" s="351"/>
    </row>
    <row r="1184" spans="5:16" ht="11.25">
      <c r="E1184" s="351"/>
      <c r="M1184" s="351"/>
      <c r="N1184" s="351"/>
      <c r="O1184" s="351"/>
      <c r="P1184" s="351"/>
    </row>
    <row r="1185" spans="5:16" ht="11.25">
      <c r="E1185" s="351"/>
      <c r="M1185" s="351"/>
      <c r="N1185" s="351"/>
      <c r="O1185" s="351"/>
      <c r="P1185" s="351"/>
    </row>
    <row r="1186" spans="5:16" ht="11.25">
      <c r="E1186" s="351"/>
      <c r="M1186" s="351"/>
      <c r="N1186" s="351"/>
      <c r="O1186" s="351"/>
      <c r="P1186" s="351"/>
    </row>
    <row r="1187" spans="5:16" ht="11.25">
      <c r="E1187" s="351"/>
      <c r="M1187" s="351"/>
      <c r="N1187" s="351"/>
      <c r="O1187" s="351"/>
      <c r="P1187" s="351"/>
    </row>
    <row r="1188" spans="5:16" ht="11.25">
      <c r="E1188" s="351"/>
      <c r="M1188" s="351"/>
      <c r="N1188" s="351"/>
      <c r="O1188" s="351"/>
      <c r="P1188" s="351"/>
    </row>
    <row r="1189" spans="5:16" ht="11.25">
      <c r="E1189" s="351"/>
      <c r="M1189" s="351"/>
      <c r="N1189" s="351"/>
      <c r="O1189" s="351"/>
      <c r="P1189" s="351"/>
    </row>
    <row r="1190" spans="5:16" ht="11.25">
      <c r="E1190" s="351"/>
      <c r="M1190" s="351"/>
      <c r="N1190" s="351"/>
      <c r="O1190" s="351"/>
      <c r="P1190" s="351"/>
    </row>
    <row r="1191" spans="5:16" ht="11.25">
      <c r="E1191" s="351"/>
      <c r="M1191" s="351"/>
      <c r="N1191" s="351"/>
      <c r="O1191" s="351"/>
      <c r="P1191" s="351"/>
    </row>
    <row r="1192" spans="5:16" ht="11.25">
      <c r="E1192" s="351"/>
      <c r="M1192" s="351"/>
      <c r="N1192" s="351"/>
      <c r="O1192" s="351"/>
      <c r="P1192" s="351"/>
    </row>
    <row r="1193" spans="5:16" ht="11.25">
      <c r="E1193" s="351"/>
      <c r="M1193" s="351"/>
      <c r="N1193" s="351"/>
      <c r="O1193" s="351"/>
      <c r="P1193" s="351"/>
    </row>
    <row r="1194" spans="5:16" ht="11.25">
      <c r="E1194" s="351"/>
      <c r="M1194" s="351"/>
      <c r="N1194" s="351"/>
      <c r="O1194" s="351"/>
      <c r="P1194" s="351"/>
    </row>
    <row r="1195" spans="5:16" ht="11.25">
      <c r="E1195" s="351"/>
      <c r="M1195" s="351"/>
      <c r="N1195" s="351"/>
      <c r="O1195" s="351"/>
      <c r="P1195" s="351"/>
    </row>
    <row r="1196" spans="5:16" ht="11.25">
      <c r="E1196" s="351"/>
      <c r="M1196" s="351"/>
      <c r="N1196" s="351"/>
      <c r="O1196" s="351"/>
      <c r="P1196" s="351"/>
    </row>
    <row r="1197" spans="5:16" ht="11.25">
      <c r="E1197" s="351"/>
      <c r="M1197" s="351"/>
      <c r="N1197" s="351"/>
      <c r="O1197" s="351"/>
      <c r="P1197" s="351"/>
    </row>
    <row r="1198" spans="5:16" ht="11.25">
      <c r="E1198" s="351"/>
      <c r="M1198" s="351"/>
      <c r="N1198" s="351"/>
      <c r="O1198" s="351"/>
      <c r="P1198" s="351"/>
    </row>
    <row r="1199" spans="5:16" ht="11.25">
      <c r="E1199" s="351"/>
      <c r="M1199" s="351"/>
      <c r="N1199" s="351"/>
      <c r="O1199" s="351"/>
      <c r="P1199" s="351"/>
    </row>
    <row r="1200" spans="5:16" ht="11.25">
      <c r="E1200" s="351"/>
      <c r="M1200" s="351"/>
      <c r="N1200" s="351"/>
      <c r="O1200" s="351"/>
      <c r="P1200" s="351"/>
    </row>
    <row r="1201" spans="5:16" ht="11.25">
      <c r="E1201" s="351"/>
      <c r="M1201" s="351"/>
      <c r="N1201" s="351"/>
      <c r="O1201" s="351"/>
      <c r="P1201" s="351"/>
    </row>
    <row r="1202" spans="5:16" ht="11.25">
      <c r="E1202" s="351"/>
      <c r="M1202" s="351"/>
      <c r="N1202" s="351"/>
      <c r="O1202" s="351"/>
      <c r="P1202" s="351"/>
    </row>
    <row r="1203" spans="5:16" ht="11.25">
      <c r="E1203" s="351"/>
      <c r="M1203" s="351"/>
      <c r="N1203" s="351"/>
      <c r="O1203" s="351"/>
      <c r="P1203" s="351"/>
    </row>
    <row r="1204" spans="5:16" ht="11.25">
      <c r="E1204" s="351"/>
      <c r="M1204" s="351"/>
      <c r="N1204" s="351"/>
      <c r="O1204" s="351"/>
      <c r="P1204" s="351"/>
    </row>
    <row r="1205" spans="5:16" ht="11.25">
      <c r="E1205" s="351"/>
      <c r="M1205" s="351"/>
      <c r="N1205" s="351"/>
      <c r="O1205" s="351"/>
      <c r="P1205" s="351"/>
    </row>
    <row r="1206" spans="5:16" ht="11.25">
      <c r="E1206" s="351"/>
      <c r="M1206" s="351"/>
      <c r="N1206" s="351"/>
      <c r="O1206" s="351"/>
      <c r="P1206" s="351"/>
    </row>
    <row r="1207" spans="5:16" ht="11.25">
      <c r="E1207" s="351"/>
      <c r="M1207" s="351"/>
      <c r="N1207" s="351"/>
      <c r="O1207" s="351"/>
      <c r="P1207" s="351"/>
    </row>
    <row r="1208" spans="5:16" ht="11.25">
      <c r="E1208" s="351"/>
      <c r="M1208" s="351"/>
      <c r="N1208" s="351"/>
      <c r="O1208" s="351"/>
      <c r="P1208" s="351"/>
    </row>
    <row r="1209" spans="5:16" ht="11.25">
      <c r="E1209" s="351"/>
      <c r="M1209" s="351"/>
      <c r="N1209" s="351"/>
      <c r="O1209" s="351"/>
      <c r="P1209" s="351"/>
    </row>
    <row r="1210" spans="5:16" ht="11.25">
      <c r="E1210" s="351"/>
      <c r="M1210" s="351"/>
      <c r="N1210" s="351"/>
      <c r="O1210" s="351"/>
      <c r="P1210" s="351"/>
    </row>
    <row r="1211" spans="5:16" ht="11.25">
      <c r="E1211" s="351"/>
      <c r="M1211" s="351"/>
      <c r="N1211" s="351"/>
      <c r="O1211" s="351"/>
      <c r="P1211" s="351"/>
    </row>
    <row r="1212" spans="5:16" ht="11.25">
      <c r="E1212" s="351"/>
      <c r="M1212" s="351"/>
      <c r="N1212" s="351"/>
      <c r="O1212" s="351"/>
      <c r="P1212" s="351"/>
    </row>
    <row r="1213" spans="5:16" ht="11.25">
      <c r="E1213" s="351"/>
      <c r="M1213" s="351"/>
      <c r="N1213" s="351"/>
      <c r="O1213" s="351"/>
      <c r="P1213" s="351"/>
    </row>
    <row r="1214" spans="5:16" ht="11.25">
      <c r="E1214" s="351"/>
      <c r="M1214" s="351"/>
      <c r="N1214" s="351"/>
      <c r="O1214" s="351"/>
      <c r="P1214" s="351"/>
    </row>
    <row r="1215" spans="5:16" ht="11.25">
      <c r="E1215" s="351"/>
      <c r="M1215" s="351"/>
      <c r="N1215" s="351"/>
      <c r="O1215" s="351"/>
      <c r="P1215" s="351"/>
    </row>
    <row r="1216" spans="5:16" ht="11.25">
      <c r="E1216" s="351"/>
      <c r="M1216" s="351"/>
      <c r="N1216" s="351"/>
      <c r="O1216" s="351"/>
      <c r="P1216" s="351"/>
    </row>
    <row r="1217" spans="5:16" ht="11.25">
      <c r="E1217" s="351"/>
      <c r="M1217" s="351"/>
      <c r="N1217" s="351"/>
      <c r="O1217" s="351"/>
      <c r="P1217" s="351"/>
    </row>
    <row r="1218" spans="5:16" ht="11.25">
      <c r="E1218" s="351"/>
      <c r="M1218" s="351"/>
      <c r="N1218" s="351"/>
      <c r="O1218" s="351"/>
      <c r="P1218" s="351"/>
    </row>
    <row r="1219" spans="5:16" ht="11.25">
      <c r="E1219" s="351"/>
      <c r="M1219" s="351"/>
      <c r="N1219" s="351"/>
      <c r="O1219" s="351"/>
      <c r="P1219" s="351"/>
    </row>
    <row r="1220" spans="5:16" ht="11.25">
      <c r="E1220" s="351"/>
      <c r="M1220" s="351"/>
      <c r="N1220" s="351"/>
      <c r="O1220" s="351"/>
      <c r="P1220" s="351"/>
    </row>
    <row r="1221" spans="5:16" ht="11.25">
      <c r="E1221" s="351"/>
      <c r="M1221" s="351"/>
      <c r="N1221" s="351"/>
      <c r="O1221" s="351"/>
      <c r="P1221" s="351"/>
    </row>
    <row r="1222" spans="5:16" ht="11.25">
      <c r="E1222" s="351"/>
      <c r="M1222" s="351"/>
      <c r="N1222" s="351"/>
      <c r="O1222" s="351"/>
      <c r="P1222" s="351"/>
    </row>
    <row r="1223" spans="5:16" ht="11.25">
      <c r="E1223" s="351"/>
      <c r="M1223" s="351"/>
      <c r="N1223" s="351"/>
      <c r="O1223" s="351"/>
      <c r="P1223" s="351"/>
    </row>
    <row r="1224" spans="5:16" ht="11.25">
      <c r="E1224" s="351"/>
      <c r="M1224" s="351"/>
      <c r="N1224" s="351"/>
      <c r="O1224" s="351"/>
      <c r="P1224" s="351"/>
    </row>
    <row r="1225" spans="5:16" ht="11.25">
      <c r="E1225" s="351"/>
      <c r="M1225" s="351"/>
      <c r="N1225" s="351"/>
      <c r="O1225" s="351"/>
      <c r="P1225" s="351"/>
    </row>
    <row r="1226" spans="5:16" ht="11.25">
      <c r="E1226" s="351"/>
      <c r="M1226" s="351"/>
      <c r="N1226" s="351"/>
      <c r="O1226" s="351"/>
      <c r="P1226" s="351"/>
    </row>
    <row r="1227" spans="5:16" ht="11.25">
      <c r="E1227" s="351"/>
      <c r="M1227" s="351"/>
      <c r="N1227" s="351"/>
      <c r="O1227" s="351"/>
      <c r="P1227" s="351"/>
    </row>
    <row r="1228" spans="5:16" ht="11.25">
      <c r="E1228" s="351"/>
      <c r="M1228" s="351"/>
      <c r="N1228" s="351"/>
      <c r="O1228" s="351"/>
      <c r="P1228" s="351"/>
    </row>
    <row r="1229" spans="5:16" ht="11.25">
      <c r="E1229" s="351"/>
      <c r="M1229" s="351"/>
      <c r="N1229" s="351"/>
      <c r="O1229" s="351"/>
      <c r="P1229" s="351"/>
    </row>
    <row r="1230" spans="5:16" ht="11.25">
      <c r="E1230" s="351"/>
      <c r="M1230" s="351"/>
      <c r="N1230" s="351"/>
      <c r="O1230" s="351"/>
      <c r="P1230" s="351"/>
    </row>
    <row r="1231" spans="5:16" ht="11.25">
      <c r="E1231" s="351"/>
      <c r="M1231" s="351"/>
      <c r="N1231" s="351"/>
      <c r="O1231" s="351"/>
      <c r="P1231" s="351"/>
    </row>
    <row r="1232" spans="5:16" ht="11.25">
      <c r="E1232" s="351"/>
      <c r="M1232" s="351"/>
      <c r="N1232" s="351"/>
      <c r="O1232" s="351"/>
      <c r="P1232" s="351"/>
    </row>
    <row r="1233" spans="5:16" ht="11.25">
      <c r="E1233" s="351"/>
      <c r="M1233" s="351"/>
      <c r="N1233" s="351"/>
      <c r="O1233" s="351"/>
      <c r="P1233" s="351"/>
    </row>
    <row r="1234" spans="5:16" ht="11.25">
      <c r="E1234" s="351"/>
      <c r="M1234" s="351"/>
      <c r="N1234" s="351"/>
      <c r="O1234" s="351"/>
      <c r="P1234" s="351"/>
    </row>
    <row r="1235" spans="5:16" ht="11.25">
      <c r="E1235" s="351"/>
      <c r="M1235" s="351"/>
      <c r="N1235" s="351"/>
      <c r="O1235" s="351"/>
      <c r="P1235" s="351"/>
    </row>
    <row r="1236" spans="5:16" ht="11.25">
      <c r="E1236" s="351"/>
      <c r="M1236" s="351"/>
      <c r="N1236" s="351"/>
      <c r="O1236" s="351"/>
      <c r="P1236" s="351"/>
    </row>
    <row r="1237" spans="5:16" ht="11.25">
      <c r="E1237" s="351"/>
      <c r="M1237" s="351"/>
      <c r="N1237" s="351"/>
      <c r="O1237" s="351"/>
      <c r="P1237" s="351"/>
    </row>
    <row r="1238" spans="5:16" ht="11.25">
      <c r="E1238" s="351"/>
      <c r="M1238" s="351"/>
      <c r="N1238" s="351"/>
      <c r="O1238" s="351"/>
      <c r="P1238" s="351"/>
    </row>
    <row r="1239" spans="5:16" ht="11.25">
      <c r="E1239" s="351"/>
      <c r="M1239" s="351"/>
      <c r="N1239" s="351"/>
      <c r="O1239" s="351"/>
      <c r="P1239" s="351"/>
    </row>
    <row r="1240" spans="5:16" ht="11.25">
      <c r="E1240" s="351"/>
      <c r="M1240" s="351"/>
      <c r="N1240" s="351"/>
      <c r="O1240" s="351"/>
      <c r="P1240" s="351"/>
    </row>
    <row r="1241" spans="5:16" ht="11.25">
      <c r="E1241" s="351"/>
      <c r="M1241" s="351"/>
      <c r="N1241" s="351"/>
      <c r="O1241" s="351"/>
      <c r="P1241" s="351"/>
    </row>
    <row r="1242" spans="5:16" ht="11.25">
      <c r="E1242" s="351"/>
      <c r="M1242" s="351"/>
      <c r="N1242" s="351"/>
      <c r="O1242" s="351"/>
      <c r="P1242" s="351"/>
    </row>
    <row r="1243" spans="5:16" ht="11.25">
      <c r="E1243" s="351"/>
      <c r="M1243" s="351"/>
      <c r="N1243" s="351"/>
      <c r="O1243" s="351"/>
      <c r="P1243" s="351"/>
    </row>
    <row r="1244" spans="5:16" ht="11.25">
      <c r="E1244" s="351"/>
      <c r="M1244" s="351"/>
      <c r="N1244" s="351"/>
      <c r="O1244" s="351"/>
      <c r="P1244" s="351"/>
    </row>
    <row r="1245" spans="5:16" ht="11.25">
      <c r="E1245" s="351"/>
      <c r="M1245" s="351"/>
      <c r="N1245" s="351"/>
      <c r="O1245" s="351"/>
      <c r="P1245" s="351"/>
    </row>
    <row r="1246" spans="5:16" ht="11.25">
      <c r="E1246" s="351"/>
      <c r="M1246" s="351"/>
      <c r="N1246" s="351"/>
      <c r="O1246" s="351"/>
      <c r="P1246" s="351"/>
    </row>
    <row r="1247" spans="5:16" ht="11.25">
      <c r="E1247" s="351"/>
      <c r="M1247" s="351"/>
      <c r="N1247" s="351"/>
      <c r="O1247" s="351"/>
      <c r="P1247" s="351"/>
    </row>
    <row r="1248" spans="5:16" ht="11.25">
      <c r="E1248" s="351"/>
      <c r="M1248" s="351"/>
      <c r="N1248" s="351"/>
      <c r="O1248" s="351"/>
      <c r="P1248" s="351"/>
    </row>
    <row r="1249" spans="5:16" ht="11.25">
      <c r="E1249" s="351"/>
      <c r="M1249" s="351"/>
      <c r="N1249" s="351"/>
      <c r="O1249" s="351"/>
      <c r="P1249" s="351"/>
    </row>
    <row r="1250" spans="5:16" ht="11.25">
      <c r="E1250" s="351"/>
      <c r="M1250" s="351"/>
      <c r="N1250" s="351"/>
      <c r="O1250" s="351"/>
      <c r="P1250" s="351"/>
    </row>
    <row r="1251" spans="5:16" ht="11.25">
      <c r="E1251" s="351"/>
      <c r="M1251" s="351"/>
      <c r="N1251" s="351"/>
      <c r="O1251" s="351"/>
      <c r="P1251" s="351"/>
    </row>
    <row r="1252" spans="5:16" ht="11.25">
      <c r="E1252" s="351"/>
      <c r="M1252" s="351"/>
      <c r="N1252" s="351"/>
      <c r="O1252" s="351"/>
      <c r="P1252" s="351"/>
    </row>
    <row r="1253" spans="5:16" ht="11.25">
      <c r="E1253" s="351"/>
      <c r="M1253" s="351"/>
      <c r="N1253" s="351"/>
      <c r="O1253" s="351"/>
      <c r="P1253" s="351"/>
    </row>
    <row r="1254" spans="5:16" ht="11.25">
      <c r="E1254" s="351"/>
      <c r="M1254" s="351"/>
      <c r="N1254" s="351"/>
      <c r="O1254" s="351"/>
      <c r="P1254" s="351"/>
    </row>
    <row r="1255" spans="5:16" ht="11.25">
      <c r="E1255" s="351"/>
      <c r="M1255" s="351"/>
      <c r="N1255" s="351"/>
      <c r="O1255" s="351"/>
      <c r="P1255" s="351"/>
    </row>
    <row r="1256" spans="5:16" ht="11.25">
      <c r="E1256" s="351"/>
      <c r="M1256" s="351"/>
      <c r="N1256" s="351"/>
      <c r="O1256" s="351"/>
      <c r="P1256" s="351"/>
    </row>
    <row r="1257" spans="5:16" ht="11.25">
      <c r="E1257" s="351"/>
      <c r="M1257" s="351"/>
      <c r="N1257" s="351"/>
      <c r="O1257" s="351"/>
      <c r="P1257" s="351"/>
    </row>
    <row r="1258" spans="5:16" ht="11.25">
      <c r="E1258" s="351"/>
      <c r="M1258" s="351"/>
      <c r="N1258" s="351"/>
      <c r="O1258" s="351"/>
      <c r="P1258" s="351"/>
    </row>
    <row r="1259" spans="5:16" ht="11.25">
      <c r="E1259" s="351"/>
      <c r="M1259" s="351"/>
      <c r="N1259" s="351"/>
      <c r="O1259" s="351"/>
      <c r="P1259" s="351"/>
    </row>
    <row r="1260" spans="5:16" ht="11.25">
      <c r="E1260" s="351"/>
      <c r="M1260" s="351"/>
      <c r="N1260" s="351"/>
      <c r="O1260" s="351"/>
      <c r="P1260" s="351"/>
    </row>
    <row r="1261" spans="5:16" ht="11.25">
      <c r="E1261" s="351"/>
      <c r="M1261" s="351"/>
      <c r="N1261" s="351"/>
      <c r="O1261" s="351"/>
      <c r="P1261" s="351"/>
    </row>
    <row r="1262" spans="5:16" ht="11.25">
      <c r="E1262" s="351"/>
      <c r="M1262" s="351"/>
      <c r="N1262" s="351"/>
      <c r="O1262" s="351"/>
      <c r="P1262" s="351"/>
    </row>
    <row r="1263" spans="5:16" ht="11.25">
      <c r="E1263" s="351"/>
      <c r="M1263" s="351"/>
      <c r="N1263" s="351"/>
      <c r="O1263" s="351"/>
      <c r="P1263" s="351"/>
    </row>
    <row r="1264" spans="5:16" ht="11.25">
      <c r="E1264" s="351"/>
      <c r="M1264" s="351"/>
      <c r="N1264" s="351"/>
      <c r="O1264" s="351"/>
      <c r="P1264" s="351"/>
    </row>
    <row r="1265" spans="5:16" ht="11.25">
      <c r="E1265" s="351"/>
      <c r="M1265" s="351"/>
      <c r="N1265" s="351"/>
      <c r="O1265" s="351"/>
      <c r="P1265" s="351"/>
    </row>
    <row r="1266" spans="5:16" ht="11.25">
      <c r="E1266" s="351"/>
      <c r="M1266" s="351"/>
      <c r="N1266" s="351"/>
      <c r="O1266" s="351"/>
      <c r="P1266" s="351"/>
    </row>
    <row r="1267" spans="5:16" ht="11.25">
      <c r="E1267" s="351"/>
      <c r="M1267" s="351"/>
      <c r="N1267" s="351"/>
      <c r="O1267" s="351"/>
      <c r="P1267" s="351"/>
    </row>
    <row r="1268" spans="5:16" ht="11.25">
      <c r="E1268" s="351"/>
      <c r="M1268" s="351"/>
      <c r="N1268" s="351"/>
      <c r="O1268" s="351"/>
      <c r="P1268" s="351"/>
    </row>
    <row r="1269" spans="5:16" ht="11.25">
      <c r="E1269" s="351"/>
      <c r="M1269" s="351"/>
      <c r="N1269" s="351"/>
      <c r="O1269" s="351"/>
      <c r="P1269" s="351"/>
    </row>
    <row r="1270" spans="5:16" ht="11.25">
      <c r="E1270" s="351"/>
      <c r="M1270" s="351"/>
      <c r="N1270" s="351"/>
      <c r="O1270" s="351"/>
      <c r="P1270" s="351"/>
    </row>
    <row r="1271" spans="5:16" ht="11.25">
      <c r="E1271" s="351"/>
      <c r="M1271" s="351"/>
      <c r="N1271" s="351"/>
      <c r="O1271" s="351"/>
      <c r="P1271" s="351"/>
    </row>
    <row r="1272" spans="5:16" ht="11.25">
      <c r="E1272" s="351"/>
      <c r="M1272" s="351"/>
      <c r="N1272" s="351"/>
      <c r="O1272" s="351"/>
      <c r="P1272" s="351"/>
    </row>
    <row r="1273" spans="5:16" ht="11.25">
      <c r="E1273" s="351"/>
      <c r="M1273" s="351"/>
      <c r="N1273" s="351"/>
      <c r="O1273" s="351"/>
      <c r="P1273" s="351"/>
    </row>
    <row r="1274" spans="5:16" ht="11.25">
      <c r="E1274" s="351"/>
      <c r="M1274" s="351"/>
      <c r="N1274" s="351"/>
      <c r="O1274" s="351"/>
      <c r="P1274" s="351"/>
    </row>
    <row r="1275" spans="5:16" ht="11.25">
      <c r="E1275" s="351"/>
      <c r="M1275" s="351"/>
      <c r="N1275" s="351"/>
      <c r="O1275" s="351"/>
      <c r="P1275" s="351"/>
    </row>
    <row r="1276" spans="5:16" ht="11.25">
      <c r="E1276" s="351"/>
      <c r="M1276" s="351"/>
      <c r="N1276" s="351"/>
      <c r="O1276" s="351"/>
      <c r="P1276" s="351"/>
    </row>
    <row r="1277" spans="5:16" ht="11.25">
      <c r="E1277" s="351"/>
      <c r="M1277" s="351"/>
      <c r="N1277" s="351"/>
      <c r="O1277" s="351"/>
      <c r="P1277" s="351"/>
    </row>
    <row r="1278" spans="5:16" ht="11.25">
      <c r="E1278" s="351"/>
      <c r="M1278" s="351"/>
      <c r="N1278" s="351"/>
      <c r="O1278" s="351"/>
      <c r="P1278" s="351"/>
    </row>
    <row r="1279" spans="5:16" ht="11.25">
      <c r="E1279" s="351"/>
      <c r="M1279" s="351"/>
      <c r="N1279" s="351"/>
      <c r="O1279" s="351"/>
      <c r="P1279" s="351"/>
    </row>
    <row r="1280" spans="5:16" ht="11.25">
      <c r="E1280" s="351"/>
      <c r="M1280" s="351"/>
      <c r="N1280" s="351"/>
      <c r="O1280" s="351"/>
      <c r="P1280" s="351"/>
    </row>
    <row r="1281" spans="5:16" ht="11.25">
      <c r="E1281" s="351"/>
      <c r="M1281" s="351"/>
      <c r="N1281" s="351"/>
      <c r="O1281" s="351"/>
      <c r="P1281" s="351"/>
    </row>
    <row r="1282" spans="5:16" ht="11.25">
      <c r="E1282" s="351"/>
      <c r="M1282" s="351"/>
      <c r="N1282" s="351"/>
      <c r="O1282" s="351"/>
      <c r="P1282" s="351"/>
    </row>
    <row r="1283" spans="5:16" ht="11.25">
      <c r="E1283" s="351"/>
      <c r="M1283" s="351"/>
      <c r="N1283" s="351"/>
      <c r="O1283" s="351"/>
      <c r="P1283" s="351"/>
    </row>
    <row r="1284" spans="5:16" ht="11.25">
      <c r="E1284" s="351"/>
      <c r="M1284" s="351"/>
      <c r="N1284" s="351"/>
      <c r="O1284" s="351"/>
      <c r="P1284" s="351"/>
    </row>
    <row r="1285" spans="5:16" ht="11.25">
      <c r="E1285" s="351"/>
      <c r="M1285" s="351"/>
      <c r="N1285" s="351"/>
      <c r="O1285" s="351"/>
      <c r="P1285" s="351"/>
    </row>
    <row r="1286" spans="5:16" ht="11.25">
      <c r="E1286" s="351"/>
      <c r="M1286" s="351"/>
      <c r="N1286" s="351"/>
      <c r="O1286" s="351"/>
      <c r="P1286" s="351"/>
    </row>
    <row r="1287" spans="5:16" ht="11.25">
      <c r="E1287" s="351"/>
      <c r="M1287" s="351"/>
      <c r="N1287" s="351"/>
      <c r="O1287" s="351"/>
      <c r="P1287" s="351"/>
    </row>
    <row r="1288" spans="5:16" ht="11.25">
      <c r="E1288" s="351"/>
      <c r="M1288" s="351"/>
      <c r="N1288" s="351"/>
      <c r="O1288" s="351"/>
      <c r="P1288" s="351"/>
    </row>
    <row r="1289" spans="5:16" ht="11.25">
      <c r="E1289" s="351"/>
      <c r="M1289" s="351"/>
      <c r="N1289" s="351"/>
      <c r="O1289" s="351"/>
      <c r="P1289" s="351"/>
    </row>
    <row r="1290" spans="5:16" ht="11.25">
      <c r="E1290" s="351"/>
      <c r="M1290" s="351"/>
      <c r="N1290" s="351"/>
      <c r="O1290" s="351"/>
      <c r="P1290" s="351"/>
    </row>
    <row r="1291" spans="5:16" ht="11.25">
      <c r="E1291" s="351"/>
      <c r="M1291" s="351"/>
      <c r="N1291" s="351"/>
      <c r="O1291" s="351"/>
      <c r="P1291" s="351"/>
    </row>
    <row r="1292" spans="5:16" ht="11.25">
      <c r="E1292" s="351"/>
      <c r="M1292" s="351"/>
      <c r="N1292" s="351"/>
      <c r="O1292" s="351"/>
      <c r="P1292" s="351"/>
    </row>
    <row r="1293" spans="5:16" ht="11.25">
      <c r="E1293" s="351"/>
      <c r="M1293" s="351"/>
      <c r="N1293" s="351"/>
      <c r="O1293" s="351"/>
      <c r="P1293" s="351"/>
    </row>
    <row r="1294" spans="5:16" ht="11.25">
      <c r="E1294" s="351"/>
      <c r="M1294" s="351"/>
      <c r="N1294" s="351"/>
      <c r="O1294" s="351"/>
      <c r="P1294" s="351"/>
    </row>
    <row r="1295" spans="5:16" ht="11.25">
      <c r="E1295" s="351"/>
      <c r="M1295" s="351"/>
      <c r="N1295" s="351"/>
      <c r="O1295" s="351"/>
      <c r="P1295" s="351"/>
    </row>
    <row r="1296" spans="5:16" ht="11.25">
      <c r="E1296" s="351"/>
      <c r="M1296" s="351"/>
      <c r="N1296" s="351"/>
      <c r="O1296" s="351"/>
      <c r="P1296" s="351"/>
    </row>
    <row r="1297" spans="5:16" ht="11.25">
      <c r="E1297" s="351"/>
      <c r="M1297" s="351"/>
      <c r="N1297" s="351"/>
      <c r="O1297" s="351"/>
      <c r="P1297" s="351"/>
    </row>
    <row r="1298" spans="5:16" ht="11.25">
      <c r="E1298" s="351"/>
      <c r="M1298" s="351"/>
      <c r="N1298" s="351"/>
      <c r="O1298" s="351"/>
      <c r="P1298" s="351"/>
    </row>
    <row r="1299" spans="5:16" ht="11.25">
      <c r="E1299" s="351"/>
      <c r="M1299" s="351"/>
      <c r="N1299" s="351"/>
      <c r="O1299" s="351"/>
      <c r="P1299" s="351"/>
    </row>
    <row r="1300" spans="5:16" ht="11.25">
      <c r="E1300" s="351"/>
      <c r="M1300" s="351"/>
      <c r="N1300" s="351"/>
      <c r="O1300" s="351"/>
      <c r="P1300" s="351"/>
    </row>
    <row r="1301" spans="5:16" ht="11.25">
      <c r="E1301" s="351"/>
      <c r="M1301" s="351"/>
      <c r="N1301" s="351"/>
      <c r="O1301" s="351"/>
      <c r="P1301" s="351"/>
    </row>
    <row r="1302" spans="5:16" ht="11.25">
      <c r="E1302" s="351"/>
      <c r="M1302" s="351"/>
      <c r="N1302" s="351"/>
      <c r="O1302" s="351"/>
      <c r="P1302" s="351"/>
    </row>
    <row r="1303" spans="5:16" ht="11.25">
      <c r="E1303" s="351"/>
      <c r="M1303" s="351"/>
      <c r="N1303" s="351"/>
      <c r="O1303" s="351"/>
      <c r="P1303" s="351"/>
    </row>
    <row r="1304" spans="5:16" ht="11.25">
      <c r="E1304" s="351"/>
      <c r="M1304" s="351"/>
      <c r="N1304" s="351"/>
      <c r="O1304" s="351"/>
      <c r="P1304" s="351"/>
    </row>
    <row r="1305" spans="5:16" ht="11.25">
      <c r="E1305" s="351"/>
      <c r="M1305" s="351"/>
      <c r="N1305" s="351"/>
      <c r="O1305" s="351"/>
      <c r="P1305" s="351"/>
    </row>
    <row r="1306" spans="5:16" ht="11.25">
      <c r="E1306" s="351"/>
      <c r="M1306" s="351"/>
      <c r="N1306" s="351"/>
      <c r="O1306" s="351"/>
      <c r="P1306" s="351"/>
    </row>
    <row r="1307" spans="5:16" ht="11.25">
      <c r="E1307" s="351"/>
      <c r="M1307" s="351"/>
      <c r="N1307" s="351"/>
      <c r="O1307" s="351"/>
      <c r="P1307" s="351"/>
    </row>
    <row r="1308" spans="5:16" ht="11.25">
      <c r="E1308" s="351"/>
      <c r="M1308" s="351"/>
      <c r="N1308" s="351"/>
      <c r="O1308" s="351"/>
      <c r="P1308" s="351"/>
    </row>
    <row r="1309" spans="5:16" ht="11.25">
      <c r="E1309" s="351"/>
      <c r="M1309" s="351"/>
      <c r="N1309" s="351"/>
      <c r="O1309" s="351"/>
      <c r="P1309" s="351"/>
    </row>
    <row r="1310" spans="5:16" ht="11.25">
      <c r="E1310" s="351"/>
      <c r="M1310" s="351"/>
      <c r="N1310" s="351"/>
      <c r="O1310" s="351"/>
      <c r="P1310" s="351"/>
    </row>
    <row r="1311" spans="5:16" ht="11.25">
      <c r="E1311" s="351"/>
      <c r="M1311" s="351"/>
      <c r="N1311" s="351"/>
      <c r="O1311" s="351"/>
      <c r="P1311" s="351"/>
    </row>
    <row r="1312" spans="5:16" ht="11.25">
      <c r="E1312" s="351"/>
      <c r="M1312" s="351"/>
      <c r="N1312" s="351"/>
      <c r="O1312" s="351"/>
      <c r="P1312" s="351"/>
    </row>
    <row r="1313" spans="5:16" ht="11.25">
      <c r="E1313" s="351"/>
      <c r="M1313" s="351"/>
      <c r="N1313" s="351"/>
      <c r="O1313" s="351"/>
      <c r="P1313" s="351"/>
    </row>
    <row r="1314" spans="5:16" ht="11.25">
      <c r="E1314" s="351"/>
      <c r="M1314" s="351"/>
      <c r="N1314" s="351"/>
      <c r="O1314" s="351"/>
      <c r="P1314" s="351"/>
    </row>
    <row r="1315" spans="5:16" ht="11.25">
      <c r="E1315" s="351"/>
      <c r="M1315" s="351"/>
      <c r="N1315" s="351"/>
      <c r="O1315" s="351"/>
      <c r="P1315" s="351"/>
    </row>
    <row r="1316" spans="5:16" ht="11.25">
      <c r="E1316" s="351"/>
      <c r="M1316" s="351"/>
      <c r="N1316" s="351"/>
      <c r="O1316" s="351"/>
      <c r="P1316" s="351"/>
    </row>
    <row r="1317" spans="5:16" ht="11.25">
      <c r="E1317" s="351"/>
      <c r="M1317" s="351"/>
      <c r="N1317" s="351"/>
      <c r="O1317" s="351"/>
      <c r="P1317" s="351"/>
    </row>
    <row r="1318" spans="5:16" ht="11.25">
      <c r="E1318" s="351"/>
      <c r="M1318" s="351"/>
      <c r="N1318" s="351"/>
      <c r="O1318" s="351"/>
      <c r="P1318" s="351"/>
    </row>
    <row r="1319" spans="5:16" ht="11.25">
      <c r="E1319" s="351"/>
      <c r="M1319" s="351"/>
      <c r="N1319" s="351"/>
      <c r="O1319" s="351"/>
      <c r="P1319" s="351"/>
    </row>
    <row r="1320" spans="5:16" ht="11.25">
      <c r="E1320" s="351"/>
      <c r="M1320" s="351"/>
      <c r="N1320" s="351"/>
      <c r="O1320" s="351"/>
      <c r="P1320" s="351"/>
    </row>
    <row r="1321" spans="5:16" ht="11.25">
      <c r="E1321" s="351"/>
      <c r="M1321" s="351"/>
      <c r="N1321" s="351"/>
      <c r="O1321" s="351"/>
      <c r="P1321" s="351"/>
    </row>
    <row r="1322" spans="5:16" ht="11.25">
      <c r="E1322" s="351"/>
      <c r="M1322" s="351"/>
      <c r="N1322" s="351"/>
      <c r="O1322" s="351"/>
      <c r="P1322" s="351"/>
    </row>
    <row r="1323" spans="5:16" ht="11.25">
      <c r="E1323" s="351"/>
      <c r="M1323" s="351"/>
      <c r="N1323" s="351"/>
      <c r="O1323" s="351"/>
      <c r="P1323" s="351"/>
    </row>
    <row r="1324" spans="5:16" ht="11.25">
      <c r="E1324" s="351"/>
      <c r="M1324" s="351"/>
      <c r="N1324" s="351"/>
      <c r="O1324" s="351"/>
      <c r="P1324" s="351"/>
    </row>
    <row r="1325" spans="5:16" ht="11.25">
      <c r="E1325" s="351"/>
      <c r="M1325" s="351"/>
      <c r="N1325" s="351"/>
      <c r="O1325" s="351"/>
      <c r="P1325" s="351"/>
    </row>
    <row r="1326" spans="5:16" ht="11.25">
      <c r="E1326" s="351"/>
      <c r="M1326" s="351"/>
      <c r="N1326" s="351"/>
      <c r="O1326" s="351"/>
      <c r="P1326" s="351"/>
    </row>
    <row r="1327" spans="5:16" ht="11.25">
      <c r="E1327" s="351"/>
      <c r="M1327" s="351"/>
      <c r="N1327" s="351"/>
      <c r="O1327" s="351"/>
      <c r="P1327" s="351"/>
    </row>
    <row r="1328" spans="5:16" ht="11.25">
      <c r="E1328" s="351"/>
      <c r="M1328" s="351"/>
      <c r="N1328" s="351"/>
      <c r="O1328" s="351"/>
      <c r="P1328" s="351"/>
    </row>
    <row r="1329" spans="5:16" ht="11.25">
      <c r="E1329" s="351"/>
      <c r="M1329" s="351"/>
      <c r="N1329" s="351"/>
      <c r="O1329" s="351"/>
      <c r="P1329" s="351"/>
    </row>
    <row r="1330" spans="5:16" ht="11.25">
      <c r="E1330" s="351"/>
      <c r="M1330" s="351"/>
      <c r="N1330" s="351"/>
      <c r="O1330" s="351"/>
      <c r="P1330" s="351"/>
    </row>
    <row r="1331" spans="5:16" ht="11.25">
      <c r="E1331" s="351"/>
      <c r="M1331" s="351"/>
      <c r="N1331" s="351"/>
      <c r="O1331" s="351"/>
      <c r="P1331" s="351"/>
    </row>
    <row r="1332" spans="5:16" ht="11.25">
      <c r="E1332" s="351"/>
      <c r="M1332" s="351"/>
      <c r="N1332" s="351"/>
      <c r="O1332" s="351"/>
      <c r="P1332" s="351"/>
    </row>
    <row r="1333" spans="5:16" ht="11.25">
      <c r="E1333" s="351"/>
      <c r="M1333" s="351"/>
      <c r="N1333" s="351"/>
      <c r="O1333" s="351"/>
      <c r="P1333" s="351"/>
    </row>
    <row r="1334" spans="5:16" ht="11.25">
      <c r="E1334" s="351"/>
      <c r="M1334" s="351"/>
      <c r="N1334" s="351"/>
      <c r="O1334" s="351"/>
      <c r="P1334" s="351"/>
    </row>
    <row r="1335" spans="5:16" ht="11.25">
      <c r="E1335" s="351"/>
      <c r="M1335" s="351"/>
      <c r="N1335" s="351"/>
      <c r="O1335" s="351"/>
      <c r="P1335" s="351"/>
    </row>
    <row r="1336" spans="5:16" ht="11.25">
      <c r="E1336" s="351"/>
      <c r="M1336" s="351"/>
      <c r="N1336" s="351"/>
      <c r="O1336" s="351"/>
      <c r="P1336" s="351"/>
    </row>
    <row r="1337" spans="5:16" ht="11.25">
      <c r="E1337" s="351"/>
      <c r="M1337" s="351"/>
      <c r="N1337" s="351"/>
      <c r="O1337" s="351"/>
      <c r="P1337" s="351"/>
    </row>
    <row r="1338" spans="5:16" ht="11.25">
      <c r="E1338" s="351"/>
      <c r="M1338" s="351"/>
      <c r="N1338" s="351"/>
      <c r="O1338" s="351"/>
      <c r="P1338" s="351"/>
    </row>
    <row r="1339" spans="5:16" ht="11.25">
      <c r="E1339" s="351"/>
      <c r="M1339" s="351"/>
      <c r="N1339" s="351"/>
      <c r="O1339" s="351"/>
      <c r="P1339" s="351"/>
    </row>
    <row r="1340" spans="5:16" ht="11.25">
      <c r="E1340" s="351"/>
      <c r="M1340" s="351"/>
      <c r="N1340" s="351"/>
      <c r="O1340" s="351"/>
      <c r="P1340" s="351"/>
    </row>
    <row r="1341" spans="5:16" ht="11.25">
      <c r="E1341" s="351"/>
      <c r="M1341" s="351"/>
      <c r="N1341" s="351"/>
      <c r="O1341" s="351"/>
      <c r="P1341" s="351"/>
    </row>
    <row r="1342" spans="5:16" ht="11.25">
      <c r="E1342" s="351"/>
      <c r="M1342" s="351"/>
      <c r="N1342" s="351"/>
      <c r="O1342" s="351"/>
      <c r="P1342" s="351"/>
    </row>
    <row r="1343" spans="5:16" ht="11.25">
      <c r="E1343" s="351"/>
      <c r="M1343" s="351"/>
      <c r="N1343" s="351"/>
      <c r="O1343" s="351"/>
      <c r="P1343" s="351"/>
    </row>
    <row r="1344" spans="5:16" ht="11.25">
      <c r="E1344" s="351"/>
      <c r="M1344" s="351"/>
      <c r="N1344" s="351"/>
      <c r="O1344" s="351"/>
      <c r="P1344" s="351"/>
    </row>
    <row r="1345" spans="5:16" ht="11.25">
      <c r="E1345" s="351"/>
      <c r="M1345" s="351"/>
      <c r="N1345" s="351"/>
      <c r="O1345" s="351"/>
      <c r="P1345" s="351"/>
    </row>
    <row r="1346" spans="5:16" ht="11.25">
      <c r="E1346" s="351"/>
      <c r="M1346" s="351"/>
      <c r="N1346" s="351"/>
      <c r="O1346" s="351"/>
      <c r="P1346" s="351"/>
    </row>
    <row r="1347" spans="5:16" ht="11.25">
      <c r="E1347" s="351"/>
      <c r="M1347" s="351"/>
      <c r="N1347" s="351"/>
      <c r="O1347" s="351"/>
      <c r="P1347" s="351"/>
    </row>
    <row r="1348" spans="5:16" ht="11.25">
      <c r="E1348" s="351"/>
      <c r="M1348" s="351"/>
      <c r="N1348" s="351"/>
      <c r="O1348" s="351"/>
      <c r="P1348" s="351"/>
    </row>
    <row r="1349" spans="5:16" ht="11.25">
      <c r="E1349" s="351"/>
      <c r="M1349" s="351"/>
      <c r="N1349" s="351"/>
      <c r="O1349" s="351"/>
      <c r="P1349" s="351"/>
    </row>
    <row r="1350" spans="5:16" ht="11.25">
      <c r="E1350" s="351"/>
      <c r="M1350" s="351"/>
      <c r="N1350" s="351"/>
      <c r="O1350" s="351"/>
      <c r="P1350" s="351"/>
    </row>
    <row r="1351" spans="5:16" ht="11.25">
      <c r="E1351" s="351"/>
      <c r="M1351" s="351"/>
      <c r="N1351" s="351"/>
      <c r="O1351" s="351"/>
      <c r="P1351" s="351"/>
    </row>
    <row r="1352" spans="5:16" ht="11.25">
      <c r="E1352" s="351"/>
      <c r="M1352" s="351"/>
      <c r="N1352" s="351"/>
      <c r="O1352" s="351"/>
      <c r="P1352" s="351"/>
    </row>
    <row r="1353" spans="5:16" ht="11.25">
      <c r="E1353" s="351"/>
      <c r="M1353" s="351"/>
      <c r="N1353" s="351"/>
      <c r="O1353" s="351"/>
      <c r="P1353" s="351"/>
    </row>
    <row r="1354" spans="5:16" ht="11.25">
      <c r="E1354" s="351"/>
      <c r="M1354" s="351"/>
      <c r="N1354" s="351"/>
      <c r="O1354" s="351"/>
      <c r="P1354" s="351"/>
    </row>
    <row r="1355" spans="5:16" ht="11.25">
      <c r="E1355" s="351"/>
      <c r="M1355" s="351"/>
      <c r="N1355" s="351"/>
      <c r="O1355" s="351"/>
      <c r="P1355" s="351"/>
    </row>
    <row r="1356" spans="5:16" ht="11.25">
      <c r="E1356" s="351"/>
      <c r="M1356" s="351"/>
      <c r="N1356" s="351"/>
      <c r="O1356" s="351"/>
      <c r="P1356" s="351"/>
    </row>
    <row r="1357" spans="5:16" ht="11.25">
      <c r="E1357" s="351"/>
      <c r="M1357" s="351"/>
      <c r="N1357" s="351"/>
      <c r="O1357" s="351"/>
      <c r="P1357" s="351"/>
    </row>
    <row r="1358" spans="5:16" ht="11.25">
      <c r="E1358" s="351"/>
      <c r="M1358" s="351"/>
      <c r="N1358" s="351"/>
      <c r="O1358" s="351"/>
      <c r="P1358" s="351"/>
    </row>
    <row r="1359" spans="5:16" ht="11.25">
      <c r="E1359" s="351"/>
      <c r="M1359" s="351"/>
      <c r="N1359" s="351"/>
      <c r="O1359" s="351"/>
      <c r="P1359" s="351"/>
    </row>
    <row r="1360" spans="5:16" ht="11.25">
      <c r="E1360" s="351"/>
      <c r="M1360" s="351"/>
      <c r="N1360" s="351"/>
      <c r="O1360" s="351"/>
      <c r="P1360" s="351"/>
    </row>
    <row r="1361" spans="5:16" ht="11.25">
      <c r="E1361" s="351"/>
      <c r="M1361" s="351"/>
      <c r="N1361" s="351"/>
      <c r="O1361" s="351"/>
      <c r="P1361" s="351"/>
    </row>
    <row r="1362" spans="5:16" ht="11.25">
      <c r="E1362" s="351"/>
      <c r="M1362" s="351"/>
      <c r="N1362" s="351"/>
      <c r="O1362" s="351"/>
      <c r="P1362" s="351"/>
    </row>
    <row r="1363" spans="5:16" ht="11.25">
      <c r="E1363" s="351"/>
      <c r="M1363" s="351"/>
      <c r="N1363" s="351"/>
      <c r="O1363" s="351"/>
      <c r="P1363" s="351"/>
    </row>
    <row r="1364" spans="5:16" ht="11.25">
      <c r="E1364" s="351"/>
      <c r="M1364" s="351"/>
      <c r="N1364" s="351"/>
      <c r="O1364" s="351"/>
      <c r="P1364" s="351"/>
    </row>
    <row r="1365" spans="5:16" ht="11.25">
      <c r="E1365" s="351"/>
      <c r="M1365" s="351"/>
      <c r="N1365" s="351"/>
      <c r="O1365" s="351"/>
      <c r="P1365" s="351"/>
    </row>
    <row r="1366" spans="5:16" ht="11.25">
      <c r="E1366" s="351"/>
      <c r="M1366" s="351"/>
      <c r="N1366" s="351"/>
      <c r="O1366" s="351"/>
      <c r="P1366" s="351"/>
    </row>
    <row r="1367" spans="5:16" ht="11.25">
      <c r="E1367" s="351"/>
      <c r="M1367" s="351"/>
      <c r="N1367" s="351"/>
      <c r="O1367" s="351"/>
      <c r="P1367" s="351"/>
    </row>
    <row r="1368" spans="5:16" ht="11.25">
      <c r="E1368" s="351"/>
      <c r="M1368" s="351"/>
      <c r="N1368" s="351"/>
      <c r="O1368" s="351"/>
      <c r="P1368" s="351"/>
    </row>
    <row r="1369" spans="5:16" ht="11.25">
      <c r="E1369" s="351"/>
      <c r="M1369" s="351"/>
      <c r="N1369" s="351"/>
      <c r="O1369" s="351"/>
      <c r="P1369" s="351"/>
    </row>
    <row r="1370" spans="5:16" ht="11.25">
      <c r="E1370" s="351"/>
      <c r="M1370" s="351"/>
      <c r="N1370" s="351"/>
      <c r="O1370" s="351"/>
      <c r="P1370" s="351"/>
    </row>
    <row r="1371" spans="5:16" ht="11.25">
      <c r="E1371" s="351"/>
      <c r="M1371" s="351"/>
      <c r="N1371" s="351"/>
      <c r="O1371" s="351"/>
      <c r="P1371" s="351"/>
    </row>
    <row r="1372" spans="5:16" ht="11.25">
      <c r="E1372" s="351"/>
      <c r="M1372" s="351"/>
      <c r="N1372" s="351"/>
      <c r="O1372" s="351"/>
      <c r="P1372" s="351"/>
    </row>
    <row r="1373" spans="5:16" ht="11.25">
      <c r="E1373" s="351"/>
      <c r="M1373" s="351"/>
      <c r="N1373" s="351"/>
      <c r="O1373" s="351"/>
      <c r="P1373" s="351"/>
    </row>
    <row r="1374" spans="5:16" ht="11.25">
      <c r="E1374" s="351"/>
      <c r="M1374" s="351"/>
      <c r="N1374" s="351"/>
      <c r="O1374" s="351"/>
      <c r="P1374" s="351"/>
    </row>
    <row r="1375" spans="5:16" ht="11.25">
      <c r="E1375" s="351"/>
      <c r="M1375" s="351"/>
      <c r="N1375" s="351"/>
      <c r="O1375" s="351"/>
      <c r="P1375" s="351"/>
    </row>
    <row r="1376" spans="5:16" ht="11.25">
      <c r="E1376" s="351"/>
      <c r="M1376" s="351"/>
      <c r="N1376" s="351"/>
      <c r="O1376" s="351"/>
      <c r="P1376" s="351"/>
    </row>
    <row r="1377" spans="5:16" ht="11.25">
      <c r="E1377" s="351"/>
      <c r="M1377" s="351"/>
      <c r="N1377" s="351"/>
      <c r="O1377" s="351"/>
      <c r="P1377" s="351"/>
    </row>
    <row r="1378" spans="5:16" ht="11.25">
      <c r="E1378" s="351"/>
      <c r="M1378" s="351"/>
      <c r="N1378" s="351"/>
      <c r="O1378" s="351"/>
      <c r="P1378" s="351"/>
    </row>
    <row r="1379" spans="5:16" ht="11.25">
      <c r="E1379" s="351"/>
      <c r="M1379" s="351"/>
      <c r="N1379" s="351"/>
      <c r="O1379" s="351"/>
      <c r="P1379" s="351"/>
    </row>
    <row r="1380" spans="5:16" ht="11.25">
      <c r="E1380" s="351"/>
      <c r="M1380" s="351"/>
      <c r="N1380" s="351"/>
      <c r="O1380" s="351"/>
      <c r="P1380" s="351"/>
    </row>
    <row r="1381" spans="5:16" ht="11.25">
      <c r="E1381" s="351"/>
      <c r="M1381" s="351"/>
      <c r="N1381" s="351"/>
      <c r="O1381" s="351"/>
      <c r="P1381" s="351"/>
    </row>
    <row r="1382" spans="5:16" ht="11.25">
      <c r="E1382" s="351"/>
      <c r="M1382" s="351"/>
      <c r="N1382" s="351"/>
      <c r="O1382" s="351"/>
      <c r="P1382" s="351"/>
    </row>
    <row r="1383" spans="5:16" ht="11.25">
      <c r="E1383" s="351"/>
      <c r="M1383" s="351"/>
      <c r="N1383" s="351"/>
      <c r="O1383" s="351"/>
      <c r="P1383" s="351"/>
    </row>
    <row r="1384" spans="5:16" ht="11.25">
      <c r="E1384" s="351"/>
      <c r="M1384" s="351"/>
      <c r="N1384" s="351"/>
      <c r="O1384" s="351"/>
      <c r="P1384" s="351"/>
    </row>
    <row r="1385" spans="5:16" ht="11.25">
      <c r="E1385" s="351"/>
      <c r="M1385" s="351"/>
      <c r="N1385" s="351"/>
      <c r="O1385" s="351"/>
      <c r="P1385" s="351"/>
    </row>
    <row r="1386" spans="5:16" ht="11.25">
      <c r="E1386" s="351"/>
      <c r="M1386" s="351"/>
      <c r="N1386" s="351"/>
      <c r="O1386" s="351"/>
      <c r="P1386" s="351"/>
    </row>
    <row r="1387" spans="5:16" ht="11.25">
      <c r="E1387" s="351"/>
      <c r="M1387" s="351"/>
      <c r="N1387" s="351"/>
      <c r="O1387" s="351"/>
      <c r="P1387" s="351"/>
    </row>
    <row r="1388" spans="5:16" ht="11.25">
      <c r="E1388" s="351"/>
      <c r="M1388" s="351"/>
      <c r="N1388" s="351"/>
      <c r="O1388" s="351"/>
      <c r="P1388" s="351"/>
    </row>
    <row r="1389" spans="5:16" ht="11.25">
      <c r="E1389" s="351"/>
      <c r="M1389" s="351"/>
      <c r="N1389" s="351"/>
      <c r="O1389" s="351"/>
      <c r="P1389" s="351"/>
    </row>
    <row r="1390" spans="5:16" ht="11.25">
      <c r="E1390" s="351"/>
      <c r="M1390" s="351"/>
      <c r="N1390" s="351"/>
      <c r="O1390" s="351"/>
      <c r="P1390" s="351"/>
    </row>
    <row r="1391" spans="5:16" ht="11.25">
      <c r="E1391" s="351"/>
      <c r="M1391" s="351"/>
      <c r="N1391" s="351"/>
      <c r="O1391" s="351"/>
      <c r="P1391" s="351"/>
    </row>
    <row r="1392" spans="5:16" ht="11.25">
      <c r="E1392" s="351"/>
      <c r="M1392" s="351"/>
      <c r="N1392" s="351"/>
      <c r="O1392" s="351"/>
      <c r="P1392" s="351"/>
    </row>
    <row r="1393" spans="5:16" ht="11.25">
      <c r="E1393" s="351"/>
      <c r="M1393" s="351"/>
      <c r="N1393" s="351"/>
      <c r="O1393" s="351"/>
      <c r="P1393" s="351"/>
    </row>
    <row r="1394" spans="5:16" ht="11.25">
      <c r="E1394" s="351"/>
      <c r="M1394" s="351"/>
      <c r="N1394" s="351"/>
      <c r="O1394" s="351"/>
      <c r="P1394" s="351"/>
    </row>
    <row r="1395" spans="5:16" ht="11.25">
      <c r="E1395" s="351"/>
      <c r="M1395" s="351"/>
      <c r="N1395" s="351"/>
      <c r="O1395" s="351"/>
      <c r="P1395" s="351"/>
    </row>
    <row r="1396" spans="5:16" ht="11.25">
      <c r="E1396" s="351"/>
      <c r="M1396" s="351"/>
      <c r="N1396" s="351"/>
      <c r="O1396" s="351"/>
      <c r="P1396" s="351"/>
    </row>
    <row r="1397" spans="5:16" ht="11.25">
      <c r="E1397" s="351"/>
      <c r="M1397" s="351"/>
      <c r="N1397" s="351"/>
      <c r="O1397" s="351"/>
      <c r="P1397" s="351"/>
    </row>
    <row r="1398" spans="5:16" ht="11.25">
      <c r="E1398" s="351"/>
      <c r="M1398" s="351"/>
      <c r="N1398" s="351"/>
      <c r="O1398" s="351"/>
      <c r="P1398" s="351"/>
    </row>
    <row r="1399" spans="5:16" ht="11.25">
      <c r="E1399" s="351"/>
      <c r="M1399" s="351"/>
      <c r="N1399" s="351"/>
      <c r="O1399" s="351"/>
      <c r="P1399" s="351"/>
    </row>
    <row r="1400" spans="5:16" ht="11.25">
      <c r="E1400" s="351"/>
      <c r="M1400" s="351"/>
      <c r="N1400" s="351"/>
      <c r="O1400" s="351"/>
      <c r="P1400" s="351"/>
    </row>
    <row r="1401" spans="5:16" ht="11.25">
      <c r="E1401" s="351"/>
      <c r="M1401" s="351"/>
      <c r="N1401" s="351"/>
      <c r="O1401" s="351"/>
      <c r="P1401" s="351"/>
    </row>
    <row r="1402" spans="5:16" ht="11.25">
      <c r="E1402" s="351"/>
      <c r="M1402" s="351"/>
      <c r="N1402" s="351"/>
      <c r="O1402" s="351"/>
      <c r="P1402" s="351"/>
    </row>
    <row r="1403" spans="5:16" ht="11.25">
      <c r="E1403" s="351"/>
      <c r="M1403" s="351"/>
      <c r="N1403" s="351"/>
      <c r="O1403" s="351"/>
      <c r="P1403" s="351"/>
    </row>
    <row r="1404" spans="5:16" ht="11.25">
      <c r="E1404" s="351"/>
      <c r="M1404" s="351"/>
      <c r="N1404" s="351"/>
      <c r="O1404" s="351"/>
      <c r="P1404" s="351"/>
    </row>
    <row r="1405" spans="5:16" ht="11.25">
      <c r="E1405" s="351"/>
      <c r="M1405" s="351"/>
      <c r="N1405" s="351"/>
      <c r="O1405" s="351"/>
      <c r="P1405" s="351"/>
    </row>
    <row r="1406" spans="5:16" ht="11.25">
      <c r="E1406" s="351"/>
      <c r="M1406" s="351"/>
      <c r="N1406" s="351"/>
      <c r="O1406" s="351"/>
      <c r="P1406" s="351"/>
    </row>
    <row r="1407" spans="5:16" ht="11.25">
      <c r="E1407" s="351"/>
      <c r="M1407" s="351"/>
      <c r="N1407" s="351"/>
      <c r="O1407" s="351"/>
      <c r="P1407" s="351"/>
    </row>
    <row r="1408" spans="5:16" ht="11.25">
      <c r="E1408" s="351"/>
      <c r="M1408" s="351"/>
      <c r="N1408" s="351"/>
      <c r="O1408" s="351"/>
      <c r="P1408" s="351"/>
    </row>
    <row r="1409" spans="5:16" ht="11.25">
      <c r="E1409" s="351"/>
      <c r="M1409" s="351"/>
      <c r="N1409" s="351"/>
      <c r="O1409" s="351"/>
      <c r="P1409" s="351"/>
    </row>
    <row r="1410" spans="5:16" ht="11.25">
      <c r="E1410" s="351"/>
      <c r="M1410" s="351"/>
      <c r="N1410" s="351"/>
      <c r="O1410" s="351"/>
      <c r="P1410" s="351"/>
    </row>
    <row r="1411" spans="5:16" ht="11.25">
      <c r="E1411" s="351"/>
      <c r="M1411" s="351"/>
      <c r="N1411" s="351"/>
      <c r="O1411" s="351"/>
      <c r="P1411" s="351"/>
    </row>
    <row r="1412" spans="5:16" ht="11.25">
      <c r="E1412" s="351"/>
      <c r="M1412" s="351"/>
      <c r="N1412" s="351"/>
      <c r="O1412" s="351"/>
      <c r="P1412" s="351"/>
    </row>
    <row r="1413" spans="5:16" ht="11.25">
      <c r="E1413" s="351"/>
      <c r="M1413" s="351"/>
      <c r="N1413" s="351"/>
      <c r="O1413" s="351"/>
      <c r="P1413" s="351"/>
    </row>
    <row r="1414" spans="5:16" ht="11.25">
      <c r="E1414" s="351"/>
      <c r="M1414" s="351"/>
      <c r="N1414" s="351"/>
      <c r="O1414" s="351"/>
      <c r="P1414" s="351"/>
    </row>
    <row r="1415" spans="5:16" ht="11.25">
      <c r="E1415" s="351"/>
      <c r="M1415" s="351"/>
      <c r="N1415" s="351"/>
      <c r="O1415" s="351"/>
      <c r="P1415" s="351"/>
    </row>
    <row r="1416" spans="5:16" ht="11.25">
      <c r="E1416" s="351"/>
      <c r="M1416" s="351"/>
      <c r="N1416" s="351"/>
      <c r="O1416" s="351"/>
      <c r="P1416" s="351"/>
    </row>
    <row r="1417" spans="5:16" ht="11.25">
      <c r="E1417" s="351"/>
      <c r="M1417" s="351"/>
      <c r="N1417" s="351"/>
      <c r="O1417" s="351"/>
      <c r="P1417" s="351"/>
    </row>
    <row r="1418" spans="5:16" ht="11.25">
      <c r="E1418" s="351"/>
      <c r="M1418" s="351"/>
      <c r="N1418" s="351"/>
      <c r="O1418" s="351"/>
      <c r="P1418" s="351"/>
    </row>
    <row r="1419" spans="5:16" ht="11.25">
      <c r="E1419" s="351"/>
      <c r="M1419" s="351"/>
      <c r="N1419" s="351"/>
      <c r="O1419" s="351"/>
      <c r="P1419" s="351"/>
    </row>
    <row r="1420" spans="5:16" ht="11.25">
      <c r="E1420" s="351"/>
      <c r="M1420" s="351"/>
      <c r="N1420" s="351"/>
      <c r="O1420" s="351"/>
      <c r="P1420" s="351"/>
    </row>
    <row r="1421" spans="5:16" ht="11.25">
      <c r="E1421" s="351"/>
      <c r="M1421" s="351"/>
      <c r="N1421" s="351"/>
      <c r="O1421" s="351"/>
      <c r="P1421" s="351"/>
    </row>
    <row r="1422" spans="5:16" ht="11.25">
      <c r="E1422" s="351"/>
      <c r="M1422" s="351"/>
      <c r="N1422" s="351"/>
      <c r="O1422" s="351"/>
      <c r="P1422" s="351"/>
    </row>
    <row r="1423" spans="5:16" ht="11.25">
      <c r="E1423" s="351"/>
      <c r="M1423" s="351"/>
      <c r="N1423" s="351"/>
      <c r="O1423" s="351"/>
      <c r="P1423" s="351"/>
    </row>
    <row r="1424" spans="5:16" ht="11.25">
      <c r="E1424" s="351"/>
      <c r="M1424" s="351"/>
      <c r="N1424" s="351"/>
      <c r="O1424" s="351"/>
      <c r="P1424" s="351"/>
    </row>
    <row r="1425" spans="5:16" ht="11.25">
      <c r="E1425" s="351"/>
      <c r="M1425" s="351"/>
      <c r="N1425" s="351"/>
      <c r="O1425" s="351"/>
      <c r="P1425" s="351"/>
    </row>
    <row r="1426" spans="5:16" ht="11.25">
      <c r="E1426" s="351"/>
      <c r="M1426" s="351"/>
      <c r="N1426" s="351"/>
      <c r="O1426" s="351"/>
      <c r="P1426" s="351"/>
    </row>
    <row r="1427" spans="5:16" ht="11.25">
      <c r="E1427" s="351"/>
      <c r="M1427" s="351"/>
      <c r="N1427" s="351"/>
      <c r="O1427" s="351"/>
      <c r="P1427" s="351"/>
    </row>
    <row r="1428" spans="5:16" ht="11.25">
      <c r="E1428" s="351"/>
      <c r="M1428" s="351"/>
      <c r="N1428" s="351"/>
      <c r="O1428" s="351"/>
      <c r="P1428" s="351"/>
    </row>
    <row r="1429" spans="5:16" ht="11.25">
      <c r="E1429" s="351"/>
      <c r="M1429" s="351"/>
      <c r="N1429" s="351"/>
      <c r="O1429" s="351"/>
      <c r="P1429" s="351"/>
    </row>
    <row r="1430" spans="5:16" ht="11.25">
      <c r="E1430" s="351"/>
      <c r="M1430" s="351"/>
      <c r="N1430" s="351"/>
      <c r="O1430" s="351"/>
      <c r="P1430" s="351"/>
    </row>
    <row r="1431" spans="5:16" ht="11.25">
      <c r="E1431" s="351"/>
      <c r="M1431" s="351"/>
      <c r="N1431" s="351"/>
      <c r="O1431" s="351"/>
      <c r="P1431" s="351"/>
    </row>
    <row r="1432" spans="5:16" ht="11.25">
      <c r="E1432" s="351"/>
      <c r="M1432" s="351"/>
      <c r="N1432" s="351"/>
      <c r="O1432" s="351"/>
      <c r="P1432" s="351"/>
    </row>
    <row r="1433" spans="5:16" ht="11.25">
      <c r="E1433" s="351"/>
      <c r="M1433" s="351"/>
      <c r="N1433" s="351"/>
      <c r="O1433" s="351"/>
      <c r="P1433" s="351"/>
    </row>
    <row r="1434" spans="5:16" ht="11.25">
      <c r="E1434" s="351"/>
      <c r="M1434" s="351"/>
      <c r="N1434" s="351"/>
      <c r="O1434" s="351"/>
      <c r="P1434" s="351"/>
    </row>
    <row r="1435" spans="5:16" ht="11.25">
      <c r="E1435" s="351"/>
      <c r="M1435" s="351"/>
      <c r="N1435" s="351"/>
      <c r="O1435" s="351"/>
      <c r="P1435" s="351"/>
    </row>
    <row r="1436" spans="5:16" ht="11.25">
      <c r="E1436" s="351"/>
      <c r="M1436" s="351"/>
      <c r="N1436" s="351"/>
      <c r="O1436" s="351"/>
      <c r="P1436" s="351"/>
    </row>
    <row r="1437" spans="5:16" ht="11.25">
      <c r="E1437" s="351"/>
      <c r="M1437" s="351"/>
      <c r="N1437" s="351"/>
      <c r="O1437" s="351"/>
      <c r="P1437" s="351"/>
    </row>
    <row r="1438" spans="5:16" ht="11.25">
      <c r="E1438" s="351"/>
      <c r="M1438" s="351"/>
      <c r="N1438" s="351"/>
      <c r="O1438" s="351"/>
      <c r="P1438" s="351"/>
    </row>
    <row r="1439" spans="5:16" ht="11.25">
      <c r="E1439" s="351"/>
      <c r="M1439" s="351"/>
      <c r="N1439" s="351"/>
      <c r="O1439" s="351"/>
      <c r="P1439" s="351"/>
    </row>
    <row r="1440" spans="5:16" ht="11.25">
      <c r="E1440" s="351"/>
      <c r="M1440" s="351"/>
      <c r="N1440" s="351"/>
      <c r="O1440" s="351"/>
      <c r="P1440" s="351"/>
    </row>
    <row r="1441" spans="5:16" ht="11.25">
      <c r="E1441" s="351"/>
      <c r="M1441" s="351"/>
      <c r="N1441" s="351"/>
      <c r="O1441" s="351"/>
      <c r="P1441" s="35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B20" sqref="B20"/>
    </sheetView>
  </sheetViews>
  <sheetFormatPr defaultColWidth="8.00390625" defaultRowHeight="12.75"/>
  <cols>
    <col min="1" max="1" width="25.50390625" style="354" customWidth="1"/>
    <col min="2" max="2" width="49.00390625" style="354" bestFit="1" customWidth="1"/>
    <col min="3" max="3" width="12.00390625" style="379" customWidth="1"/>
    <col min="4" max="8" width="12.875" style="379" customWidth="1"/>
    <col min="9" max="20" width="8.00390625" style="353" customWidth="1"/>
    <col min="21" max="16384" width="8.00390625" style="354" customWidth="1"/>
  </cols>
  <sheetData>
    <row r="1" spans="1:8" ht="18">
      <c r="A1" s="352" t="s">
        <v>310</v>
      </c>
      <c r="B1" s="352"/>
      <c r="C1" s="352"/>
      <c r="D1" s="352"/>
      <c r="E1" s="352"/>
      <c r="F1" s="352"/>
      <c r="G1" s="352"/>
      <c r="H1" s="352"/>
    </row>
    <row r="2" spans="1:8" ht="7.5" customHeight="1" thickBot="1">
      <c r="A2" s="355"/>
      <c r="B2" s="355"/>
      <c r="C2" s="356"/>
      <c r="D2" s="356"/>
      <c r="E2" s="356"/>
      <c r="F2" s="356"/>
      <c r="G2" s="356"/>
      <c r="H2" s="356"/>
    </row>
    <row r="3" spans="1:8" ht="12.75">
      <c r="A3" s="357" t="s">
        <v>311</v>
      </c>
      <c r="B3" s="358" t="s">
        <v>312</v>
      </c>
      <c r="C3" s="359" t="s">
        <v>301</v>
      </c>
      <c r="D3" s="359" t="s">
        <v>313</v>
      </c>
      <c r="E3" s="359" t="s">
        <v>314</v>
      </c>
      <c r="F3" s="359" t="s">
        <v>315</v>
      </c>
      <c r="G3" s="359" t="s">
        <v>316</v>
      </c>
      <c r="H3" s="359" t="s">
        <v>317</v>
      </c>
    </row>
    <row r="4" spans="1:8" ht="12.75">
      <c r="A4" s="360" t="s">
        <v>318</v>
      </c>
      <c r="B4" s="361" t="s">
        <v>319</v>
      </c>
      <c r="C4" s="362">
        <v>2892</v>
      </c>
      <c r="D4" s="362">
        <v>25920</v>
      </c>
      <c r="E4" s="363">
        <v>3390.05</v>
      </c>
      <c r="F4" s="362">
        <v>25866</v>
      </c>
      <c r="G4" s="362">
        <v>34141.41</v>
      </c>
      <c r="H4" s="362"/>
    </row>
    <row r="5" spans="1:8" ht="12.75">
      <c r="A5" s="360" t="s">
        <v>320</v>
      </c>
      <c r="B5" s="361" t="s">
        <v>321</v>
      </c>
      <c r="C5" s="362">
        <v>528</v>
      </c>
      <c r="D5" s="362">
        <v>33</v>
      </c>
      <c r="E5" s="363">
        <v>21.93</v>
      </c>
      <c r="F5" s="362">
        <v>508</v>
      </c>
      <c r="G5" s="362"/>
      <c r="H5" s="362"/>
    </row>
    <row r="6" spans="1:8" ht="12.75">
      <c r="A6" s="360" t="s">
        <v>322</v>
      </c>
      <c r="B6" s="361" t="s">
        <v>323</v>
      </c>
      <c r="C6" s="362">
        <v>948</v>
      </c>
      <c r="D6" s="362"/>
      <c r="E6" s="363">
        <v>16127.12</v>
      </c>
      <c r="F6" s="362">
        <v>2180</v>
      </c>
      <c r="G6" s="362"/>
      <c r="H6" s="362"/>
    </row>
    <row r="7" spans="1:8" ht="12.75">
      <c r="A7" s="360"/>
      <c r="B7" s="361" t="s">
        <v>324</v>
      </c>
      <c r="C7" s="362">
        <v>287</v>
      </c>
      <c r="D7" s="362">
        <v>358</v>
      </c>
      <c r="E7" s="363">
        <v>10.49</v>
      </c>
      <c r="F7" s="362"/>
      <c r="G7" s="362">
        <v>617.63</v>
      </c>
      <c r="H7" s="362">
        <v>30.19</v>
      </c>
    </row>
    <row r="8" spans="1:8" ht="12.75">
      <c r="A8" s="360"/>
      <c r="B8" s="361" t="s">
        <v>325</v>
      </c>
      <c r="C8" s="362"/>
      <c r="D8" s="362">
        <v>1</v>
      </c>
      <c r="E8" s="363"/>
      <c r="F8" s="362"/>
      <c r="G8" s="362"/>
      <c r="H8" s="362"/>
    </row>
    <row r="9" spans="1:8" ht="12.75">
      <c r="A9" s="360"/>
      <c r="B9" s="361" t="s">
        <v>326</v>
      </c>
      <c r="C9" s="362">
        <v>670</v>
      </c>
      <c r="D9" s="362"/>
      <c r="E9" s="363">
        <v>78.18</v>
      </c>
      <c r="F9" s="362">
        <v>444</v>
      </c>
      <c r="G9" s="362">
        <v>0.28</v>
      </c>
      <c r="H9" s="362"/>
    </row>
    <row r="10" spans="1:8" ht="12.75">
      <c r="A10" s="360"/>
      <c r="B10" s="361" t="s">
        <v>327</v>
      </c>
      <c r="C10" s="362">
        <v>230</v>
      </c>
      <c r="D10" s="362"/>
      <c r="E10" s="363">
        <v>220.86</v>
      </c>
      <c r="F10" s="362"/>
      <c r="G10" s="362"/>
      <c r="H10" s="362"/>
    </row>
    <row r="11" spans="1:8" ht="12.75">
      <c r="A11" s="360"/>
      <c r="B11" s="361" t="s">
        <v>328</v>
      </c>
      <c r="C11" s="362"/>
      <c r="D11" s="362"/>
      <c r="E11" s="362"/>
      <c r="F11" s="362"/>
      <c r="G11" s="362"/>
      <c r="H11" s="362"/>
    </row>
    <row r="12" spans="1:8" ht="12.75">
      <c r="A12" s="360"/>
      <c r="B12" s="364" t="s">
        <v>329</v>
      </c>
      <c r="C12" s="365">
        <v>1136</v>
      </c>
      <c r="D12" s="365"/>
      <c r="E12" s="365">
        <v>104.5</v>
      </c>
      <c r="F12" s="365"/>
      <c r="G12" s="365"/>
      <c r="H12" s="365"/>
    </row>
    <row r="13" spans="1:8" ht="12.75">
      <c r="A13" s="360"/>
      <c r="B13" s="364" t="s">
        <v>330</v>
      </c>
      <c r="C13" s="365"/>
      <c r="D13" s="365"/>
      <c r="E13" s="365"/>
      <c r="F13" s="365"/>
      <c r="G13" s="365"/>
      <c r="H13" s="365"/>
    </row>
    <row r="14" spans="1:8" ht="12.75">
      <c r="A14" s="360"/>
      <c r="B14" s="364" t="s">
        <v>331</v>
      </c>
      <c r="C14" s="365">
        <v>413</v>
      </c>
      <c r="D14" s="365"/>
      <c r="E14" s="365">
        <v>3405.12</v>
      </c>
      <c r="F14" s="365"/>
      <c r="G14" s="365"/>
      <c r="H14" s="365"/>
    </row>
    <row r="15" spans="1:8" ht="12.75">
      <c r="A15" s="360"/>
      <c r="B15" s="364" t="s">
        <v>332</v>
      </c>
      <c r="C15" s="365"/>
      <c r="D15" s="365"/>
      <c r="E15" s="365">
        <v>89.38</v>
      </c>
      <c r="F15" s="365"/>
      <c r="G15" s="365"/>
      <c r="H15" s="365">
        <v>765.23</v>
      </c>
    </row>
    <row r="16" spans="1:8" ht="12.75">
      <c r="A16" s="360"/>
      <c r="B16" s="364" t="s">
        <v>333</v>
      </c>
      <c r="C16" s="365">
        <v>7</v>
      </c>
      <c r="D16" s="365"/>
      <c r="E16" s="365"/>
      <c r="F16" s="365"/>
      <c r="G16" s="365"/>
      <c r="H16" s="365"/>
    </row>
    <row r="17" spans="1:8" ht="12.75">
      <c r="A17" s="360"/>
      <c r="B17" s="364" t="s">
        <v>334</v>
      </c>
      <c r="C17" s="365"/>
      <c r="D17" s="365"/>
      <c r="E17" s="365">
        <v>225.72</v>
      </c>
      <c r="F17" s="365"/>
      <c r="G17" s="365"/>
      <c r="H17" s="365"/>
    </row>
    <row r="18" spans="1:8" ht="12.75">
      <c r="A18" s="360"/>
      <c r="B18" s="364" t="s">
        <v>335</v>
      </c>
      <c r="C18" s="365"/>
      <c r="D18" s="365"/>
      <c r="E18" s="365">
        <v>180.76</v>
      </c>
      <c r="F18" s="365"/>
      <c r="G18" s="365">
        <v>1900.62</v>
      </c>
      <c r="H18" s="365"/>
    </row>
    <row r="19" spans="1:8" ht="12.75">
      <c r="A19" s="360"/>
      <c r="B19" s="364" t="s">
        <v>336</v>
      </c>
      <c r="C19" s="365"/>
      <c r="D19" s="365"/>
      <c r="E19" s="365"/>
      <c r="F19" s="365"/>
      <c r="G19" s="365"/>
      <c r="H19" s="365"/>
    </row>
    <row r="20" spans="1:8" ht="13.5" thickBot="1">
      <c r="A20" s="366" t="s">
        <v>337</v>
      </c>
      <c r="B20" s="367"/>
      <c r="C20" s="368">
        <f aca="true" t="shared" si="0" ref="C20:H20">SUM(C4:C19)</f>
        <v>7111</v>
      </c>
      <c r="D20" s="368">
        <f t="shared" si="0"/>
        <v>26312</v>
      </c>
      <c r="E20" s="368">
        <f t="shared" si="0"/>
        <v>23854.110000000004</v>
      </c>
      <c r="F20" s="368">
        <f t="shared" si="0"/>
        <v>28998</v>
      </c>
      <c r="G20" s="368">
        <f t="shared" si="0"/>
        <v>36659.94</v>
      </c>
      <c r="H20" s="368">
        <f t="shared" si="0"/>
        <v>795.4200000000001</v>
      </c>
    </row>
    <row r="21" spans="1:8" ht="13.5" thickBot="1">
      <c r="A21" s="369" t="s">
        <v>338</v>
      </c>
      <c r="B21" s="370"/>
      <c r="C21" s="371">
        <f aca="true" t="shared" si="1" ref="C21:H21">SUM(C12:C19)</f>
        <v>1556</v>
      </c>
      <c r="D21" s="371">
        <f t="shared" si="1"/>
        <v>0</v>
      </c>
      <c r="E21" s="371">
        <f t="shared" si="1"/>
        <v>4005.4799999999996</v>
      </c>
      <c r="F21" s="371">
        <f t="shared" si="1"/>
        <v>0</v>
      </c>
      <c r="G21" s="371">
        <f t="shared" si="1"/>
        <v>1900.62</v>
      </c>
      <c r="H21" s="371">
        <f t="shared" si="1"/>
        <v>765.23</v>
      </c>
    </row>
    <row r="22" spans="1:8" ht="13.5" thickBot="1">
      <c r="A22" s="372"/>
      <c r="B22" s="373"/>
      <c r="C22" s="374"/>
      <c r="D22" s="374"/>
      <c r="E22" s="374"/>
      <c r="F22" s="374"/>
      <c r="G22" s="374"/>
      <c r="H22" s="374"/>
    </row>
    <row r="23" spans="1:8" ht="12.75">
      <c r="A23" s="357" t="s">
        <v>311</v>
      </c>
      <c r="B23" s="358"/>
      <c r="C23" s="375"/>
      <c r="D23" s="375"/>
      <c r="E23" s="375"/>
      <c r="F23" s="375"/>
      <c r="G23" s="375"/>
      <c r="H23" s="375"/>
    </row>
    <row r="24" spans="1:8" ht="12.75">
      <c r="A24" s="360" t="s">
        <v>339</v>
      </c>
      <c r="B24" s="361" t="s">
        <v>319</v>
      </c>
      <c r="C24" s="362">
        <v>6459</v>
      </c>
      <c r="D24" s="362"/>
      <c r="E24" s="362">
        <v>897.47</v>
      </c>
      <c r="F24" s="362"/>
      <c r="G24" s="362">
        <v>1250.48</v>
      </c>
      <c r="H24" s="362">
        <v>14957.08</v>
      </c>
    </row>
    <row r="25" spans="1:8" ht="12.75">
      <c r="A25" s="360" t="s">
        <v>320</v>
      </c>
      <c r="B25" s="361" t="s">
        <v>321</v>
      </c>
      <c r="C25" s="362"/>
      <c r="D25" s="362"/>
      <c r="E25" s="362"/>
      <c r="F25" s="362"/>
      <c r="G25" s="362">
        <v>221.15</v>
      </c>
      <c r="H25" s="362">
        <v>537.05</v>
      </c>
    </row>
    <row r="26" spans="1:8" ht="12.75">
      <c r="A26" s="360" t="s">
        <v>340</v>
      </c>
      <c r="B26" s="361" t="s">
        <v>323</v>
      </c>
      <c r="C26" s="362">
        <v>978</v>
      </c>
      <c r="D26" s="362">
        <v>8709</v>
      </c>
      <c r="E26" s="362"/>
      <c r="F26" s="362"/>
      <c r="G26" s="362">
        <v>1909.76</v>
      </c>
      <c r="H26" s="362">
        <v>6370.66</v>
      </c>
    </row>
    <row r="27" spans="1:8" ht="12.75">
      <c r="A27" s="360"/>
      <c r="B27" s="361" t="s">
        <v>324</v>
      </c>
      <c r="C27" s="362">
        <v>774</v>
      </c>
      <c r="D27" s="362"/>
      <c r="E27" s="362"/>
      <c r="F27" s="362"/>
      <c r="G27" s="362">
        <v>331.44</v>
      </c>
      <c r="H27" s="362"/>
    </row>
    <row r="28" spans="1:8" ht="12.75">
      <c r="A28" s="360"/>
      <c r="B28" s="361" t="s">
        <v>325</v>
      </c>
      <c r="C28" s="362"/>
      <c r="D28" s="362"/>
      <c r="E28" s="362"/>
      <c r="F28" s="362"/>
      <c r="G28" s="362"/>
      <c r="H28" s="362"/>
    </row>
    <row r="29" spans="1:8" ht="12.75">
      <c r="A29" s="360"/>
      <c r="B29" s="361" t="s">
        <v>326</v>
      </c>
      <c r="C29" s="362">
        <v>4012</v>
      </c>
      <c r="D29" s="362">
        <v>1487</v>
      </c>
      <c r="E29" s="362">
        <v>3689.66</v>
      </c>
      <c r="F29" s="362"/>
      <c r="G29" s="362">
        <v>1133.32</v>
      </c>
      <c r="H29" s="362">
        <v>5222.7</v>
      </c>
    </row>
    <row r="30" spans="1:8" ht="12.75">
      <c r="A30" s="360"/>
      <c r="B30" s="361" t="s">
        <v>327</v>
      </c>
      <c r="C30" s="362">
        <v>4635</v>
      </c>
      <c r="D30" s="362">
        <v>578</v>
      </c>
      <c r="E30" s="362">
        <v>388.76</v>
      </c>
      <c r="F30" s="362"/>
      <c r="G30" s="362">
        <v>4658.83</v>
      </c>
      <c r="H30" s="362">
        <v>7819.2</v>
      </c>
    </row>
    <row r="31" spans="1:8" ht="12.75">
      <c r="A31" s="360"/>
      <c r="B31" s="361" t="s">
        <v>328</v>
      </c>
      <c r="C31" s="362"/>
      <c r="D31" s="362"/>
      <c r="E31" s="362"/>
      <c r="F31" s="362"/>
      <c r="G31" s="362"/>
      <c r="H31" s="362"/>
    </row>
    <row r="32" spans="1:8" ht="12.75">
      <c r="A32" s="360"/>
      <c r="B32" s="364" t="s">
        <v>341</v>
      </c>
      <c r="C32" s="365"/>
      <c r="D32" s="365"/>
      <c r="E32" s="365"/>
      <c r="F32" s="365"/>
      <c r="G32" s="365">
        <v>42.74</v>
      </c>
      <c r="H32" s="365">
        <v>13097.76</v>
      </c>
    </row>
    <row r="33" spans="1:8" ht="12.75">
      <c r="A33" s="360"/>
      <c r="B33" s="364" t="s">
        <v>342</v>
      </c>
      <c r="C33" s="365">
        <v>247</v>
      </c>
      <c r="D33" s="365"/>
      <c r="E33" s="365"/>
      <c r="F33" s="365"/>
      <c r="G33" s="365">
        <v>73.27</v>
      </c>
      <c r="H33" s="365">
        <v>-298.61</v>
      </c>
    </row>
    <row r="34" spans="1:8" ht="12.75">
      <c r="A34" s="360"/>
      <c r="B34" s="364" t="s">
        <v>343</v>
      </c>
      <c r="C34" s="365"/>
      <c r="D34" s="365"/>
      <c r="E34" s="365"/>
      <c r="F34" s="365"/>
      <c r="G34" s="365">
        <v>359.78</v>
      </c>
      <c r="H34" s="365">
        <v>-951.71</v>
      </c>
    </row>
    <row r="35" spans="1:8" ht="12.75">
      <c r="A35" s="360"/>
      <c r="B35" s="364" t="s">
        <v>344</v>
      </c>
      <c r="C35" s="365">
        <v>108</v>
      </c>
      <c r="D35" s="365"/>
      <c r="E35" s="365"/>
      <c r="F35" s="365"/>
      <c r="G35" s="365">
        <v>32.32</v>
      </c>
      <c r="H35" s="365"/>
    </row>
    <row r="36" spans="1:8" ht="12.75">
      <c r="A36" s="360"/>
      <c r="B36" s="364" t="s">
        <v>345</v>
      </c>
      <c r="C36" s="365"/>
      <c r="D36" s="365"/>
      <c r="E36" s="365"/>
      <c r="F36" s="365"/>
      <c r="G36" s="365"/>
      <c r="H36" s="365"/>
    </row>
    <row r="37" spans="1:8" ht="12.75">
      <c r="A37" s="360"/>
      <c r="B37" s="364" t="s">
        <v>346</v>
      </c>
      <c r="C37" s="365"/>
      <c r="D37" s="365"/>
      <c r="E37" s="365"/>
      <c r="F37" s="365"/>
      <c r="G37" s="365">
        <v>642.78</v>
      </c>
      <c r="H37" s="365">
        <v>1257.81</v>
      </c>
    </row>
    <row r="38" spans="1:8" ht="12.75">
      <c r="A38" s="360"/>
      <c r="B38" s="364" t="s">
        <v>347</v>
      </c>
      <c r="C38" s="365">
        <v>942</v>
      </c>
      <c r="D38" s="365"/>
      <c r="E38" s="365"/>
      <c r="F38" s="365"/>
      <c r="G38" s="365"/>
      <c r="H38" s="365">
        <v>481.16</v>
      </c>
    </row>
    <row r="39" spans="1:8" ht="12.75">
      <c r="A39" s="360"/>
      <c r="B39" s="364" t="s">
        <v>348</v>
      </c>
      <c r="C39" s="365"/>
      <c r="D39" s="365"/>
      <c r="E39" s="365"/>
      <c r="F39" s="365"/>
      <c r="G39" s="365"/>
      <c r="H39" s="376"/>
    </row>
    <row r="40" spans="1:8" ht="13.5" thickBot="1">
      <c r="A40" s="366" t="s">
        <v>349</v>
      </c>
      <c r="B40" s="367"/>
      <c r="C40" s="368">
        <f aca="true" t="shared" si="2" ref="C40:H40">SUM(C24:C39)</f>
        <v>18155</v>
      </c>
      <c r="D40" s="368">
        <f t="shared" si="2"/>
        <v>10774</v>
      </c>
      <c r="E40" s="368">
        <f t="shared" si="2"/>
        <v>4975.89</v>
      </c>
      <c r="F40" s="368">
        <f t="shared" si="2"/>
        <v>0</v>
      </c>
      <c r="G40" s="368">
        <f t="shared" si="2"/>
        <v>10655.87</v>
      </c>
      <c r="H40" s="368">
        <f t="shared" si="2"/>
        <v>48493.100000000006</v>
      </c>
    </row>
    <row r="41" spans="1:8" ht="13.5" thickBot="1">
      <c r="A41" s="369" t="s">
        <v>350</v>
      </c>
      <c r="B41" s="370"/>
      <c r="C41" s="371">
        <f aca="true" t="shared" si="3" ref="C41:H41">SUM(C32:C39)</f>
        <v>1297</v>
      </c>
      <c r="D41" s="371">
        <f t="shared" si="3"/>
        <v>0</v>
      </c>
      <c r="E41" s="371">
        <f t="shared" si="3"/>
        <v>0</v>
      </c>
      <c r="F41" s="371">
        <f t="shared" si="3"/>
        <v>0</v>
      </c>
      <c r="G41" s="371">
        <f t="shared" si="3"/>
        <v>1150.8899999999999</v>
      </c>
      <c r="H41" s="371">
        <f t="shared" si="3"/>
        <v>13586.409999999998</v>
      </c>
    </row>
    <row r="42" spans="1:8" ht="12.75">
      <c r="A42" s="353"/>
      <c r="B42" s="353"/>
      <c r="C42" s="377"/>
      <c r="D42" s="377"/>
      <c r="E42" s="377"/>
      <c r="F42" s="377"/>
      <c r="G42" s="377"/>
      <c r="H42" s="377"/>
    </row>
    <row r="43" spans="1:8" ht="13.5" thickBot="1">
      <c r="A43" s="366" t="s">
        <v>351</v>
      </c>
      <c r="B43" s="367"/>
      <c r="C43" s="368">
        <f aca="true" t="shared" si="4" ref="C43:H44">SUM(C40-C20)</f>
        <v>11044</v>
      </c>
      <c r="D43" s="368">
        <f t="shared" si="4"/>
        <v>-15538</v>
      </c>
      <c r="E43" s="368">
        <f t="shared" si="4"/>
        <v>-18878.220000000005</v>
      </c>
      <c r="F43" s="368">
        <f t="shared" si="4"/>
        <v>-28998</v>
      </c>
      <c r="G43" s="368">
        <f t="shared" si="4"/>
        <v>-26004.07</v>
      </c>
      <c r="H43" s="368">
        <f t="shared" si="4"/>
        <v>47697.68000000001</v>
      </c>
    </row>
    <row r="44" spans="1:8" ht="26.25" thickBot="1">
      <c r="A44" s="378" t="s">
        <v>352</v>
      </c>
      <c r="B44" s="370"/>
      <c r="C44" s="371">
        <f t="shared" si="4"/>
        <v>-259</v>
      </c>
      <c r="D44" s="371">
        <f t="shared" si="4"/>
        <v>0</v>
      </c>
      <c r="E44" s="371">
        <f t="shared" si="4"/>
        <v>-4005.4799999999996</v>
      </c>
      <c r="F44" s="371">
        <f t="shared" si="4"/>
        <v>0</v>
      </c>
      <c r="G44" s="371">
        <f t="shared" si="4"/>
        <v>-749.73</v>
      </c>
      <c r="H44" s="371">
        <f t="shared" si="4"/>
        <v>12821.179999999998</v>
      </c>
    </row>
    <row r="45" spans="1:8" ht="12.75">
      <c r="A45" s="353"/>
      <c r="B45" s="353"/>
      <c r="C45" s="377"/>
      <c r="D45" s="377"/>
      <c r="E45" s="377"/>
      <c r="F45" s="377"/>
      <c r="G45" s="377"/>
      <c r="H45" s="377"/>
    </row>
    <row r="46" spans="1:8" ht="12.75">
      <c r="A46" s="353"/>
      <c r="B46" s="353"/>
      <c r="C46" s="377"/>
      <c r="D46" s="377"/>
      <c r="E46" s="377"/>
      <c r="F46" s="377"/>
      <c r="G46" s="377"/>
      <c r="H46" s="377">
        <v>9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moslerová</dc:creator>
  <cp:keywords/>
  <dc:description/>
  <cp:lastModifiedBy>Brodová Jana</cp:lastModifiedBy>
  <cp:lastPrinted>2013-09-04T09:10:37Z</cp:lastPrinted>
  <dcterms:created xsi:type="dcterms:W3CDTF">2011-06-15T11:44:23Z</dcterms:created>
  <dcterms:modified xsi:type="dcterms:W3CDTF">2013-09-04T09:12:22Z</dcterms:modified>
  <cp:category/>
  <cp:version/>
  <cp:contentType/>
  <cp:contentStatus/>
</cp:coreProperties>
</file>