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https://mskraj-my.sharepoint.com/personal/radka_sosta_msk_cz/Documents/Plocha/VVS_PP/FINAL_DP_VOUCHERY/"/>
    </mc:Choice>
  </mc:AlternateContent>
  <xr:revisionPtr revIDLastSave="11" documentId="13_ncr:1_{90D494E3-2269-47FB-AE1A-E066DD802248}" xr6:coauthVersionLast="47" xr6:coauthVersionMax="47" xr10:uidLastSave="{8FEC29D4-0D54-40DE-A5A7-CDB3954A1870}"/>
  <bookViews>
    <workbookView xWindow="-120" yWindow="-120" windowWidth="29040" windowHeight="15720" tabRatio="688" activeTab="5"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Banky a FI (501)" sheetId="20" r:id="rId7"/>
    <sheet name="Pojišťovny (502)" sheetId="21" r:id="rId8"/>
    <sheet name="Zdrav. pojišťovny (503)" sheetId="22" r:id="rId9"/>
    <sheet name="Skupina podniků" sheetId="14" r:id="rId10"/>
    <sheet name="typy žadatelů" sheetId="2" r:id="rId11"/>
  </sheets>
  <definedNames>
    <definedName name="_xlnm._FilterDatabase" localSheetId="10" hidden="1">'typy žadatelů'!#REF!</definedName>
    <definedName name="KaR" localSheetId="2">#REF!</definedName>
    <definedName name="KaR">#REF!</definedName>
    <definedName name="NS" localSheetId="2">#REF!</definedName>
    <definedName name="NS">#REF!</definedName>
    <definedName name="_xlnm.Print_Area" localSheetId="9">'Skupina podniků'!$A$1:$M$91</definedName>
    <definedName name="_xlnm.Print_Area" localSheetId="1">'Výběr formy'!$A$1:$K$20</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8" l="1"/>
  <c r="E55" i="8" s="1"/>
  <c r="I98" i="14"/>
  <c r="E98" i="14"/>
  <c r="E66" i="14" l="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F66" i="14"/>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<sst xmlns="http://schemas.openxmlformats.org/spreadsheetml/2006/main" count="1181" uniqueCount="311">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</sst>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340">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xf numFmtId="0" fontId="14" fillId="0" borderId="0" xfId="0" applyFont="1"/>
    <xf numFmtId="0" fontId="10"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11" xfId="1" applyFill="1" applyBorder="1" applyAlignment="1">
      <alignment horizontal="center" vertical="center" wrapText="1"/>
    </xf>
    <xf numFmtId="0" fontId="9" fillId="0" borderId="4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25" fillId="0" borderId="0" xfId="0" applyFont="1"/>
    <xf numFmtId="0" fontId="14" fillId="0" borderId="16" xfId="0" applyFont="1" applyBorder="1" applyAlignment="1">
      <alignment horizontal="center" vertical="center" wrapText="1"/>
    </xf>
    <xf numFmtId="0" fontId="11" fillId="0" borderId="0" xfId="0" applyFont="1" applyAlignment="1">
      <alignment horizontal="center" vertical="center" wrapText="1"/>
    </xf>
    <xf numFmtId="0" fontId="9" fillId="2" borderId="1" xfId="0" applyFont="1" applyFill="1" applyBorder="1" applyAlignment="1">
      <alignment horizontal="center" vertical="center"/>
    </xf>
    <xf numFmtId="0" fontId="19" fillId="17" borderId="0" xfId="0" applyFont="1" applyFill="1" applyAlignment="1">
      <alignment vertical="center" wrapText="1"/>
    </xf>
    <xf numFmtId="0" fontId="19" fillId="17" borderId="0" xfId="0" applyFont="1" applyFill="1" applyAlignment="1">
      <alignment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9" fillId="0" borderId="1" xfId="0" applyNumberFormat="1" applyFont="1" applyBorder="1" applyAlignment="1" applyProtection="1">
      <alignment horizontal="left" vertical="center"/>
      <protection locked="0"/>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18" borderId="59" xfId="0" applyFont="1" applyFill="1" applyBorder="1" applyAlignment="1">
      <alignment horizontal="left" vertical="center" wrapText="1"/>
    </xf>
    <xf numFmtId="0" fontId="9" fillId="18" borderId="0" xfId="0" applyFont="1" applyFill="1" applyAlignment="1">
      <alignment horizontal="left" vertical="center" wrapText="1"/>
    </xf>
    <xf numFmtId="0" fontId="10" fillId="18" borderId="59" xfId="0" applyFont="1" applyFill="1" applyBorder="1" applyAlignment="1">
      <alignment horizontal="left" vertical="top" wrapText="1"/>
    </xf>
    <xf numFmtId="0" fontId="10" fillId="18" borderId="0" xfId="0" applyFont="1" applyFill="1" applyAlignment="1">
      <alignment horizontal="left" vertical="top" wrapText="1"/>
    </xf>
    <xf numFmtId="0" fontId="10" fillId="18" borderId="59" xfId="0" applyFont="1" applyFill="1" applyBorder="1" applyAlignment="1">
      <alignment horizontal="left" vertical="center" wrapText="1"/>
    </xf>
    <xf numFmtId="0" fontId="10" fillId="18" borderId="0" xfId="0" applyFont="1" applyFill="1" applyAlignment="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59" xfId="0" applyFont="1" applyBorder="1" applyAlignment="1">
      <alignment horizontal="left" vertical="center" wrapText="1"/>
    </xf>
    <xf numFmtId="0" fontId="9" fillId="0" borderId="0" xfId="0" applyFont="1" applyAlignment="1">
      <alignment horizontal="left"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9" fillId="18" borderId="59" xfId="0" applyFont="1" applyFill="1" applyBorder="1" applyAlignment="1">
      <alignment horizontal="center" vertical="center" wrapText="1"/>
    </xf>
    <xf numFmtId="0" fontId="19" fillId="18" borderId="0" xfId="0" applyFont="1" applyFill="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4" fillId="2" borderId="3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7" borderId="11"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11" borderId="37"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4" fillId="11" borderId="5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55" xfId="0" applyFont="1" applyFill="1" applyBorder="1" applyAlignment="1">
      <alignment horizontal="center" vertical="center" wrapText="1"/>
    </xf>
    <xf numFmtId="0" fontId="14" fillId="11" borderId="56" xfId="0" applyFont="1" applyFill="1" applyBorder="1" applyAlignment="1">
      <alignment horizontal="center" vertical="center" wrapText="1"/>
    </xf>
    <xf numFmtId="0" fontId="14" fillId="11" borderId="57" xfId="0" applyFont="1" applyFill="1" applyBorder="1" applyAlignment="1">
      <alignment horizontal="center" vertical="center" wrapText="1"/>
    </xf>
    <xf numFmtId="0" fontId="14" fillId="11" borderId="58" xfId="0" applyFont="1" applyFill="1" applyBorder="1" applyAlignment="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233">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zoomScaleNormal="100" workbookViewId="0">
      <selection activeCell="K1" sqref="K1"/>
    </sheetView>
  </sheetViews>
  <sheetFormatPr defaultColWidth="11" defaultRowHeight="15.75" x14ac:dyDescent="0.25"/>
  <sheetData>
    <row r="34" spans="1:1" ht="26.25" customHeight="1" x14ac:dyDescent="0.25"/>
    <row r="39" spans="1:1" x14ac:dyDescent="0.25">
      <c r="A39" s="150"/>
    </row>
    <row r="40" spans="1:1" x14ac:dyDescent="0.25">
      <c r="A40" s="150"/>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headerFooter>
    <oddFooter>&amp;L_x000D_&amp;1#&amp;"Calibri"&amp;9&amp;K000000 Klasifikace informací: Neveřejné</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9" width="18" style="2" customWidth="1"/>
    <col min="10" max="10" width="11" style="2" customWidth="1"/>
    <col min="11" max="11" width="31" style="2" customWidth="1"/>
    <col min="12" max="16384" width="11" style="3"/>
  </cols>
  <sheetData>
    <row r="1" spans="1:11" ht="18.75" thickBot="1" x14ac:dyDescent="0.3">
      <c r="A1" s="22" t="s">
        <v>112</v>
      </c>
    </row>
    <row r="2" spans="1:11" ht="20.25" customHeight="1" x14ac:dyDescent="0.25">
      <c r="A2" s="156" t="s">
        <v>35</v>
      </c>
      <c r="B2" s="161" t="s">
        <v>113</v>
      </c>
      <c r="C2" s="162"/>
      <c r="D2" s="162"/>
      <c r="E2" s="162"/>
      <c r="F2" s="163"/>
      <c r="G2" s="99"/>
      <c r="H2" s="99"/>
      <c r="I2" s="99"/>
      <c r="J2" s="169" t="s">
        <v>114</v>
      </c>
      <c r="K2" s="170"/>
    </row>
    <row r="3" spans="1:11" ht="35.1" customHeight="1" x14ac:dyDescent="0.25">
      <c r="A3" s="157"/>
      <c r="B3" s="159" t="s">
        <v>54</v>
      </c>
      <c r="C3" s="100" t="s">
        <v>36</v>
      </c>
      <c r="D3" s="100" t="s">
        <v>36</v>
      </c>
      <c r="E3" s="104" t="s">
        <v>37</v>
      </c>
      <c r="F3" s="104" t="s">
        <v>39</v>
      </c>
      <c r="G3" s="100" t="s">
        <v>235</v>
      </c>
      <c r="H3" s="100" t="s">
        <v>236</v>
      </c>
      <c r="I3" s="100" t="s">
        <v>237</v>
      </c>
      <c r="J3" s="167" t="s">
        <v>54</v>
      </c>
      <c r="K3" s="76" t="s">
        <v>105</v>
      </c>
    </row>
    <row r="4" spans="1:11" ht="36.950000000000003" customHeight="1" thickBot="1" x14ac:dyDescent="0.3">
      <c r="A4" s="158"/>
      <c r="B4" s="160"/>
      <c r="C4" s="151" t="s">
        <v>308</v>
      </c>
      <c r="D4" s="151" t="s">
        <v>309</v>
      </c>
      <c r="E4" s="105" t="s">
        <v>38</v>
      </c>
      <c r="F4" s="105" t="s">
        <v>40</v>
      </c>
      <c r="G4" s="101" t="s">
        <v>238</v>
      </c>
      <c r="H4" s="101" t="s">
        <v>239</v>
      </c>
      <c r="I4" s="101" t="s">
        <v>240</v>
      </c>
      <c r="J4" s="168"/>
      <c r="K4" s="77" t="s">
        <v>128</v>
      </c>
    </row>
    <row r="5" spans="1:11" ht="15.75" x14ac:dyDescent="0.25">
      <c r="A5" s="23" t="s">
        <v>41</v>
      </c>
      <c r="B5" s="24"/>
      <c r="C5" s="25" t="s">
        <v>62</v>
      </c>
      <c r="D5" s="25" t="s">
        <v>62</v>
      </c>
      <c r="E5" s="106" t="s">
        <v>62</v>
      </c>
      <c r="F5" s="106" t="s">
        <v>62</v>
      </c>
      <c r="G5" s="102" t="s">
        <v>62</v>
      </c>
      <c r="H5" s="102" t="s">
        <v>62</v>
      </c>
      <c r="I5" s="102" t="s">
        <v>62</v>
      </c>
      <c r="J5" s="78" t="s">
        <v>264</v>
      </c>
      <c r="K5" s="79" t="s">
        <v>62</v>
      </c>
    </row>
    <row r="6" spans="1:11" ht="27" customHeight="1" x14ac:dyDescent="0.25">
      <c r="A6" s="26" t="s">
        <v>8</v>
      </c>
      <c r="B6" s="20" t="s">
        <v>55</v>
      </c>
      <c r="C6" s="20" t="s">
        <v>9</v>
      </c>
      <c r="D6" s="20" t="s">
        <v>9</v>
      </c>
      <c r="E6" s="12" t="s">
        <v>266</v>
      </c>
      <c r="F6" s="12" t="s">
        <v>267</v>
      </c>
      <c r="G6" s="20" t="s">
        <v>243</v>
      </c>
      <c r="H6" s="20" t="s">
        <v>244</v>
      </c>
      <c r="I6" s="20" t="s">
        <v>244</v>
      </c>
      <c r="J6" s="80" t="s">
        <v>115</v>
      </c>
      <c r="K6" s="81" t="s">
        <v>117</v>
      </c>
    </row>
    <row r="7" spans="1:11" x14ac:dyDescent="0.25">
      <c r="A7" s="26" t="s">
        <v>10</v>
      </c>
      <c r="B7" s="20" t="s">
        <v>55</v>
      </c>
      <c r="C7" s="20" t="s">
        <v>11</v>
      </c>
      <c r="D7" s="20" t="s">
        <v>11</v>
      </c>
      <c r="E7" s="12" t="s">
        <v>43</v>
      </c>
      <c r="F7" s="12" t="s">
        <v>43</v>
      </c>
      <c r="G7" s="20" t="s">
        <v>242</v>
      </c>
      <c r="H7" s="20" t="s">
        <v>241</v>
      </c>
      <c r="I7" s="20" t="s">
        <v>241</v>
      </c>
      <c r="J7" s="80" t="s">
        <v>43</v>
      </c>
      <c r="K7" s="81" t="s">
        <v>43</v>
      </c>
    </row>
    <row r="8" spans="1:11" x14ac:dyDescent="0.25">
      <c r="A8" s="26" t="s">
        <v>95</v>
      </c>
      <c r="B8" s="20" t="s">
        <v>55</v>
      </c>
      <c r="C8" s="20" t="s">
        <v>96</v>
      </c>
      <c r="D8" s="21" t="s">
        <v>43</v>
      </c>
      <c r="E8" s="107" t="s">
        <v>43</v>
      </c>
      <c r="F8" s="107" t="s">
        <v>43</v>
      </c>
      <c r="G8" s="20" t="s">
        <v>256</v>
      </c>
      <c r="H8" s="21" t="s">
        <v>259</v>
      </c>
      <c r="I8" s="21" t="s">
        <v>264</v>
      </c>
      <c r="J8" s="80" t="s">
        <v>43</v>
      </c>
      <c r="K8" s="82" t="s">
        <v>43</v>
      </c>
    </row>
    <row r="9" spans="1:11" ht="33.6" customHeight="1" x14ac:dyDescent="0.25">
      <c r="A9" s="26" t="s">
        <v>45</v>
      </c>
      <c r="B9" s="20" t="s">
        <v>55</v>
      </c>
      <c r="C9" s="20" t="s">
        <v>15</v>
      </c>
      <c r="D9" s="20" t="s">
        <v>15</v>
      </c>
      <c r="E9" s="12" t="s">
        <v>268</v>
      </c>
      <c r="F9" s="12" t="s">
        <v>269</v>
      </c>
      <c r="G9" s="20" t="s">
        <v>247</v>
      </c>
      <c r="H9" s="20" t="s">
        <v>248</v>
      </c>
      <c r="I9" s="20" t="s">
        <v>248</v>
      </c>
      <c r="J9" s="80" t="s">
        <v>116</v>
      </c>
      <c r="K9" s="81" t="s">
        <v>120</v>
      </c>
    </row>
    <row r="10" spans="1:11" ht="28.5" x14ac:dyDescent="0.25">
      <c r="A10" s="26" t="s">
        <v>44</v>
      </c>
      <c r="B10" s="20" t="s">
        <v>55</v>
      </c>
      <c r="C10" s="20" t="s">
        <v>17</v>
      </c>
      <c r="D10" s="20" t="s">
        <v>17</v>
      </c>
      <c r="E10" s="12" t="s">
        <v>270</v>
      </c>
      <c r="F10" s="12" t="s">
        <v>271</v>
      </c>
      <c r="G10" s="20" t="s">
        <v>249</v>
      </c>
      <c r="H10" s="20" t="s">
        <v>250</v>
      </c>
      <c r="I10" s="20" t="s">
        <v>250</v>
      </c>
      <c r="J10" s="80" t="s">
        <v>116</v>
      </c>
      <c r="K10" s="81" t="s">
        <v>120</v>
      </c>
    </row>
    <row r="11" spans="1:11" ht="85.5" x14ac:dyDescent="0.25">
      <c r="A11" s="26" t="s">
        <v>47</v>
      </c>
      <c r="B11" s="20"/>
      <c r="C11" s="20" t="s">
        <v>57</v>
      </c>
      <c r="D11" s="20" t="s">
        <v>305</v>
      </c>
      <c r="E11" s="12" t="s">
        <v>307</v>
      </c>
      <c r="F11" s="12" t="s">
        <v>306</v>
      </c>
      <c r="G11" s="20" t="s">
        <v>245</v>
      </c>
      <c r="H11" s="20" t="s">
        <v>246</v>
      </c>
      <c r="I11" s="20" t="s">
        <v>246</v>
      </c>
      <c r="J11" s="80" t="s">
        <v>119</v>
      </c>
      <c r="K11" s="81" t="s">
        <v>118</v>
      </c>
    </row>
    <row r="12" spans="1:11" ht="44.1" customHeight="1" x14ac:dyDescent="0.25">
      <c r="A12" s="98" t="s">
        <v>129</v>
      </c>
      <c r="B12" s="20" t="s">
        <v>55</v>
      </c>
      <c r="C12" s="20" t="s">
        <v>25</v>
      </c>
      <c r="D12" s="20" t="s">
        <v>25</v>
      </c>
      <c r="E12" s="20" t="s">
        <v>73</v>
      </c>
      <c r="F12" s="20" t="s">
        <v>63</v>
      </c>
      <c r="G12" s="20" t="s">
        <v>261</v>
      </c>
      <c r="H12" s="20" t="s">
        <v>251</v>
      </c>
      <c r="I12" s="20" t="s">
        <v>252</v>
      </c>
      <c r="J12" s="80" t="s">
        <v>115</v>
      </c>
      <c r="K12" s="81" t="s">
        <v>121</v>
      </c>
    </row>
    <row r="13" spans="1:11" x14ac:dyDescent="0.25">
      <c r="A13" s="26" t="s">
        <v>48</v>
      </c>
      <c r="B13" s="20" t="s">
        <v>56</v>
      </c>
      <c r="C13" s="20" t="s">
        <v>28</v>
      </c>
      <c r="D13" s="20" t="s">
        <v>28</v>
      </c>
      <c r="E13" s="20" t="s">
        <v>74</v>
      </c>
      <c r="F13" s="20" t="s">
        <v>64</v>
      </c>
      <c r="G13" s="103" t="s">
        <v>253</v>
      </c>
      <c r="H13" s="103" t="s">
        <v>253</v>
      </c>
      <c r="I13" s="103" t="s">
        <v>263</v>
      </c>
      <c r="J13" s="80" t="s">
        <v>43</v>
      </c>
      <c r="K13" s="81" t="s">
        <v>43</v>
      </c>
    </row>
    <row r="14" spans="1:11" ht="30" customHeight="1" x14ac:dyDescent="0.25">
      <c r="A14" s="26" t="s">
        <v>49</v>
      </c>
      <c r="B14" s="20" t="s">
        <v>56</v>
      </c>
      <c r="C14" s="20" t="s">
        <v>30</v>
      </c>
      <c r="D14" s="20" t="s">
        <v>30</v>
      </c>
      <c r="E14" s="20" t="s">
        <v>75</v>
      </c>
      <c r="F14" s="20" t="s">
        <v>65</v>
      </c>
      <c r="G14" s="103" t="s">
        <v>258</v>
      </c>
      <c r="H14" s="103" t="s">
        <v>254</v>
      </c>
      <c r="I14" s="103" t="s">
        <v>255</v>
      </c>
      <c r="J14" s="164" t="s">
        <v>122</v>
      </c>
      <c r="K14" s="165"/>
    </row>
    <row r="15" spans="1:11" ht="42.75" x14ac:dyDescent="0.25">
      <c r="A15" s="26" t="s">
        <v>50</v>
      </c>
      <c r="B15" s="20" t="s">
        <v>56</v>
      </c>
      <c r="C15" s="20" t="s">
        <v>32</v>
      </c>
      <c r="D15" s="20" t="s">
        <v>32</v>
      </c>
      <c r="E15" s="20" t="s">
        <v>42</v>
      </c>
      <c r="F15" s="20" t="s">
        <v>66</v>
      </c>
      <c r="G15" s="20" t="s">
        <v>257</v>
      </c>
      <c r="H15" s="20" t="s">
        <v>260</v>
      </c>
      <c r="I15" s="20" t="s">
        <v>262</v>
      </c>
      <c r="J15" s="80" t="s">
        <v>116</v>
      </c>
      <c r="K15" s="81" t="s">
        <v>120</v>
      </c>
    </row>
    <row r="16" spans="1:11" x14ac:dyDescent="0.25">
      <c r="A16" s="26"/>
      <c r="B16" s="20"/>
      <c r="C16" s="20"/>
      <c r="D16" s="20"/>
      <c r="E16" s="20"/>
      <c r="F16" s="20"/>
      <c r="G16" s="20"/>
      <c r="H16" s="20"/>
      <c r="I16" s="20"/>
      <c r="J16" s="80"/>
      <c r="K16" s="81"/>
    </row>
    <row r="17" spans="1:11" x14ac:dyDescent="0.25">
      <c r="A17" s="26" t="s">
        <v>51</v>
      </c>
      <c r="B17" s="20"/>
      <c r="C17" s="20" t="s">
        <v>94</v>
      </c>
      <c r="D17" s="20" t="s">
        <v>94</v>
      </c>
      <c r="E17" s="20" t="s">
        <v>94</v>
      </c>
      <c r="F17" s="80" t="s">
        <v>94</v>
      </c>
      <c r="G17" s="80" t="s">
        <v>94</v>
      </c>
      <c r="H17" s="80"/>
      <c r="I17" s="80"/>
      <c r="J17" s="80"/>
      <c r="K17" s="81" t="s">
        <v>94</v>
      </c>
    </row>
    <row r="18" spans="1:11" ht="100.5" thickBot="1" x14ac:dyDescent="0.3">
      <c r="A18" s="27" t="s">
        <v>53</v>
      </c>
      <c r="B18" s="28"/>
      <c r="C18" s="28" t="s">
        <v>58</v>
      </c>
      <c r="D18" s="28" t="s">
        <v>61</v>
      </c>
      <c r="E18" s="28" t="s">
        <v>59</v>
      </c>
      <c r="F18" s="28" t="s">
        <v>60</v>
      </c>
      <c r="G18" s="28"/>
      <c r="H18" s="28"/>
      <c r="I18" s="28"/>
      <c r="J18" s="83"/>
      <c r="K18" s="84"/>
    </row>
    <row r="19" spans="1:11" ht="15" thickBot="1" x14ac:dyDescent="0.3">
      <c r="A19" s="10"/>
      <c r="B19" s="10"/>
      <c r="C19" s="10"/>
      <c r="D19" s="10"/>
      <c r="E19" s="10"/>
      <c r="F19" s="10"/>
      <c r="G19" s="10"/>
      <c r="H19" s="10"/>
      <c r="I19" s="10"/>
      <c r="J19" s="15"/>
      <c r="K19" s="15"/>
    </row>
    <row r="20" spans="1:11" ht="228" customHeight="1" thickBot="1" x14ac:dyDescent="0.3">
      <c r="A20" s="10"/>
      <c r="B20" s="10"/>
      <c r="C20" s="10"/>
      <c r="D20" s="10"/>
      <c r="E20" s="171" t="s">
        <v>304</v>
      </c>
      <c r="F20" s="172"/>
      <c r="G20" s="10"/>
      <c r="H20" s="10"/>
      <c r="I20" s="10"/>
      <c r="J20" s="15"/>
      <c r="K20" s="15"/>
    </row>
    <row r="21" spans="1:11" x14ac:dyDescent="0.25">
      <c r="J21" s="4"/>
    </row>
    <row r="22" spans="1:11" ht="14.25" customHeight="1" x14ac:dyDescent="0.25">
      <c r="J22" s="4"/>
      <c r="K22" s="4"/>
    </row>
    <row r="23" spans="1:11" x14ac:dyDescent="0.25">
      <c r="J23" s="4"/>
      <c r="K23" s="4"/>
    </row>
    <row r="24" spans="1:11" x14ac:dyDescent="0.25">
      <c r="J24" s="4"/>
      <c r="K24" s="4"/>
    </row>
    <row r="25" spans="1:11" x14ac:dyDescent="0.25">
      <c r="K25" s="166"/>
    </row>
    <row r="26" spans="1:11" x14ac:dyDescent="0.25">
      <c r="K26" s="166"/>
    </row>
    <row r="27" spans="1:11" x14ac:dyDescent="0.25">
      <c r="K27" s="166"/>
    </row>
    <row r="28" spans="1:11" x14ac:dyDescent="0.25">
      <c r="K28" s="166"/>
    </row>
    <row r="29" spans="1:11" x14ac:dyDescent="0.25">
      <c r="K29" s="166"/>
    </row>
    <row r="30" spans="1:11" x14ac:dyDescent="0.25">
      <c r="K30" s="166"/>
    </row>
    <row r="37" spans="1:1" x14ac:dyDescent="0.25">
      <c r="A37" s="2"/>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headerFooter>
    <oddFooter>&amp;L_x000D_&amp;1#&amp;"Calibri"&amp;9&amp;K000000 Klasifikace informací: Neveřejné</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173" t="s">
        <v>99</v>
      </c>
      <c r="C4" s="174"/>
      <c r="D4" s="175"/>
      <c r="E4" s="175"/>
      <c r="F4" s="176"/>
      <c r="G4" s="5"/>
    </row>
    <row r="5" spans="1:11" ht="17.25" customHeight="1" x14ac:dyDescent="0.25">
      <c r="B5" s="177" t="s">
        <v>1</v>
      </c>
      <c r="C5" s="178"/>
      <c r="D5" s="179"/>
      <c r="E5" s="179"/>
      <c r="F5" s="180"/>
      <c r="G5" s="8"/>
    </row>
    <row r="6" spans="1:11" ht="17.25" customHeight="1" x14ac:dyDescent="0.25">
      <c r="B6" s="177" t="s">
        <v>2</v>
      </c>
      <c r="C6" s="178"/>
      <c r="D6" s="179"/>
      <c r="E6" s="179"/>
      <c r="F6" s="180"/>
      <c r="G6" s="8"/>
    </row>
    <row r="7" spans="1:11" ht="17.25" customHeight="1" x14ac:dyDescent="0.25">
      <c r="B7" s="177" t="s">
        <v>3</v>
      </c>
      <c r="C7" s="178"/>
      <c r="D7" s="181"/>
      <c r="E7" s="181"/>
      <c r="F7" s="182"/>
      <c r="G7" s="9"/>
    </row>
    <row r="8" spans="1:11" ht="17.25" customHeight="1" thickBot="1" x14ac:dyDescent="0.3">
      <c r="B8" s="183" t="s">
        <v>4</v>
      </c>
      <c r="C8" s="184"/>
      <c r="D8" s="185"/>
      <c r="E8" s="185"/>
      <c r="F8" s="186"/>
    </row>
    <row r="9" spans="1:11" ht="9.9499999999999993" customHeight="1" thickBot="1" x14ac:dyDescent="0.3">
      <c r="C9" s="10"/>
      <c r="J9" s="11"/>
      <c r="K9" s="3"/>
    </row>
    <row r="10" spans="1:11" ht="17.25" customHeight="1" x14ac:dyDescent="0.25">
      <c r="B10" s="173" t="s">
        <v>108</v>
      </c>
      <c r="C10" s="174"/>
      <c r="D10" s="175" t="s">
        <v>78</v>
      </c>
      <c r="E10" s="175"/>
      <c r="F10" s="176"/>
      <c r="K10" s="3"/>
    </row>
    <row r="11" spans="1:11" ht="33" customHeight="1" x14ac:dyDescent="0.25">
      <c r="B11" s="193" t="s">
        <v>286</v>
      </c>
      <c r="C11" s="194"/>
      <c r="D11" s="179" t="s">
        <v>78</v>
      </c>
      <c r="E11" s="179"/>
      <c r="F11" s="180"/>
      <c r="K11" s="3"/>
    </row>
    <row r="12" spans="1:11" ht="17.25" customHeight="1" x14ac:dyDescent="0.25">
      <c r="B12" s="177" t="s">
        <v>97</v>
      </c>
      <c r="C12" s="178"/>
      <c r="D12" s="179" t="s">
        <v>78</v>
      </c>
      <c r="E12" s="179"/>
      <c r="F12" s="180"/>
      <c r="K12" s="3"/>
    </row>
    <row r="13" spans="1:11" ht="17.25" customHeight="1" x14ac:dyDescent="0.25">
      <c r="B13" s="177" t="s">
        <v>98</v>
      </c>
      <c r="C13" s="178"/>
      <c r="D13" s="179" t="s">
        <v>209</v>
      </c>
      <c r="E13" s="179"/>
      <c r="F13" s="180"/>
      <c r="K13" s="3"/>
    </row>
    <row r="14" spans="1:11" ht="33" customHeight="1" thickBot="1" x14ac:dyDescent="0.3">
      <c r="B14" s="183" t="s">
        <v>141</v>
      </c>
      <c r="C14" s="184"/>
      <c r="D14" s="187" t="s">
        <v>78</v>
      </c>
      <c r="E14" s="187"/>
      <c r="F14" s="188"/>
      <c r="K14" s="3"/>
    </row>
    <row r="15" spans="1:11" ht="20.25" customHeight="1" thickBot="1" x14ac:dyDescent="0.3">
      <c r="K15" s="3"/>
    </row>
    <row r="16" spans="1:11" ht="29.1" customHeight="1" thickBot="1" x14ac:dyDescent="0.3">
      <c r="A16" s="7" t="s">
        <v>93</v>
      </c>
      <c r="B16" s="189" t="s">
        <v>111</v>
      </c>
      <c r="C16" s="190"/>
      <c r="D16" s="191" t="b">
        <f>IF(AND(D10="Ano",D11="Ano"),"kritéria C,D",IF(AND(D10="Ano",D11="Ne",D12="Ne"),"kritéria A,C,D",IF(AND(D10="Ano",D11="Ne",D12="Ano"),"kritéria B,C,D",IF(AND(D10="NE",D12="Ne"),"kritéria A,C,D,E",IF(AND(D10="NE",D12="Ano"),"kritéria B,C,D,E")))))</f>
        <v>0</v>
      </c>
      <c r="E16" s="192"/>
      <c r="F16" s="195" t="s">
        <v>303</v>
      </c>
      <c r="G16" s="196"/>
      <c r="K16" s="3"/>
    </row>
    <row r="17" spans="1:11" ht="8.25" customHeight="1" thickBot="1" x14ac:dyDescent="0.3">
      <c r="K17" s="3"/>
    </row>
    <row r="18" spans="1:11" s="5" customFormat="1" ht="20.25" customHeight="1" x14ac:dyDescent="0.25">
      <c r="A18" s="1"/>
      <c r="B18" s="198" t="s">
        <v>205</v>
      </c>
      <c r="C18" s="200" t="s">
        <v>68</v>
      </c>
      <c r="D18" s="200" t="s">
        <v>71</v>
      </c>
      <c r="E18" s="29" t="str">
        <f>IF(OR(D16="kritéria B,C,D,E",D16="kritéria B,C,D"),"RELEVANTNÍ","NERELEVANTNÍ")</f>
        <v>NERELEVANTNÍ</v>
      </c>
      <c r="F18" s="2"/>
      <c r="G18" s="4"/>
      <c r="K18" s="3"/>
    </row>
    <row r="19" spans="1:11" s="5" customFormat="1" ht="20.25" customHeight="1" x14ac:dyDescent="0.25">
      <c r="A19" s="1"/>
      <c r="B19" s="199"/>
      <c r="C19" s="201"/>
      <c r="D19" s="201"/>
      <c r="E19" s="30" t="str">
        <f>IF($D$8&gt;1,$D$8,"")</f>
        <v/>
      </c>
      <c r="F19" s="2"/>
      <c r="G19" s="4"/>
      <c r="K19" s="3"/>
    </row>
    <row r="20" spans="1:11" s="5" customFormat="1" ht="17.25" customHeight="1" x14ac:dyDescent="0.25">
      <c r="A20" s="1"/>
      <c r="B20" s="69" t="s">
        <v>19</v>
      </c>
      <c r="C20" s="70" t="s">
        <v>115</v>
      </c>
      <c r="D20" s="71" t="s">
        <v>117</v>
      </c>
      <c r="E20" s="32"/>
      <c r="F20" s="2"/>
      <c r="G20" s="4"/>
      <c r="K20" s="3"/>
    </row>
    <row r="21" spans="1:11" s="5" customFormat="1" ht="47.25" customHeight="1" x14ac:dyDescent="0.25">
      <c r="A21" s="1"/>
      <c r="B21" s="69" t="s">
        <v>204</v>
      </c>
      <c r="C21" s="70" t="s">
        <v>116</v>
      </c>
      <c r="D21" s="71" t="s">
        <v>120</v>
      </c>
      <c r="E21" s="32"/>
      <c r="F21" s="2"/>
      <c r="G21" s="4"/>
      <c r="K21" s="3"/>
    </row>
    <row r="22" spans="1:11" s="5" customFormat="1" ht="17.25" customHeight="1" x14ac:dyDescent="0.25">
      <c r="A22" s="1"/>
      <c r="B22" s="69" t="s">
        <v>16</v>
      </c>
      <c r="C22" s="70" t="s">
        <v>116</v>
      </c>
      <c r="D22" s="71" t="s">
        <v>120</v>
      </c>
      <c r="E22" s="32"/>
      <c r="F22" s="2"/>
      <c r="G22" s="4"/>
      <c r="K22" s="3"/>
    </row>
    <row r="23" spans="1:11" s="5" customFormat="1" ht="17.25" customHeight="1" thickBot="1" x14ac:dyDescent="0.3">
      <c r="A23" s="1"/>
      <c r="B23" s="202" t="s">
        <v>21</v>
      </c>
      <c r="C23" s="203"/>
      <c r="D23" s="203"/>
      <c r="E23" s="33"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72" t="s">
        <v>130</v>
      </c>
      <c r="C25" s="204" t="s">
        <v>68</v>
      </c>
      <c r="D25" s="204"/>
      <c r="E25" s="29" t="s">
        <v>52</v>
      </c>
      <c r="F25" s="2"/>
      <c r="G25" s="4"/>
      <c r="K25" s="3"/>
    </row>
    <row r="26" spans="1:11" s="5" customFormat="1" ht="17.25" customHeight="1" x14ac:dyDescent="0.25">
      <c r="A26" s="1"/>
      <c r="B26" s="73" t="s">
        <v>22</v>
      </c>
      <c r="C26" s="197" t="s">
        <v>70</v>
      </c>
      <c r="D26" s="197"/>
      <c r="E26" s="40" t="s">
        <v>78</v>
      </c>
      <c r="F26" s="2"/>
      <c r="G26" s="4"/>
      <c r="K26" s="3"/>
    </row>
    <row r="27" spans="1:11" s="5" customFormat="1" ht="17.25" customHeight="1" x14ac:dyDescent="0.25">
      <c r="A27" s="1"/>
      <c r="B27" s="73" t="s">
        <v>206</v>
      </c>
      <c r="C27" s="197" t="s">
        <v>76</v>
      </c>
      <c r="D27" s="197"/>
      <c r="E27" s="40" t="s">
        <v>78</v>
      </c>
      <c r="F27" s="2"/>
      <c r="G27" s="4"/>
      <c r="K27" s="3"/>
    </row>
    <row r="28" spans="1:11" s="5" customFormat="1" ht="17.25" customHeight="1" thickBot="1" x14ac:dyDescent="0.3">
      <c r="A28" s="1"/>
      <c r="B28" s="202" t="s">
        <v>23</v>
      </c>
      <c r="C28" s="203"/>
      <c r="D28" s="203"/>
      <c r="E28" s="33"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72" t="s">
        <v>131</v>
      </c>
      <c r="C30" s="204" t="s">
        <v>68</v>
      </c>
      <c r="D30" s="204"/>
      <c r="E30" s="29" t="s">
        <v>52</v>
      </c>
      <c r="F30" s="2"/>
      <c r="G30" s="4"/>
      <c r="K30" s="3"/>
    </row>
    <row r="31" spans="1:11" s="5" customFormat="1" ht="32.25" customHeight="1" x14ac:dyDescent="0.25">
      <c r="A31" s="1"/>
      <c r="B31" s="73" t="s">
        <v>207</v>
      </c>
      <c r="C31" s="197" t="s">
        <v>76</v>
      </c>
      <c r="D31" s="197"/>
      <c r="E31" s="40" t="s">
        <v>78</v>
      </c>
      <c r="F31" s="2"/>
      <c r="G31" s="4"/>
      <c r="K31" s="3"/>
    </row>
    <row r="32" spans="1:11" s="5" customFormat="1" ht="32.25" customHeight="1" x14ac:dyDescent="0.25">
      <c r="A32" s="1"/>
      <c r="B32" s="73" t="s">
        <v>208</v>
      </c>
      <c r="C32" s="197" t="s">
        <v>76</v>
      </c>
      <c r="D32" s="197"/>
      <c r="E32" s="40" t="s">
        <v>78</v>
      </c>
      <c r="F32" s="2"/>
      <c r="G32" s="4"/>
      <c r="K32" s="3"/>
    </row>
    <row r="33" spans="1:11" s="5" customFormat="1" ht="17.25" customHeight="1" thickBot="1" x14ac:dyDescent="0.3">
      <c r="A33" s="1"/>
      <c r="B33" s="202" t="s">
        <v>24</v>
      </c>
      <c r="C33" s="203"/>
      <c r="D33" s="203"/>
      <c r="E33" s="33"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211" t="s">
        <v>132</v>
      </c>
      <c r="C35" s="212"/>
      <c r="D35" s="213"/>
      <c r="E35" s="43" t="str">
        <f>IF(OR(D16="kritéria A,C,D,E",D16="kritéria B,C,D,E"),"RELEVANTNÍ","NERELEVANTNÍ")</f>
        <v>NERELEVANTNÍ</v>
      </c>
      <c r="F35" s="10"/>
      <c r="G35" s="15"/>
      <c r="K35" s="3"/>
    </row>
    <row r="36" spans="1:11" s="5" customFormat="1" ht="5.25" customHeight="1" thickBot="1" x14ac:dyDescent="0.3">
      <c r="A36" s="1"/>
      <c r="B36" s="4"/>
      <c r="C36" s="4"/>
      <c r="E36" s="1"/>
      <c r="F36" s="1"/>
      <c r="G36" s="15"/>
      <c r="K36" s="3"/>
    </row>
    <row r="37" spans="1:11" s="5" customFormat="1" ht="20.25" customHeight="1" x14ac:dyDescent="0.25">
      <c r="A37" s="1"/>
      <c r="B37" s="74" t="s">
        <v>133</v>
      </c>
      <c r="C37" s="75" t="s">
        <v>68</v>
      </c>
      <c r="D37" s="75" t="s">
        <v>123</v>
      </c>
      <c r="E37" s="35" t="str">
        <f>IF($D$8&gt;1,$D$8,"")</f>
        <v/>
      </c>
      <c r="F37" s="36" t="str">
        <f>IF($D$8&gt;1,$D$8-1,"")</f>
        <v/>
      </c>
      <c r="G37" s="15"/>
      <c r="K37" s="3"/>
    </row>
    <row r="38" spans="1:11" s="5" customFormat="1" ht="17.25" customHeight="1" x14ac:dyDescent="0.25">
      <c r="A38" s="1"/>
      <c r="B38" s="69" t="s">
        <v>19</v>
      </c>
      <c r="C38" s="70" t="s">
        <v>115</v>
      </c>
      <c r="D38" s="71" t="s">
        <v>117</v>
      </c>
      <c r="E38" s="19"/>
      <c r="F38" s="32"/>
      <c r="G38" s="15"/>
      <c r="H38" s="1"/>
      <c r="K38" s="3"/>
    </row>
    <row r="39" spans="1:11" s="5" customFormat="1" ht="17.25" customHeight="1" x14ac:dyDescent="0.25">
      <c r="A39" s="1"/>
      <c r="B39" s="69" t="s">
        <v>126</v>
      </c>
      <c r="C39" s="70" t="s">
        <v>115</v>
      </c>
      <c r="D39" s="71" t="s">
        <v>121</v>
      </c>
      <c r="E39" s="19"/>
      <c r="F39" s="32"/>
      <c r="G39" s="15"/>
      <c r="H39" s="1"/>
      <c r="K39" s="3"/>
    </row>
    <row r="40" spans="1:11" s="5" customFormat="1" ht="17.25" customHeight="1" x14ac:dyDescent="0.25">
      <c r="A40" s="1"/>
      <c r="B40" s="214" t="s">
        <v>109</v>
      </c>
      <c r="C40" s="215"/>
      <c r="D40" s="215"/>
      <c r="E40" s="16" t="str">
        <f>IF((E38)=0,"NR",(E39/E38))</f>
        <v>NR</v>
      </c>
      <c r="F40" s="37" t="str">
        <f>IF((F38)=0,"NR",(F39/F38))</f>
        <v>NR</v>
      </c>
      <c r="G40" s="15"/>
      <c r="H40" s="17"/>
      <c r="K40" s="3"/>
    </row>
    <row r="41" spans="1:11" s="5" customFormat="1" ht="17.25" customHeight="1" thickBot="1" x14ac:dyDescent="0.3">
      <c r="A41" s="1"/>
      <c r="B41" s="202" t="s">
        <v>26</v>
      </c>
      <c r="C41" s="203"/>
      <c r="D41" s="203"/>
      <c r="E41" s="38" t="str">
        <f>IF((E38)="0","Ano",IF((E40)&lt;0,"Chyba",IF(E40&gt;7.5,"Ano","Ne")))</f>
        <v>Ano</v>
      </c>
      <c r="F41" s="39" t="str">
        <f>IF((F38)="0","Ano",IF((F40)&lt;0,"Chyba",IF(F40&gt;7.5,"Ano","Ne")))</f>
        <v>Ano</v>
      </c>
      <c r="G41" s="15"/>
      <c r="K41" s="3"/>
    </row>
    <row r="42" spans="1:11" s="5" customFormat="1" ht="5.25" customHeight="1" thickBot="1" x14ac:dyDescent="0.3">
      <c r="A42" s="1"/>
      <c r="B42" s="4"/>
      <c r="C42" s="4"/>
      <c r="E42" s="1"/>
      <c r="F42" s="1"/>
      <c r="G42" s="15"/>
      <c r="K42" s="3"/>
    </row>
    <row r="43" spans="1:11" s="5" customFormat="1" ht="20.25" customHeight="1" x14ac:dyDescent="0.25">
      <c r="A43" s="1"/>
      <c r="B43" s="74" t="s">
        <v>134</v>
      </c>
      <c r="C43" s="75" t="s">
        <v>68</v>
      </c>
      <c r="D43" s="75" t="s">
        <v>123</v>
      </c>
      <c r="E43" s="35" t="str">
        <f>IF($D$8&gt;1,$D$8,"")</f>
        <v/>
      </c>
      <c r="F43" s="36" t="str">
        <f>IF($D$8&gt;1,$D$8-1,"")</f>
        <v/>
      </c>
      <c r="G43" s="15"/>
    </row>
    <row r="44" spans="1:11" s="5" customFormat="1" ht="17.25" customHeight="1" x14ac:dyDescent="0.25">
      <c r="A44" s="1"/>
      <c r="B44" s="69" t="s">
        <v>27</v>
      </c>
      <c r="C44" s="70"/>
      <c r="D44" s="71"/>
      <c r="E44" s="19"/>
      <c r="F44" s="32"/>
      <c r="G44" s="15"/>
      <c r="H44" s="1"/>
    </row>
    <row r="45" spans="1:11" s="5" customFormat="1" ht="17.25" customHeight="1" x14ac:dyDescent="0.25">
      <c r="A45" s="1"/>
      <c r="B45" s="69" t="s">
        <v>29</v>
      </c>
      <c r="C45" s="216" t="s">
        <v>137</v>
      </c>
      <c r="D45" s="217"/>
      <c r="E45" s="19"/>
      <c r="F45" s="32"/>
      <c r="G45" s="15"/>
      <c r="H45" s="1"/>
    </row>
    <row r="46" spans="1:11" s="5" customFormat="1" ht="17.25" customHeight="1" x14ac:dyDescent="0.25">
      <c r="A46" s="1"/>
      <c r="B46" s="69" t="s">
        <v>31</v>
      </c>
      <c r="C46" s="70" t="s">
        <v>116</v>
      </c>
      <c r="D46" s="71" t="s">
        <v>120</v>
      </c>
      <c r="E46" s="19"/>
      <c r="F46" s="32"/>
      <c r="G46" s="15"/>
      <c r="H46" s="1"/>
    </row>
    <row r="47" spans="1:11" s="5" customFormat="1" ht="17.25" customHeight="1" x14ac:dyDescent="0.25">
      <c r="A47" s="1"/>
      <c r="B47" s="214" t="s">
        <v>110</v>
      </c>
      <c r="C47" s="215"/>
      <c r="D47" s="215"/>
      <c r="E47" s="16" t="str">
        <f>IF(E45=0,"NR",(E44+E45+E46)/E45)</f>
        <v>NR</v>
      </c>
      <c r="F47" s="37" t="str">
        <f>IF(F45=0,"NR",(F44+F45+F46)/F45)</f>
        <v>NR</v>
      </c>
      <c r="G47" s="15"/>
    </row>
    <row r="48" spans="1:11" s="5" customFormat="1" ht="17.25" customHeight="1" thickBot="1" x14ac:dyDescent="0.3">
      <c r="A48" s="1"/>
      <c r="B48" s="202" t="s">
        <v>135</v>
      </c>
      <c r="C48" s="203"/>
      <c r="D48" s="203"/>
      <c r="E48" s="38" t="str">
        <f>IF((E47)="NR","NR",IF((E47)&lt;1,"Ano","Ne"))</f>
        <v>NR</v>
      </c>
      <c r="F48" s="39" t="str">
        <f>IF((F47)="NR","NR",IF((F47)&lt;1,"Ano","Ne"))</f>
        <v>NR</v>
      </c>
      <c r="G48" s="15"/>
    </row>
    <row r="49" spans="1:7" ht="5.25" customHeight="1" thickBot="1" x14ac:dyDescent="0.3">
      <c r="B49" s="4"/>
      <c r="C49" s="4"/>
      <c r="D49" s="5"/>
    </row>
    <row r="50" spans="1:7" s="5" customFormat="1" ht="20.25" customHeight="1" thickBot="1" x14ac:dyDescent="0.3">
      <c r="A50" s="1"/>
      <c r="B50" s="205" t="s">
        <v>33</v>
      </c>
      <c r="C50" s="206"/>
      <c r="D50" s="207"/>
      <c r="E50" s="34" t="str">
        <f>IF(AND(E41="ANO",F41="Ano",E48="Ano",F48="Ano"),"Ano","Ne")</f>
        <v>Ne</v>
      </c>
      <c r="F50" s="2"/>
      <c r="G50" s="8"/>
    </row>
    <row r="51" spans="1:7" s="5" customFormat="1" ht="15" customHeight="1" thickBot="1" x14ac:dyDescent="0.3">
      <c r="A51" s="1"/>
      <c r="B51" s="4"/>
      <c r="C51" s="4"/>
      <c r="E51" s="3"/>
      <c r="F51" s="2"/>
      <c r="G51" s="4"/>
    </row>
    <row r="52" spans="1:7" s="5" customFormat="1" ht="32.25" customHeight="1" thickBot="1" x14ac:dyDescent="0.3">
      <c r="A52" s="1"/>
      <c r="B52" s="208" t="s">
        <v>136</v>
      </c>
      <c r="C52" s="209"/>
      <c r="D52" s="210"/>
      <c r="E52" s="18"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50:D50"/>
    <mergeCell ref="B52:D52"/>
    <mergeCell ref="B33:D33"/>
    <mergeCell ref="B35:D35"/>
    <mergeCell ref="B40:D40"/>
    <mergeCell ref="B41:D41"/>
    <mergeCell ref="B47:D47"/>
    <mergeCell ref="B48:D48"/>
    <mergeCell ref="C45:D45"/>
    <mergeCell ref="C32:D32"/>
    <mergeCell ref="B18:B19"/>
    <mergeCell ref="C18:C19"/>
    <mergeCell ref="D18:D19"/>
    <mergeCell ref="B23:D23"/>
    <mergeCell ref="C25:D25"/>
    <mergeCell ref="C26:D26"/>
    <mergeCell ref="C27:D27"/>
    <mergeCell ref="B28:D28"/>
    <mergeCell ref="C30:D30"/>
    <mergeCell ref="C31:D31"/>
    <mergeCell ref="B14:C14"/>
    <mergeCell ref="D14:F14"/>
    <mergeCell ref="B16:C16"/>
    <mergeCell ref="D16:E16"/>
    <mergeCell ref="B11:C11"/>
    <mergeCell ref="D11:F11"/>
    <mergeCell ref="B12:C12"/>
    <mergeCell ref="D12:F12"/>
    <mergeCell ref="B13:C13"/>
    <mergeCell ref="D13:F13"/>
    <mergeCell ref="F16:G16"/>
    <mergeCell ref="B7:C7"/>
    <mergeCell ref="D7:F7"/>
    <mergeCell ref="B8:C8"/>
    <mergeCell ref="D8:F8"/>
    <mergeCell ref="B10:C10"/>
    <mergeCell ref="D10:F10"/>
    <mergeCell ref="B4:C4"/>
    <mergeCell ref="D4:F4"/>
    <mergeCell ref="B5:C5"/>
    <mergeCell ref="D5:F5"/>
    <mergeCell ref="B6:C6"/>
    <mergeCell ref="D6:F6"/>
  </mergeCells>
  <conditionalFormatting sqref="A1:A24">
    <cfRule type="beginsWith" dxfId="232" priority="30" operator="beginsWith" text="RE">
      <formula>LEFT(A1,LEN("RE"))="RE"</formula>
    </cfRule>
    <cfRule type="containsText" dxfId="231" priority="31" operator="containsText" text="&quot;RELEVANTNÍ&quot;">
      <formula>NOT(ISERROR(SEARCH("""RELEVANTNÍ""",A1)))</formula>
    </cfRule>
  </conditionalFormatting>
  <conditionalFormatting sqref="A26:A29">
    <cfRule type="containsText" dxfId="230" priority="50" operator="containsText" text="&quot;RELEVANTNÍ&quot;">
      <formula>NOT(ISERROR(SEARCH("""RELEVANTNÍ""",A26)))</formula>
    </cfRule>
    <cfRule type="beginsWith" dxfId="229" priority="49" operator="beginsWith" text="RE">
      <formula>LEFT(A26,LEN("RE"))="RE"</formula>
    </cfRule>
  </conditionalFormatting>
  <conditionalFormatting sqref="A31:A1048576">
    <cfRule type="beginsWith" dxfId="228" priority="17" operator="beginsWith" text="RE">
      <formula>LEFT(A31,LEN("RE"))="RE"</formula>
    </cfRule>
    <cfRule type="containsText" dxfId="227" priority="18" operator="containsText" text="&quot;RELEVANTNÍ&quot;">
      <formula>NOT(ISERROR(SEARCH("""RELEVANTNÍ""",A31)))</formula>
    </cfRule>
  </conditionalFormatting>
  <conditionalFormatting sqref="E19">
    <cfRule type="beginsWith" dxfId="226" priority="5" operator="beginsWith" text="RE">
      <formula>LEFT(E19,LEN("RE"))="RE"</formula>
    </cfRule>
  </conditionalFormatting>
  <conditionalFormatting sqref="E20:E22">
    <cfRule type="expression" dxfId="225" priority="25">
      <formula>$E$18="NERELEVANTNÍ"</formula>
    </cfRule>
  </conditionalFormatting>
  <conditionalFormatting sqref="E21:E22">
    <cfRule type="beginsWith" dxfId="224" priority="26" operator="beginsWith" text="RE">
      <formula>LEFT(E21,LEN("RE"))="RE"</formula>
    </cfRule>
  </conditionalFormatting>
  <conditionalFormatting sqref="E23 E28 E33 E50">
    <cfRule type="containsText" dxfId="223" priority="54" operator="containsText" text="Ano">
      <formula>NOT(ISERROR(SEARCH("Ano",E23)))</formula>
    </cfRule>
  </conditionalFormatting>
  <conditionalFormatting sqref="E50 E23 E28 E33">
    <cfRule type="containsText" dxfId="222" priority="53" operator="containsText" text="Ne">
      <formula>NOT(ISERROR(SEARCH("Ne",E23)))</formula>
    </cfRule>
  </conditionalFormatting>
  <conditionalFormatting sqref="E52">
    <cfRule type="containsText" dxfId="221" priority="14" operator="containsText" text="Ne">
      <formula>NOT(ISERROR(SEARCH("Ne",E52)))</formula>
    </cfRule>
    <cfRule type="containsText" dxfId="220" priority="15" operator="containsText" text="Ano">
      <formula>NOT(ISERROR(SEARCH("Ano",E52)))</formula>
    </cfRule>
  </conditionalFormatting>
  <conditionalFormatting sqref="E1:F18">
    <cfRule type="beginsWith" dxfId="219" priority="1" operator="beginsWith" text="RE">
      <formula>LEFT(E1,LEN("RE"))="RE"</formula>
    </cfRule>
  </conditionalFormatting>
  <conditionalFormatting sqref="E23:F37">
    <cfRule type="beginsWith" dxfId="218" priority="4" operator="beginsWith" text="RE">
      <formula>LEFT(E23,LEN("RE"))="RE"</formula>
    </cfRule>
  </conditionalFormatting>
  <conditionalFormatting sqref="E38:F39">
    <cfRule type="expression" dxfId="217" priority="21">
      <formula>$E$35="NERELEVANTNÍ"</formula>
    </cfRule>
  </conditionalFormatting>
  <conditionalFormatting sqref="E39:F39">
    <cfRule type="beginsWith" dxfId="216" priority="22" operator="beginsWith" text="RE">
      <formula>LEFT(E39,LEN("RE"))="RE"</formula>
    </cfRule>
  </conditionalFormatting>
  <conditionalFormatting sqref="E40:F43">
    <cfRule type="beginsWith" dxfId="215" priority="2" operator="beginsWith" text="RE">
      <formula>LEFT(E40,LEN("RE"))="RE"</formula>
    </cfRule>
  </conditionalFormatting>
  <conditionalFormatting sqref="E44:F46">
    <cfRule type="expression" dxfId="214" priority="19">
      <formula>$E$35="NERELEVANTNÍ"</formula>
    </cfRule>
  </conditionalFormatting>
  <conditionalFormatting sqref="E45:F45">
    <cfRule type="beginsWith" dxfId="213" priority="20" operator="beginsWith" text="RE">
      <formula>LEFT(E45,LEN("RE"))="RE"</formula>
    </cfRule>
  </conditionalFormatting>
  <conditionalFormatting sqref="E47:F1048576">
    <cfRule type="beginsWith" dxfId="212" priority="13" operator="beginsWith" text="RE">
      <formula>LEFT(E47,LEN("RE"))="RE"</formula>
    </cfRule>
  </conditionalFormatting>
  <conditionalFormatting sqref="F19:F22">
    <cfRule type="beginsWith" dxfId="211" priority="48" operator="beginsWith" text="RE">
      <formula>LEFT(F19,LEN("RE"))="RE"</formula>
    </cfRule>
  </conditionalFormatting>
  <conditionalFormatting sqref="H38:H40">
    <cfRule type="beginsWith" dxfId="210" priority="42" operator="beginsWith" text="RE">
      <formula>LEFT(H38,LEN("RE"))="RE"</formula>
    </cfRule>
  </conditionalFormatting>
  <conditionalFormatting sqref="H44:H46">
    <cfRule type="beginsWith" dxfId="209" priority="41" operator="beginsWith" text="RE">
      <formula>LEFT(H44,LEN("RE"))="RE"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173" t="s">
        <v>99</v>
      </c>
      <c r="C4" s="174"/>
      <c r="D4" s="175"/>
      <c r="E4" s="175"/>
      <c r="F4" s="176"/>
      <c r="G4" s="5"/>
    </row>
    <row r="5" spans="1:11" ht="17.25" customHeight="1" x14ac:dyDescent="0.25">
      <c r="B5" s="177" t="s">
        <v>1</v>
      </c>
      <c r="C5" s="178"/>
      <c r="D5" s="179"/>
      <c r="E5" s="179"/>
      <c r="F5" s="180"/>
      <c r="G5" s="8"/>
    </row>
    <row r="6" spans="1:11" ht="17.25" customHeight="1" x14ac:dyDescent="0.25">
      <c r="B6" s="177" t="s">
        <v>2</v>
      </c>
      <c r="C6" s="178"/>
      <c r="D6" s="179"/>
      <c r="E6" s="179"/>
      <c r="F6" s="180"/>
      <c r="G6" s="8"/>
    </row>
    <row r="7" spans="1:11" ht="17.25" customHeight="1" x14ac:dyDescent="0.25">
      <c r="B7" s="177" t="s">
        <v>3</v>
      </c>
      <c r="C7" s="178"/>
      <c r="D7" s="181"/>
      <c r="E7" s="181"/>
      <c r="F7" s="182"/>
      <c r="G7" s="9"/>
    </row>
    <row r="8" spans="1:11" ht="17.25" customHeight="1" thickBot="1" x14ac:dyDescent="0.3">
      <c r="B8" s="183" t="s">
        <v>4</v>
      </c>
      <c r="C8" s="184"/>
      <c r="D8" s="185"/>
      <c r="E8" s="185"/>
      <c r="F8" s="186"/>
    </row>
    <row r="9" spans="1:11" ht="9.9499999999999993" customHeight="1" thickBot="1" x14ac:dyDescent="0.3">
      <c r="C9" s="10"/>
      <c r="J9" s="11"/>
      <c r="K9" s="3"/>
    </row>
    <row r="10" spans="1:11" ht="17.25" customHeight="1" x14ac:dyDescent="0.25">
      <c r="B10" s="173" t="s">
        <v>108</v>
      </c>
      <c r="C10" s="174"/>
      <c r="D10" s="175" t="s">
        <v>78</v>
      </c>
      <c r="E10" s="175"/>
      <c r="F10" s="176"/>
      <c r="K10" s="3"/>
    </row>
    <row r="11" spans="1:11" ht="33" customHeight="1" x14ac:dyDescent="0.25">
      <c r="B11" s="193" t="s">
        <v>286</v>
      </c>
      <c r="C11" s="194"/>
      <c r="D11" s="179" t="s">
        <v>78</v>
      </c>
      <c r="E11" s="179"/>
      <c r="F11" s="180"/>
      <c r="K11" s="3"/>
    </row>
    <row r="12" spans="1:11" ht="17.25" customHeight="1" x14ac:dyDescent="0.25">
      <c r="B12" s="177" t="s">
        <v>97</v>
      </c>
      <c r="C12" s="178"/>
      <c r="D12" s="179" t="s">
        <v>78</v>
      </c>
      <c r="E12" s="179"/>
      <c r="F12" s="180"/>
      <c r="K12" s="3"/>
    </row>
    <row r="13" spans="1:11" ht="33.950000000000003" customHeight="1" x14ac:dyDescent="0.25">
      <c r="B13" s="177" t="s">
        <v>272</v>
      </c>
      <c r="C13" s="178"/>
      <c r="D13" s="179" t="s">
        <v>78</v>
      </c>
      <c r="E13" s="179"/>
      <c r="F13" s="180"/>
      <c r="K13" s="3"/>
    </row>
    <row r="14" spans="1:11" ht="17.25" customHeight="1" x14ac:dyDescent="0.25">
      <c r="B14" s="177" t="s">
        <v>98</v>
      </c>
      <c r="C14" s="178"/>
      <c r="D14" s="179" t="s">
        <v>209</v>
      </c>
      <c r="E14" s="179"/>
      <c r="F14" s="180"/>
      <c r="K14" s="3"/>
    </row>
    <row r="15" spans="1:11" ht="33" customHeight="1" thickBot="1" x14ac:dyDescent="0.3">
      <c r="B15" s="183" t="s">
        <v>141</v>
      </c>
      <c r="C15" s="184"/>
      <c r="D15" s="187" t="s">
        <v>78</v>
      </c>
      <c r="E15" s="187"/>
      <c r="F15" s="188"/>
      <c r="K15" s="3"/>
    </row>
    <row r="16" spans="1:11" ht="20.25" customHeight="1" thickBot="1" x14ac:dyDescent="0.3">
      <c r="K16" s="3"/>
    </row>
    <row r="17" spans="1:11" ht="20.25" customHeight="1" thickBot="1" x14ac:dyDescent="0.3">
      <c r="A17" s="7" t="s">
        <v>93</v>
      </c>
      <c r="B17" s="189" t="s">
        <v>111</v>
      </c>
      <c r="C17" s="190"/>
      <c r="D17" s="19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2"/>
      <c r="F17" s="195" t="s">
        <v>303</v>
      </c>
      <c r="G17" s="196"/>
      <c r="K17" s="3"/>
    </row>
    <row r="18" spans="1:11" ht="8.25" customHeight="1" thickBot="1" x14ac:dyDescent="0.3">
      <c r="K18" s="3"/>
    </row>
    <row r="19" spans="1:11" ht="20.25" customHeight="1" x14ac:dyDescent="0.25">
      <c r="B19" s="173" t="s">
        <v>138</v>
      </c>
      <c r="C19" s="227" t="s">
        <v>68</v>
      </c>
      <c r="D19" s="223" t="s">
        <v>71</v>
      </c>
      <c r="E19" s="29" t="str">
        <f>IF(OR(D17="kritéria A,C,D,E",D17="kritéria A,C,D"),"RELEVANTNÍ","NERELEVANTNÍ")</f>
        <v>NERELEVANTNÍ</v>
      </c>
      <c r="K19" s="3"/>
    </row>
    <row r="20" spans="1:11" s="6" customFormat="1" ht="20.25" customHeight="1" x14ac:dyDescent="0.25">
      <c r="A20" s="1"/>
      <c r="B20" s="177"/>
      <c r="C20" s="228"/>
      <c r="D20" s="224"/>
      <c r="E20" s="30" t="str">
        <f>IF($D$8&gt;1,$D$8,"")</f>
        <v/>
      </c>
    </row>
    <row r="21" spans="1:11" s="6" customFormat="1" ht="17.25" customHeight="1" x14ac:dyDescent="0.25">
      <c r="A21" s="1"/>
      <c r="B21" s="31" t="s">
        <v>19</v>
      </c>
      <c r="C21" s="12" t="s">
        <v>69</v>
      </c>
      <c r="D21" s="13" t="s">
        <v>9</v>
      </c>
      <c r="E21" s="32"/>
    </row>
    <row r="22" spans="1:11" ht="17.25" customHeight="1" x14ac:dyDescent="0.25">
      <c r="B22" s="31" t="s">
        <v>34</v>
      </c>
      <c r="C22" s="12" t="s">
        <v>69</v>
      </c>
      <c r="D22" s="13" t="s">
        <v>11</v>
      </c>
      <c r="E22" s="32"/>
      <c r="K22" s="3"/>
    </row>
    <row r="23" spans="1:11" ht="17.25" customHeight="1" x14ac:dyDescent="0.25">
      <c r="B23" s="31" t="s">
        <v>79</v>
      </c>
      <c r="C23" s="12" t="s">
        <v>69</v>
      </c>
      <c r="D23" s="13" t="s">
        <v>13</v>
      </c>
      <c r="E23" s="32"/>
      <c r="K23" s="3"/>
    </row>
    <row r="24" spans="1:11" ht="17.25" customHeight="1" thickBot="1" x14ac:dyDescent="0.3">
      <c r="B24" s="220" t="s">
        <v>18</v>
      </c>
      <c r="C24" s="221"/>
      <c r="D24" s="222"/>
      <c r="E24" s="33" t="str">
        <f>IF(E21&lt;((E22+E23)/2),"Ano","Ne")</f>
        <v>Ne</v>
      </c>
      <c r="K24" s="3"/>
    </row>
    <row r="25" spans="1:11" ht="9.9499999999999993" customHeight="1" thickBot="1" x14ac:dyDescent="0.3">
      <c r="D25" s="1"/>
      <c r="E25" s="1"/>
      <c r="K25" s="3"/>
    </row>
    <row r="26" spans="1:11" s="5" customFormat="1" ht="20.25" customHeight="1" x14ac:dyDescent="0.25">
      <c r="A26" s="1"/>
      <c r="B26" s="225" t="s">
        <v>67</v>
      </c>
      <c r="C26" s="223" t="s">
        <v>68</v>
      </c>
      <c r="D26" s="223" t="s">
        <v>71</v>
      </c>
      <c r="E26" s="29" t="str">
        <f>IF(OR(D17="kritéria B,C,D,E",D17="kritéria B,C,D"),"RELEVANTNÍ","NERELEVANTNÍ")</f>
        <v>NERELEVANTNÍ</v>
      </c>
      <c r="F26" s="2"/>
      <c r="G26" s="4"/>
      <c r="K26" s="3"/>
    </row>
    <row r="27" spans="1:11" s="5" customFormat="1" ht="20.25" customHeight="1" x14ac:dyDescent="0.25">
      <c r="A27" s="1"/>
      <c r="B27" s="226"/>
      <c r="C27" s="224"/>
      <c r="D27" s="224"/>
      <c r="E27" s="30" t="str">
        <f>IF($D$8&gt;1,$D$8,"")</f>
        <v/>
      </c>
      <c r="F27" s="2"/>
      <c r="G27" s="4"/>
      <c r="K27" s="3"/>
    </row>
    <row r="28" spans="1:11" s="5" customFormat="1" ht="17.25" customHeight="1" x14ac:dyDescent="0.25">
      <c r="A28" s="1"/>
      <c r="B28" s="31" t="s">
        <v>19</v>
      </c>
      <c r="C28" s="12" t="s">
        <v>69</v>
      </c>
      <c r="D28" s="13" t="s">
        <v>9</v>
      </c>
      <c r="E28" s="32"/>
      <c r="F28" s="2"/>
      <c r="G28" s="4"/>
      <c r="K28" s="3"/>
    </row>
    <row r="29" spans="1:11" s="5" customFormat="1" ht="17.25" customHeight="1" x14ac:dyDescent="0.25">
      <c r="A29" s="1"/>
      <c r="B29" s="31" t="s">
        <v>14</v>
      </c>
      <c r="C29" s="12" t="s">
        <v>69</v>
      </c>
      <c r="D29" s="13" t="s">
        <v>15</v>
      </c>
      <c r="E29" s="32"/>
      <c r="F29" s="2"/>
      <c r="G29" s="4"/>
      <c r="K29" s="3"/>
    </row>
    <row r="30" spans="1:11" s="5" customFormat="1" ht="17.25" customHeight="1" x14ac:dyDescent="0.25">
      <c r="A30" s="1"/>
      <c r="B30" s="31" t="s">
        <v>16</v>
      </c>
      <c r="C30" s="12" t="s">
        <v>69</v>
      </c>
      <c r="D30" s="13" t="s">
        <v>17</v>
      </c>
      <c r="E30" s="32"/>
      <c r="F30" s="2"/>
      <c r="G30" s="4"/>
      <c r="K30" s="3"/>
    </row>
    <row r="31" spans="1:11" s="5" customFormat="1" ht="17.25" customHeight="1" thickBot="1" x14ac:dyDescent="0.3">
      <c r="A31" s="1"/>
      <c r="B31" s="218" t="s">
        <v>21</v>
      </c>
      <c r="C31" s="219"/>
      <c r="D31" s="219"/>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204" t="s">
        <v>68</v>
      </c>
      <c r="D33" s="204"/>
      <c r="E33" s="29" t="s">
        <v>52</v>
      </c>
      <c r="F33" s="2"/>
      <c r="G33" s="4"/>
      <c r="K33" s="3"/>
    </row>
    <row r="34" spans="1:11" s="5" customFormat="1" ht="17.25" customHeight="1" x14ac:dyDescent="0.25">
      <c r="A34" s="1"/>
      <c r="B34" s="73" t="s">
        <v>22</v>
      </c>
      <c r="C34" s="197" t="s">
        <v>70</v>
      </c>
      <c r="D34" s="197"/>
      <c r="E34" s="40" t="s">
        <v>78</v>
      </c>
      <c r="F34" s="2"/>
      <c r="G34" s="4"/>
      <c r="K34" s="3"/>
    </row>
    <row r="35" spans="1:11" s="5" customFormat="1" ht="17.25" customHeight="1" x14ac:dyDescent="0.25">
      <c r="A35" s="1"/>
      <c r="B35" s="73" t="s">
        <v>206</v>
      </c>
      <c r="C35" s="197" t="s">
        <v>76</v>
      </c>
      <c r="D35" s="197"/>
      <c r="E35" s="40" t="s">
        <v>78</v>
      </c>
      <c r="F35" s="2"/>
      <c r="G35" s="4"/>
      <c r="K35" s="3"/>
    </row>
    <row r="36" spans="1:11" s="5" customFormat="1" ht="17.25" customHeight="1" thickBot="1" x14ac:dyDescent="0.3">
      <c r="A36" s="1"/>
      <c r="B36" s="202" t="s">
        <v>23</v>
      </c>
      <c r="C36" s="203"/>
      <c r="D36" s="203"/>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204" t="s">
        <v>68</v>
      </c>
      <c r="D38" s="204"/>
      <c r="E38" s="29" t="s">
        <v>52</v>
      </c>
      <c r="F38" s="2"/>
      <c r="G38" s="4"/>
      <c r="K38" s="3"/>
    </row>
    <row r="39" spans="1:11" s="5" customFormat="1" ht="32.25" customHeight="1" x14ac:dyDescent="0.25">
      <c r="A39" s="1"/>
      <c r="B39" s="73" t="s">
        <v>207</v>
      </c>
      <c r="C39" s="197" t="s">
        <v>76</v>
      </c>
      <c r="D39" s="197"/>
      <c r="E39" s="40" t="s">
        <v>78</v>
      </c>
      <c r="F39" s="2"/>
      <c r="G39" s="4"/>
      <c r="K39" s="3"/>
    </row>
    <row r="40" spans="1:11" s="5" customFormat="1" ht="32.25" customHeight="1" x14ac:dyDescent="0.25">
      <c r="A40" s="1"/>
      <c r="B40" s="73" t="s">
        <v>208</v>
      </c>
      <c r="C40" s="197" t="s">
        <v>76</v>
      </c>
      <c r="D40" s="197"/>
      <c r="E40" s="40" t="s">
        <v>78</v>
      </c>
      <c r="F40" s="2"/>
      <c r="G40" s="4"/>
      <c r="K40" s="3"/>
    </row>
    <row r="41" spans="1:11" s="5" customFormat="1" ht="17.25" customHeight="1" thickBot="1" x14ac:dyDescent="0.3">
      <c r="A41" s="1"/>
      <c r="B41" s="202" t="s">
        <v>24</v>
      </c>
      <c r="C41" s="203"/>
      <c r="D41" s="203"/>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1" t="s">
        <v>132</v>
      </c>
      <c r="C43" s="212"/>
      <c r="D43" s="21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70" t="s">
        <v>69</v>
      </c>
      <c r="D46" s="71" t="s">
        <v>9</v>
      </c>
      <c r="E46" s="19"/>
      <c r="F46" s="32"/>
      <c r="G46" s="15"/>
      <c r="H46" s="1"/>
      <c r="K46" s="3"/>
    </row>
    <row r="47" spans="1:11" s="5" customFormat="1" ht="17.25" customHeight="1" x14ac:dyDescent="0.25">
      <c r="A47" s="1"/>
      <c r="B47" s="69" t="s">
        <v>126</v>
      </c>
      <c r="C47" s="70" t="s">
        <v>69</v>
      </c>
      <c r="D47" s="71" t="s">
        <v>25</v>
      </c>
      <c r="E47" s="19"/>
      <c r="F47" s="32"/>
      <c r="G47" s="15"/>
      <c r="H47" s="1"/>
      <c r="K47" s="3"/>
    </row>
    <row r="48" spans="1:11" s="5" customFormat="1" ht="17.25" customHeight="1" x14ac:dyDescent="0.25">
      <c r="A48" s="1"/>
      <c r="B48" s="214" t="s">
        <v>109</v>
      </c>
      <c r="C48" s="215"/>
      <c r="D48" s="215"/>
      <c r="E48" s="16" t="str">
        <f>IF((E46)=0,"NR",(E47/E46))</f>
        <v>NR</v>
      </c>
      <c r="F48" s="37" t="str">
        <f>IF((F46)=0,"NR",(F47/F46))</f>
        <v>NR</v>
      </c>
      <c r="G48" s="15"/>
      <c r="H48" s="17"/>
      <c r="K48" s="3"/>
    </row>
    <row r="49" spans="1:11" s="5" customFormat="1" ht="17.25" customHeight="1" thickBot="1" x14ac:dyDescent="0.3">
      <c r="A49" s="1"/>
      <c r="B49" s="202" t="s">
        <v>26</v>
      </c>
      <c r="C49" s="203"/>
      <c r="D49" s="203"/>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70" t="s">
        <v>56</v>
      </c>
      <c r="D52" s="71" t="s">
        <v>127</v>
      </c>
      <c r="E52" s="19"/>
      <c r="F52" s="32"/>
      <c r="G52" s="15"/>
      <c r="H52" s="1"/>
    </row>
    <row r="53" spans="1:11" s="5" customFormat="1" ht="17.25" customHeight="1" x14ac:dyDescent="0.25">
      <c r="A53" s="1"/>
      <c r="B53" s="69" t="s">
        <v>29</v>
      </c>
      <c r="C53" s="70" t="s">
        <v>56</v>
      </c>
      <c r="D53" s="71" t="s">
        <v>30</v>
      </c>
      <c r="E53" s="19"/>
      <c r="F53" s="32"/>
      <c r="G53" s="15"/>
      <c r="H53" s="1"/>
    </row>
    <row r="54" spans="1:11" s="5" customFormat="1" ht="17.25" customHeight="1" x14ac:dyDescent="0.25">
      <c r="A54" s="1"/>
      <c r="B54" s="69" t="s">
        <v>31</v>
      </c>
      <c r="C54" s="70" t="s">
        <v>56</v>
      </c>
      <c r="D54" s="71" t="s">
        <v>32</v>
      </c>
      <c r="E54" s="19"/>
      <c r="F54" s="32"/>
      <c r="G54" s="15"/>
      <c r="H54" s="1"/>
    </row>
    <row r="55" spans="1:11" s="5" customFormat="1" ht="17.25" customHeight="1" x14ac:dyDescent="0.25">
      <c r="A55" s="1"/>
      <c r="B55" s="214" t="s">
        <v>110</v>
      </c>
      <c r="C55" s="215"/>
      <c r="D55" s="215"/>
      <c r="E55" s="16" t="str">
        <f>IF(E53=0,"NR",(E52+E53+E54)/E53)</f>
        <v>NR</v>
      </c>
      <c r="F55" s="37" t="str">
        <f>IF(F53=0,"NR",(F52+F53+F54)/F53)</f>
        <v>NR</v>
      </c>
      <c r="G55" s="15"/>
    </row>
    <row r="56" spans="1:11" s="5" customFormat="1" ht="17.25" customHeight="1" thickBot="1" x14ac:dyDescent="0.3">
      <c r="A56" s="1"/>
      <c r="B56" s="202" t="s">
        <v>135</v>
      </c>
      <c r="C56" s="203"/>
      <c r="D56" s="203"/>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5" t="s">
        <v>33</v>
      </c>
      <c r="C58" s="206"/>
      <c r="D58" s="207"/>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08" t="s">
        <v>136</v>
      </c>
      <c r="C60" s="209"/>
      <c r="D60" s="210"/>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D19:D20"/>
    <mergeCell ref="B26:B27"/>
    <mergeCell ref="C26:C27"/>
    <mergeCell ref="D26:D27"/>
    <mergeCell ref="D10:F10"/>
    <mergeCell ref="B11:C11"/>
    <mergeCell ref="D11:F11"/>
    <mergeCell ref="D17:E17"/>
    <mergeCell ref="B19:B20"/>
    <mergeCell ref="C19:C20"/>
    <mergeCell ref="B13:C13"/>
    <mergeCell ref="D13:F13"/>
    <mergeCell ref="F17:G17"/>
    <mergeCell ref="C34:D34"/>
    <mergeCell ref="B48:D48"/>
    <mergeCell ref="B36:D36"/>
    <mergeCell ref="C39:D39"/>
    <mergeCell ref="C40:D40"/>
    <mergeCell ref="C38:D38"/>
    <mergeCell ref="B41:D41"/>
    <mergeCell ref="B43:D43"/>
    <mergeCell ref="D4:F4"/>
    <mergeCell ref="D5:F5"/>
    <mergeCell ref="D6:F6"/>
    <mergeCell ref="D7:F7"/>
    <mergeCell ref="D8:F8"/>
    <mergeCell ref="B4:C4"/>
    <mergeCell ref="B5:C5"/>
    <mergeCell ref="B6:C6"/>
    <mergeCell ref="B7:C7"/>
    <mergeCell ref="B10:C10"/>
    <mergeCell ref="B8:C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s>
  <conditionalFormatting sqref="A1:A18">
    <cfRule type="containsText" dxfId="208" priority="49" operator="containsText" text="&quot;RELEVANTNÍ&quot;">
      <formula>NOT(ISERROR(SEARCH("""RELEVANTNÍ""",A1)))</formula>
    </cfRule>
    <cfRule type="beginsWith" dxfId="207" priority="48" operator="beginsWith" text="RE">
      <formula>LEFT(A1,LEN("RE"))="RE"</formula>
    </cfRule>
  </conditionalFormatting>
  <conditionalFormatting sqref="A22:A32 A34:A37">
    <cfRule type="containsText" dxfId="206" priority="75" operator="containsText" text="&quot;RELEVANTNÍ&quot;">
      <formula>NOT(ISERROR(SEARCH("""RELEVANTNÍ""",A22)))</formula>
    </cfRule>
    <cfRule type="beginsWith" dxfId="205" priority="74" operator="beginsWith" text="RE">
      <formula>LEFT(A22,LEN("RE"))="RE"</formula>
    </cfRule>
  </conditionalFormatting>
  <conditionalFormatting sqref="A39:A1048576">
    <cfRule type="beginsWith" dxfId="204" priority="20" operator="beginsWith" text="RE">
      <formula>LEFT(A39,LEN("RE"))="RE"</formula>
    </cfRule>
    <cfRule type="containsText" dxfId="203" priority="21" operator="containsText" text="&quot;RELEVANTNÍ&quot;">
      <formula>NOT(ISERROR(SEARCH("""RELEVANTNÍ""",A39)))</formula>
    </cfRule>
  </conditionalFormatting>
  <conditionalFormatting sqref="E20">
    <cfRule type="beginsWith" dxfId="202" priority="6" operator="beginsWith" text="RE">
      <formula>LEFT(E20,LEN("RE"))="RE"</formula>
    </cfRule>
  </conditionalFormatting>
  <conditionalFormatting sqref="E21:E23">
    <cfRule type="expression" dxfId="201" priority="47">
      <formula>$E$19="NERELEVANTNÍ"</formula>
    </cfRule>
  </conditionalFormatting>
  <conditionalFormatting sqref="E24">
    <cfRule type="containsText" dxfId="200" priority="79" operator="containsText" text="Ano">
      <formula>NOT(ISERROR(SEARCH("Ano",E24)))</formula>
    </cfRule>
    <cfRule type="containsText" dxfId="199" priority="78" operator="containsText" text="Ne">
      <formula>NOT(ISERROR(SEARCH("Ne",E24)))</formula>
    </cfRule>
  </conditionalFormatting>
  <conditionalFormatting sqref="E27">
    <cfRule type="beginsWith" dxfId="198" priority="5" operator="beginsWith" text="RE">
      <formula>LEFT(E27,LEN("RE"))="RE"</formula>
    </cfRule>
  </conditionalFormatting>
  <conditionalFormatting sqref="E28:E30">
    <cfRule type="expression" dxfId="197" priority="28">
      <formula>$E$26="NERELEVANTNÍ"</formula>
    </cfRule>
  </conditionalFormatting>
  <conditionalFormatting sqref="E29:E30">
    <cfRule type="beginsWith" dxfId="196" priority="29" operator="beginsWith" text="RE">
      <formula>LEFT(E29,LEN("RE"))="RE"</formula>
    </cfRule>
  </conditionalFormatting>
  <conditionalFormatting sqref="E31 E36 E41 E58 E60">
    <cfRule type="containsText" dxfId="195" priority="81" operator="containsText" text="Ano">
      <formula>NOT(ISERROR(SEARCH("Ano",E31)))</formula>
    </cfRule>
  </conditionalFormatting>
  <conditionalFormatting sqref="E58 E60 E31 E36 E41">
    <cfRule type="containsText" dxfId="194" priority="80" operator="containsText" text="Ne">
      <formula>NOT(ISERROR(SEARCH("Ne",E31)))</formula>
    </cfRule>
  </conditionalFormatting>
  <conditionalFormatting sqref="E1:F19">
    <cfRule type="beginsWith" dxfId="193" priority="1" operator="beginsWith" text="RE">
      <formula>LEFT(E1,LEN("RE"))="RE"</formula>
    </cfRule>
  </conditionalFormatting>
  <conditionalFormatting sqref="E22:F26 F20:F21 F27:F30">
    <cfRule type="beginsWith" dxfId="192" priority="73" operator="beginsWith" text="RE">
      <formula>LEFT(E20,LEN("RE"))="RE"</formula>
    </cfRule>
  </conditionalFormatting>
  <conditionalFormatting sqref="E31:F45">
    <cfRule type="beginsWith" dxfId="191" priority="4" operator="beginsWith" text="RE">
      <formula>LEFT(E31,LEN("RE"))="RE"</formula>
    </cfRule>
  </conditionalFormatting>
  <conditionalFormatting sqref="E46:F47">
    <cfRule type="expression" dxfId="190" priority="24">
      <formula>$E$43="NERELEVANTNÍ"</formula>
    </cfRule>
  </conditionalFormatting>
  <conditionalFormatting sqref="E47:F47">
    <cfRule type="beginsWith" dxfId="189" priority="25" operator="beginsWith" text="RE">
      <formula>LEFT(E47,LEN("RE"))="RE"</formula>
    </cfRule>
  </conditionalFormatting>
  <conditionalFormatting sqref="E48:F51">
    <cfRule type="beginsWith" dxfId="188" priority="3" operator="beginsWith" text="RE">
      <formula>LEFT(E48,LEN("RE"))="RE"</formula>
    </cfRule>
  </conditionalFormatting>
  <conditionalFormatting sqref="E52:F54">
    <cfRule type="expression" dxfId="187" priority="22">
      <formula>$E$43="NERELEVANTNÍ"</formula>
    </cfRule>
  </conditionalFormatting>
  <conditionalFormatting sqref="E53:F53">
    <cfRule type="beginsWith" dxfId="186" priority="23" operator="beginsWith" text="RE">
      <formula>LEFT(E53,LEN("RE"))="RE"</formula>
    </cfRule>
  </conditionalFormatting>
  <conditionalFormatting sqref="E55:F1048576">
    <cfRule type="beginsWith" dxfId="185" priority="51" operator="beginsWith" text="RE">
      <formula>LEFT(E55,LEN("RE"))="RE"</formula>
    </cfRule>
  </conditionalFormatting>
  <conditionalFormatting sqref="H46:H48">
    <cfRule type="beginsWith" dxfId="184" priority="63" operator="beginsWith" text="RE">
      <formula>LEFT(H46,LEN("RE"))="RE"</formula>
    </cfRule>
  </conditionalFormatting>
  <conditionalFormatting sqref="H52:H54">
    <cfRule type="beginsWith" dxfId="183" priority="61"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zoomScaleNormal="100" workbookViewId="0">
      <selection activeCell="D4" sqref="D4:F4"/>
    </sheetView>
  </sheetViews>
  <sheetFormatPr defaultColWidth="11" defaultRowHeight="14.25" x14ac:dyDescent="0.25"/>
  <cols>
    <col min="1" max="1" width="4.5" style="3" customWidth="1"/>
    <col min="2" max="2" width="61" style="2" customWidth="1"/>
    <col min="3" max="3" width="8.5" style="10" customWidth="1"/>
    <col min="4" max="4" width="8.5" style="3" customWidth="1"/>
    <col min="5" max="5" width="17" style="3" customWidth="1"/>
    <col min="6" max="6" width="15.5" style="2" customWidth="1"/>
    <col min="7" max="7" width="28" style="4" customWidth="1"/>
    <col min="8" max="8" width="11" style="5" customWidth="1"/>
    <col min="9" max="16384" width="11" style="3"/>
  </cols>
  <sheetData>
    <row r="1" spans="1:16373" ht="5.25" customHeight="1" x14ac:dyDescent="0.25"/>
    <row r="2" spans="1:16373" ht="18" x14ac:dyDescent="0.25">
      <c r="B2" s="22" t="s">
        <v>0</v>
      </c>
      <c r="C2" s="152"/>
    </row>
    <row r="3" spans="1:16373" ht="5.25" customHeight="1" thickBot="1" x14ac:dyDescent="0.3"/>
    <row r="4" spans="1:16373" ht="17.25" customHeight="1" x14ac:dyDescent="0.25">
      <c r="A4" s="7" t="s">
        <v>92</v>
      </c>
      <c r="B4" s="173" t="s">
        <v>99</v>
      </c>
      <c r="C4" s="174"/>
      <c r="D4" s="175"/>
      <c r="E4" s="175"/>
      <c r="F4" s="176"/>
      <c r="G4" s="5"/>
    </row>
    <row r="5" spans="1:16373" ht="17.25" customHeight="1" x14ac:dyDescent="0.25">
      <c r="A5" s="1"/>
      <c r="B5" s="177" t="s">
        <v>1</v>
      </c>
      <c r="C5" s="178"/>
      <c r="D5" s="179"/>
      <c r="E5" s="179"/>
      <c r="F5" s="180"/>
      <c r="G5" s="8"/>
    </row>
    <row r="6" spans="1:16373" ht="17.25" customHeight="1" x14ac:dyDescent="0.25">
      <c r="A6" s="1"/>
      <c r="B6" s="177" t="s">
        <v>2</v>
      </c>
      <c r="C6" s="178"/>
      <c r="D6" s="229"/>
      <c r="E6" s="179"/>
      <c r="F6" s="180"/>
      <c r="G6" s="8"/>
    </row>
    <row r="7" spans="1:16373" ht="17.25" customHeight="1" x14ac:dyDescent="0.25">
      <c r="A7" s="1"/>
      <c r="B7" s="177" t="s">
        <v>3</v>
      </c>
      <c r="C7" s="178"/>
      <c r="D7" s="181"/>
      <c r="E7" s="181"/>
      <c r="F7" s="182"/>
      <c r="G7" s="9"/>
    </row>
    <row r="8" spans="1:16373" ht="17.25" customHeight="1" thickBot="1" x14ac:dyDescent="0.3">
      <c r="A8" s="1"/>
      <c r="B8" s="235" t="s">
        <v>4</v>
      </c>
      <c r="C8" s="236"/>
      <c r="D8" s="187"/>
      <c r="E8" s="187"/>
      <c r="F8" s="188"/>
    </row>
    <row r="9" spans="1:16373" ht="30" customHeight="1" thickBot="1" x14ac:dyDescent="0.3">
      <c r="A9" s="1"/>
      <c r="H9" s="11"/>
    </row>
    <row r="10" spans="1:16373" ht="17.25" customHeight="1" x14ac:dyDescent="0.25">
      <c r="A10" s="1"/>
      <c r="B10" s="173" t="s">
        <v>108</v>
      </c>
      <c r="C10" s="174"/>
      <c r="D10" s="175" t="s">
        <v>78</v>
      </c>
      <c r="E10" s="175"/>
      <c r="F10" s="176"/>
    </row>
    <row r="11" spans="1:16373" s="5" customFormat="1" ht="33" customHeight="1" x14ac:dyDescent="0.25">
      <c r="A11" s="1"/>
      <c r="B11" s="193" t="s">
        <v>286</v>
      </c>
      <c r="C11" s="194"/>
      <c r="D11" s="179" t="s">
        <v>78</v>
      </c>
      <c r="E11" s="179"/>
      <c r="F11" s="180"/>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17.25" customHeight="1" x14ac:dyDescent="0.25">
      <c r="A12" s="1"/>
      <c r="B12" s="177" t="s">
        <v>97</v>
      </c>
      <c r="C12" s="178"/>
      <c r="D12" s="179" t="s">
        <v>78</v>
      </c>
      <c r="E12" s="179"/>
      <c r="F12" s="180"/>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27.95" customHeight="1" x14ac:dyDescent="0.25">
      <c r="A13" s="1"/>
      <c r="B13" s="177" t="s">
        <v>272</v>
      </c>
      <c r="C13" s="178"/>
      <c r="D13" s="179" t="s">
        <v>78</v>
      </c>
      <c r="E13" s="179"/>
      <c r="F13" s="180"/>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30" customHeight="1" x14ac:dyDescent="0.25">
      <c r="A14" s="1"/>
      <c r="B14" s="177" t="s">
        <v>98</v>
      </c>
      <c r="C14" s="178"/>
      <c r="D14" s="237" t="s">
        <v>209</v>
      </c>
      <c r="E14" s="237"/>
      <c r="F14" s="238"/>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33" customHeight="1" thickBot="1" x14ac:dyDescent="0.3">
      <c r="A15" s="1"/>
      <c r="B15" s="183" t="s">
        <v>141</v>
      </c>
      <c r="C15" s="184"/>
      <c r="D15" s="187" t="s">
        <v>78</v>
      </c>
      <c r="E15" s="187"/>
      <c r="F15" s="188"/>
      <c r="G15" s="4"/>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1"/>
      <c r="B16" s="4"/>
      <c r="C16" s="15"/>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thickBot="1" x14ac:dyDescent="0.3">
      <c r="A17" s="7" t="s">
        <v>93</v>
      </c>
      <c r="B17" s="189" t="s">
        <v>111</v>
      </c>
      <c r="C17" s="190"/>
      <c r="D17" s="19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2"/>
      <c r="F17" s="195" t="s">
        <v>303</v>
      </c>
      <c r="G17" s="19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thickBot="1" x14ac:dyDescent="0.3">
      <c r="A18" s="7"/>
      <c r="B18" s="4"/>
      <c r="C18" s="4"/>
      <c r="D18" s="4"/>
      <c r="E18" s="4"/>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5" customFormat="1" ht="20.25" customHeight="1" x14ac:dyDescent="0.25">
      <c r="A19" s="7"/>
      <c r="B19" s="173" t="s">
        <v>273</v>
      </c>
      <c r="C19" s="227" t="s">
        <v>68</v>
      </c>
      <c r="D19" s="223" t="s">
        <v>71</v>
      </c>
      <c r="E19" s="29" t="str">
        <f>IF(OR(D17="kritéria A,C,D,E",D17="kritéria A,C,D"),"RELEVANTNÍ","NERELEVANTNÍ")</f>
        <v>NERELEVANTNÍ</v>
      </c>
      <c r="F19" s="4"/>
      <c r="G19" s="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row>
    <row r="20" spans="1:16373" s="5" customFormat="1" ht="20.25" customHeight="1" x14ac:dyDescent="0.25">
      <c r="A20" s="7"/>
      <c r="B20" s="177"/>
      <c r="C20" s="228"/>
      <c r="D20" s="224"/>
      <c r="E20" s="30" t="str">
        <f>IF($D$8&gt;1,$D$8,"")</f>
        <v/>
      </c>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25" customHeight="1" x14ac:dyDescent="0.25">
      <c r="A21" s="7"/>
      <c r="B21" s="31" t="s">
        <v>19</v>
      </c>
      <c r="C21" s="12" t="s">
        <v>69</v>
      </c>
      <c r="D21" s="13" t="s">
        <v>9</v>
      </c>
      <c r="E21" s="32"/>
      <c r="F21" s="4"/>
      <c r="G21" s="4"/>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100000000000001" customHeight="1" x14ac:dyDescent="0.25">
      <c r="A22" s="7"/>
      <c r="B22" s="31" t="s">
        <v>34</v>
      </c>
      <c r="C22" s="12" t="s">
        <v>69</v>
      </c>
      <c r="D22" s="13" t="s">
        <v>295</v>
      </c>
      <c r="E22" s="32"/>
      <c r="F22" s="241" t="s">
        <v>296</v>
      </c>
      <c r="G22" s="24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x14ac:dyDescent="0.25">
      <c r="A23" s="7"/>
      <c r="B23" s="31" t="s">
        <v>79</v>
      </c>
      <c r="C23" s="12" t="s">
        <v>69</v>
      </c>
      <c r="D23" s="13" t="s">
        <v>295</v>
      </c>
      <c r="E23" s="32"/>
      <c r="F23" s="241"/>
      <c r="G23" s="24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s="5" customFormat="1" ht="20.25" customHeight="1" thickBot="1" x14ac:dyDescent="0.3">
      <c r="A24" s="7"/>
      <c r="B24" s="220" t="s">
        <v>18</v>
      </c>
      <c r="C24" s="221"/>
      <c r="D24" s="222"/>
      <c r="E24" s="33" t="str">
        <f>IF((E21)&lt;0,"Ano",IF(E21&lt;((E22+E23)/2),"Ano","Ne"))</f>
        <v>Ne</v>
      </c>
      <c r="F24" s="4"/>
      <c r="G24" s="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row>
    <row r="25" spans="1:16373" ht="8.25" customHeight="1" thickBot="1" x14ac:dyDescent="0.3">
      <c r="D25" s="1"/>
      <c r="E25" s="1"/>
    </row>
    <row r="26" spans="1:16373" s="5" customFormat="1" ht="20.25" customHeight="1" x14ac:dyDescent="0.25">
      <c r="A26" s="3"/>
      <c r="B26" s="198" t="s">
        <v>211</v>
      </c>
      <c r="C26" s="223" t="s">
        <v>68</v>
      </c>
      <c r="D26" s="223" t="s">
        <v>71</v>
      </c>
      <c r="E26" s="29" t="str">
        <f>IF(OR(D17="kritéria B,C,D",D17="kritéria B,C,D,E"),"RELEVANTNÍ","NERELEVANTNÍ")</f>
        <v>NERELEVANTNÍ</v>
      </c>
      <c r="F26" s="2"/>
    </row>
    <row r="27" spans="1:16373" s="5" customFormat="1" ht="20.25" customHeight="1" x14ac:dyDescent="0.25">
      <c r="A27" s="3"/>
      <c r="B27" s="199"/>
      <c r="C27" s="224"/>
      <c r="D27" s="224"/>
      <c r="E27" s="30" t="str">
        <f>IF($D$8&gt;1,$D$8,"")</f>
        <v/>
      </c>
      <c r="F27" s="2"/>
    </row>
    <row r="28" spans="1:16373" s="5" customFormat="1" ht="17.25" customHeight="1" x14ac:dyDescent="0.25">
      <c r="A28" s="3"/>
      <c r="B28" s="31" t="s">
        <v>72</v>
      </c>
      <c r="C28" s="12" t="s">
        <v>69</v>
      </c>
      <c r="D28" s="13" t="s">
        <v>9</v>
      </c>
      <c r="E28" s="42"/>
      <c r="F28" s="2"/>
    </row>
    <row r="29" spans="1:16373" s="5" customFormat="1" ht="17.25" customHeight="1" x14ac:dyDescent="0.25">
      <c r="A29" s="3"/>
      <c r="B29" s="31" t="s">
        <v>20</v>
      </c>
      <c r="C29" s="12" t="s">
        <v>69</v>
      </c>
      <c r="D29" s="13" t="s">
        <v>12</v>
      </c>
      <c r="E29" s="42"/>
      <c r="F29" s="2"/>
    </row>
    <row r="30" spans="1:16373" s="5" customFormat="1" ht="17.25" customHeight="1" thickBot="1" x14ac:dyDescent="0.3">
      <c r="A30" s="3"/>
      <c r="B30" s="218" t="s">
        <v>21</v>
      </c>
      <c r="C30" s="219"/>
      <c r="D30" s="219"/>
      <c r="E30" s="33" t="str">
        <f>IF(AND((E29)&gt;0,E28&gt;0),"Ne",(IF((ABS(E29))&gt;((E28-(E29))/2),"Ano","Ne")))</f>
        <v>Ne</v>
      </c>
      <c r="F30" s="2"/>
    </row>
    <row r="31" spans="1:16373" s="5" customFormat="1" ht="9.9499999999999993" customHeight="1" thickBot="1" x14ac:dyDescent="0.3">
      <c r="A31" s="3"/>
      <c r="B31" s="2"/>
      <c r="C31" s="10"/>
      <c r="D31" s="3"/>
      <c r="E31" s="3"/>
      <c r="F31" s="2"/>
      <c r="G31" s="4"/>
    </row>
    <row r="32" spans="1:16373" s="5" customFormat="1" ht="20.25" customHeight="1" x14ac:dyDescent="0.25">
      <c r="A32" s="3"/>
      <c r="B32" s="72" t="s">
        <v>130</v>
      </c>
      <c r="C32" s="204" t="s">
        <v>68</v>
      </c>
      <c r="D32" s="204"/>
      <c r="E32" s="29" t="s">
        <v>52</v>
      </c>
      <c r="F32" s="2"/>
      <c r="G32" s="4"/>
    </row>
    <row r="33" spans="1:7" s="5" customFormat="1" ht="17.25" customHeight="1" x14ac:dyDescent="0.25">
      <c r="A33" s="3"/>
      <c r="B33" s="73" t="s">
        <v>297</v>
      </c>
      <c r="C33" s="197" t="s">
        <v>70</v>
      </c>
      <c r="D33" s="197"/>
      <c r="E33" s="40" t="s">
        <v>78</v>
      </c>
      <c r="F33" s="239" t="s">
        <v>299</v>
      </c>
      <c r="G33" s="240"/>
    </row>
    <row r="34" spans="1:7" s="5" customFormat="1" ht="17.25" customHeight="1" x14ac:dyDescent="0.25">
      <c r="A34" s="3"/>
      <c r="B34" s="73" t="s">
        <v>298</v>
      </c>
      <c r="C34" s="197" t="s">
        <v>76</v>
      </c>
      <c r="D34" s="197"/>
      <c r="E34" s="40" t="s">
        <v>78</v>
      </c>
      <c r="F34" s="239"/>
      <c r="G34" s="240"/>
    </row>
    <row r="35" spans="1:7" s="5" customFormat="1" ht="17.25" customHeight="1" thickBot="1" x14ac:dyDescent="0.3">
      <c r="A35" s="3"/>
      <c r="B35" s="202" t="s">
        <v>23</v>
      </c>
      <c r="C35" s="203"/>
      <c r="D35" s="203"/>
      <c r="E35" s="33" t="str">
        <f>IF(OR(E33="Ano",E34="Ano"),"Ano","Ne")</f>
        <v>Ne</v>
      </c>
      <c r="F35" s="2"/>
      <c r="G35" s="4"/>
    </row>
    <row r="36" spans="1:7" s="5" customFormat="1" ht="9.9499999999999993" customHeight="1" thickBot="1" x14ac:dyDescent="0.3">
      <c r="A36" s="3"/>
      <c r="B36" s="4"/>
      <c r="C36" s="15"/>
      <c r="E36" s="3"/>
      <c r="F36" s="2"/>
      <c r="G36" s="4"/>
    </row>
    <row r="37" spans="1:7" s="5" customFormat="1" ht="20.25" customHeight="1" x14ac:dyDescent="0.25">
      <c r="A37" s="3"/>
      <c r="B37" s="72" t="s">
        <v>131</v>
      </c>
      <c r="C37" s="204" t="s">
        <v>68</v>
      </c>
      <c r="D37" s="204"/>
      <c r="E37" s="29" t="s">
        <v>52</v>
      </c>
      <c r="F37" s="2"/>
      <c r="G37" s="4"/>
    </row>
    <row r="38" spans="1:7" s="5" customFormat="1" ht="32.25" customHeight="1" x14ac:dyDescent="0.25">
      <c r="A38" s="3"/>
      <c r="B38" s="73" t="s">
        <v>207</v>
      </c>
      <c r="C38" s="197" t="s">
        <v>76</v>
      </c>
      <c r="D38" s="197"/>
      <c r="E38" s="40" t="s">
        <v>78</v>
      </c>
      <c r="F38" s="2"/>
      <c r="G38" s="4"/>
    </row>
    <row r="39" spans="1:7" s="5" customFormat="1" ht="32.25" customHeight="1" x14ac:dyDescent="0.25">
      <c r="A39" s="3"/>
      <c r="B39" s="73" t="s">
        <v>208</v>
      </c>
      <c r="C39" s="197" t="s">
        <v>76</v>
      </c>
      <c r="D39" s="197"/>
      <c r="E39" s="40" t="s">
        <v>78</v>
      </c>
      <c r="F39" s="2"/>
      <c r="G39" s="4"/>
    </row>
    <row r="40" spans="1:7" s="5" customFormat="1" ht="17.25" customHeight="1" thickBot="1" x14ac:dyDescent="0.3">
      <c r="A40" s="3"/>
      <c r="B40" s="202" t="s">
        <v>24</v>
      </c>
      <c r="C40" s="203"/>
      <c r="D40" s="203"/>
      <c r="E40" s="33" t="str">
        <f>IF(OR(E38="Ano",E39="Ano"),"Ano","Ne")</f>
        <v>Ne</v>
      </c>
      <c r="F40" s="2"/>
      <c r="G40" s="4"/>
    </row>
    <row r="41" spans="1:7" s="5" customFormat="1" ht="9.9499999999999993" customHeight="1" thickBot="1" x14ac:dyDescent="0.3">
      <c r="A41" s="3"/>
      <c r="B41" s="4"/>
      <c r="C41" s="15"/>
      <c r="E41" s="3"/>
      <c r="F41" s="2"/>
      <c r="G41" s="4"/>
    </row>
    <row r="42" spans="1:7" s="5" customFormat="1" ht="20.25" customHeight="1" thickBot="1" x14ac:dyDescent="0.3">
      <c r="A42" s="3"/>
      <c r="B42" s="211" t="s">
        <v>132</v>
      </c>
      <c r="C42" s="212"/>
      <c r="D42" s="213"/>
      <c r="E42" s="43" t="str">
        <f>IF(OR(D17="kritéria A,C,D,E",D17="kritéria B,C,D,E",D17="kritéria C,D,E"),"RELEVANTNÍ","NERELEVANTNÍ")</f>
        <v>NERELEVANTNÍ</v>
      </c>
      <c r="F42" s="10"/>
      <c r="G42" s="15"/>
    </row>
    <row r="43" spans="1:7" s="5" customFormat="1" ht="5.25" customHeight="1" thickBot="1" x14ac:dyDescent="0.3">
      <c r="A43" s="3"/>
      <c r="B43" s="4"/>
      <c r="C43" s="15"/>
      <c r="E43" s="1"/>
      <c r="F43" s="1"/>
      <c r="G43" s="15"/>
    </row>
    <row r="44" spans="1:7" s="5" customFormat="1" ht="20.25" customHeight="1" x14ac:dyDescent="0.25">
      <c r="A44" s="3"/>
      <c r="B44" s="74" t="s">
        <v>133</v>
      </c>
      <c r="C44" s="75" t="s">
        <v>68</v>
      </c>
      <c r="D44" s="75" t="s">
        <v>123</v>
      </c>
      <c r="E44" s="35" t="str">
        <f>IF($D$8&gt;1,$D$8,"")</f>
        <v/>
      </c>
      <c r="F44" s="36" t="str">
        <f>IF($D$8&gt;1,$D$8-1,"")</f>
        <v/>
      </c>
      <c r="G44" s="15"/>
    </row>
    <row r="45" spans="1:7" s="5" customFormat="1" ht="17.25" customHeight="1" x14ac:dyDescent="0.25">
      <c r="A45" s="3"/>
      <c r="B45" s="69" t="s">
        <v>72</v>
      </c>
      <c r="C45" s="70" t="s">
        <v>69</v>
      </c>
      <c r="D45" s="71" t="s">
        <v>9</v>
      </c>
      <c r="E45" s="41"/>
      <c r="F45" s="42"/>
      <c r="G45" s="15"/>
    </row>
    <row r="46" spans="1:7" s="5" customFormat="1" ht="17.25" customHeight="1" x14ac:dyDescent="0.25">
      <c r="A46" s="3"/>
      <c r="B46" s="69" t="s">
        <v>126</v>
      </c>
      <c r="C46" s="70" t="s">
        <v>69</v>
      </c>
      <c r="D46" s="71" t="s">
        <v>73</v>
      </c>
      <c r="E46" s="41"/>
      <c r="F46" s="42"/>
      <c r="G46" s="15"/>
    </row>
    <row r="47" spans="1:7" s="5" customFormat="1" ht="17.25" customHeight="1" x14ac:dyDescent="0.25">
      <c r="A47" s="3"/>
      <c r="B47" s="214" t="s">
        <v>109</v>
      </c>
      <c r="C47" s="215"/>
      <c r="D47" s="215"/>
      <c r="E47" s="16" t="str">
        <f>IF((E45)=0,"NR",(E46/E45))</f>
        <v>NR</v>
      </c>
      <c r="F47" s="37" t="str">
        <f>IF((F45)=0,"NR",(F46/F45))</f>
        <v>NR</v>
      </c>
      <c r="G47" s="15"/>
    </row>
    <row r="48" spans="1:7" s="5" customFormat="1" ht="17.25" customHeight="1" thickBot="1" x14ac:dyDescent="0.3">
      <c r="A48" s="3"/>
      <c r="B48" s="232" t="s">
        <v>26</v>
      </c>
      <c r="C48" s="233"/>
      <c r="D48" s="234"/>
      <c r="E48" s="38" t="str">
        <f>IF((E45)="0","Ano",IF((E47)&lt;0,"Chyba",IF(E47&gt;7.5,"Ano","Ne")))</f>
        <v>Ano</v>
      </c>
      <c r="F48" s="39" t="str">
        <f>IF((F45)="0","Ano",IF((F47)&lt;0,"Chyba",IF(F47&gt;7.5,"Ano","Ne")))</f>
        <v>Ano</v>
      </c>
      <c r="G48" s="15"/>
    </row>
    <row r="49" spans="1:7" s="5" customFormat="1" ht="5.25" customHeight="1" thickBot="1" x14ac:dyDescent="0.3">
      <c r="A49" s="3"/>
      <c r="B49" s="4"/>
      <c r="C49" s="15"/>
      <c r="E49" s="1"/>
      <c r="F49" s="1"/>
      <c r="G49" s="15"/>
    </row>
    <row r="50" spans="1:7" s="5" customFormat="1" ht="20.25" customHeight="1" x14ac:dyDescent="0.25">
      <c r="A50" s="3"/>
      <c r="B50" s="74" t="s">
        <v>134</v>
      </c>
      <c r="C50" s="75" t="s">
        <v>68</v>
      </c>
      <c r="D50" s="75" t="s">
        <v>123</v>
      </c>
      <c r="E50" s="35" t="str">
        <f>IF($D$8&gt;1,$D$8,"")</f>
        <v/>
      </c>
      <c r="F50" s="36" t="str">
        <f>IF($D$8&gt;1,$D$8-1,"")</f>
        <v/>
      </c>
      <c r="G50" s="15"/>
    </row>
    <row r="51" spans="1:7" s="5" customFormat="1" ht="17.25" customHeight="1" x14ac:dyDescent="0.25">
      <c r="A51" s="3"/>
      <c r="B51" s="69" t="s">
        <v>27</v>
      </c>
      <c r="C51" s="70" t="s">
        <v>56</v>
      </c>
      <c r="D51" s="71" t="s">
        <v>74</v>
      </c>
      <c r="E51" s="41"/>
      <c r="F51" s="42"/>
      <c r="G51" s="15"/>
    </row>
    <row r="52" spans="1:7" s="5" customFormat="1" ht="17.25" customHeight="1" x14ac:dyDescent="0.25">
      <c r="A52" s="3"/>
      <c r="B52" s="69" t="s">
        <v>29</v>
      </c>
      <c r="C52" s="70" t="s">
        <v>56</v>
      </c>
      <c r="D52" s="71" t="s">
        <v>75</v>
      </c>
      <c r="E52" s="41"/>
      <c r="F52" s="42"/>
      <c r="G52" s="15"/>
    </row>
    <row r="53" spans="1:7" s="5" customFormat="1" ht="17.25" customHeight="1" x14ac:dyDescent="0.25">
      <c r="A53" s="3"/>
      <c r="B53" s="69" t="s">
        <v>31</v>
      </c>
      <c r="C53" s="70" t="s">
        <v>56</v>
      </c>
      <c r="D53" s="71" t="s">
        <v>42</v>
      </c>
      <c r="E53" s="41"/>
      <c r="F53" s="42"/>
      <c r="G53" s="15"/>
    </row>
    <row r="54" spans="1:7" s="5" customFormat="1" ht="17.25" customHeight="1" x14ac:dyDescent="0.25">
      <c r="A54" s="3"/>
      <c r="B54" s="214" t="s">
        <v>110</v>
      </c>
      <c r="C54" s="215"/>
      <c r="D54" s="215"/>
      <c r="E54" s="16" t="str">
        <f>IF(E52=0,"NR",(E51+E52+E53)/E52)</f>
        <v>NR</v>
      </c>
      <c r="F54" s="37" t="str">
        <f>IF(F52=0,"NR",(F51+F52+F53)/F52)</f>
        <v>NR</v>
      </c>
      <c r="G54" s="15"/>
    </row>
    <row r="55" spans="1:7" s="5" customFormat="1" ht="17.25" customHeight="1" thickBot="1" x14ac:dyDescent="0.3">
      <c r="A55" s="3"/>
      <c r="B55" s="202" t="s">
        <v>135</v>
      </c>
      <c r="C55" s="203"/>
      <c r="D55" s="203"/>
      <c r="E55" s="38" t="str">
        <f>IF((E54)="NR","NR",IF((E54)&lt;1,"Ano","Ne"))</f>
        <v>NR</v>
      </c>
      <c r="F55" s="39" t="str">
        <f>IF((F54)="NR","NR",IF((F54)&lt;1,"Ano","Ne"))</f>
        <v>NR</v>
      </c>
      <c r="G55" s="15"/>
    </row>
    <row r="56" spans="1:7" ht="5.25" customHeight="1" thickBot="1" x14ac:dyDescent="0.3">
      <c r="B56" s="4"/>
      <c r="C56" s="15"/>
      <c r="D56" s="5"/>
    </row>
    <row r="57" spans="1:7" s="5" customFormat="1" ht="20.25" customHeight="1" thickBot="1" x14ac:dyDescent="0.3">
      <c r="A57" s="3"/>
      <c r="B57" s="230" t="s">
        <v>33</v>
      </c>
      <c r="C57" s="231"/>
      <c r="D57" s="231"/>
      <c r="E57" s="34" t="str">
        <f>IF(AND(E48="ANO",F48="Ano",E55="Ano",F55="Ano"),"Ano","Ne")</f>
        <v>Ne</v>
      </c>
      <c r="F57" s="2"/>
      <c r="G57" s="8"/>
    </row>
    <row r="58" spans="1:7" s="5" customFormat="1" ht="15" customHeight="1" thickBot="1" x14ac:dyDescent="0.3">
      <c r="A58" s="3"/>
      <c r="B58" s="4"/>
      <c r="C58" s="15"/>
      <c r="E58" s="3"/>
      <c r="F58" s="2"/>
      <c r="G58" s="4"/>
    </row>
    <row r="59" spans="1:7" s="5" customFormat="1" ht="32.25" customHeight="1" thickBot="1" x14ac:dyDescent="0.3">
      <c r="A59" s="3"/>
      <c r="B59" s="208" t="s">
        <v>136</v>
      </c>
      <c r="C59" s="209"/>
      <c r="D59" s="210"/>
      <c r="E59" s="18" t="str">
        <f>IF(OR(E24="ANO",E30="Ano",E35="Ano",E40="Ano",E57="Ano"),"Ano","Ne")</f>
        <v>Ne</v>
      </c>
      <c r="F59" s="2"/>
      <c r="G59" s="4"/>
    </row>
    <row r="60" spans="1:7" s="5" customFormat="1" ht="18" customHeight="1" x14ac:dyDescent="0.25">
      <c r="A60" s="3"/>
      <c r="B60" s="2"/>
      <c r="C60" s="10"/>
      <c r="D60" s="3"/>
      <c r="E60" s="3"/>
      <c r="F60" s="2"/>
      <c r="G60" s="4"/>
    </row>
    <row r="61" spans="1:7" s="5" customFormat="1" ht="6" customHeight="1" x14ac:dyDescent="0.25">
      <c r="A61" s="3"/>
      <c r="B61" s="2"/>
      <c r="C61" s="10"/>
      <c r="D61" s="3"/>
      <c r="E61" s="3"/>
      <c r="F61" s="2"/>
      <c r="G61" s="4"/>
    </row>
    <row r="63" spans="1:7" s="5" customFormat="1" ht="21" customHeight="1" x14ac:dyDescent="0.25">
      <c r="A63" s="3"/>
      <c r="B63" s="2"/>
      <c r="C63" s="10"/>
      <c r="D63" s="3"/>
      <c r="E63" s="3"/>
      <c r="F63" s="2"/>
      <c r="G63" s="4"/>
    </row>
    <row r="64" spans="1:7" s="5" customFormat="1" ht="32.25" customHeight="1" x14ac:dyDescent="0.25">
      <c r="A64" s="3"/>
      <c r="B64" s="2"/>
      <c r="C64" s="10"/>
      <c r="D64" s="3"/>
      <c r="E64" s="3"/>
      <c r="F64" s="2"/>
      <c r="G64" s="4"/>
    </row>
  </sheetData>
  <sheetProtection algorithmName="SHA-512" hashValue="L2TqSEF+T/Wm2DRg3aIY7N3vcB0yzVmcuBZThuGuWCFnqykrI2llkVzySsw8OmJRiw+krXv1g9uto/g5lLZG9Q==" saltValue="eDqPvXZjONgLHwvwoc2fhA==" spinCount="100000" sheet="1" objects="1" scenarios="1"/>
  <mergeCells count="50">
    <mergeCell ref="F33:G34"/>
    <mergeCell ref="B13:C13"/>
    <mergeCell ref="D13:F13"/>
    <mergeCell ref="B19:B20"/>
    <mergeCell ref="C19:C20"/>
    <mergeCell ref="D19:D20"/>
    <mergeCell ref="F22:G23"/>
    <mergeCell ref="F17:G17"/>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B4:C4"/>
    <mergeCell ref="B5:C5"/>
    <mergeCell ref="B6:C6"/>
    <mergeCell ref="B7:C7"/>
    <mergeCell ref="B10:C10"/>
    <mergeCell ref="B8:C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D10:F10"/>
    <mergeCell ref="D4:F4"/>
    <mergeCell ref="D5:F5"/>
    <mergeCell ref="D6:F6"/>
    <mergeCell ref="D7:F7"/>
    <mergeCell ref="D8:F8"/>
  </mergeCells>
  <conditionalFormatting sqref="A1:A31">
    <cfRule type="containsText" dxfId="182" priority="50" operator="containsText" text="&quot;RELEVANTNÍ&quot;">
      <formula>NOT(ISERROR(SEARCH("""RELEVANTNÍ""",A1)))</formula>
    </cfRule>
    <cfRule type="beginsWith" dxfId="181" priority="49" operator="beginsWith" text="RE">
      <formula>LEFT(A1,LEN("RE"))="RE"</formula>
    </cfRule>
  </conditionalFormatting>
  <conditionalFormatting sqref="A33:A36">
    <cfRule type="containsText" dxfId="180" priority="68" operator="containsText" text="&quot;RELEVANTNÍ&quot;">
      <formula>NOT(ISERROR(SEARCH("""RELEVANTNÍ""",A33)))</formula>
    </cfRule>
    <cfRule type="beginsWith" dxfId="179" priority="67" operator="beginsWith" text="RE">
      <formula>LEFT(A33,LEN("RE"))="RE"</formula>
    </cfRule>
  </conditionalFormatting>
  <conditionalFormatting sqref="A38:A1048576">
    <cfRule type="containsText" dxfId="178" priority="29" operator="containsText" text="&quot;RELEVANTNÍ&quot;">
      <formula>NOT(ISERROR(SEARCH("""RELEVANTNÍ""",A38)))</formula>
    </cfRule>
    <cfRule type="beginsWith" dxfId="177" priority="28" operator="beginsWith" text="RE">
      <formula>LEFT(A38,LEN("RE"))="RE"</formula>
    </cfRule>
  </conditionalFormatting>
  <conditionalFormatting sqref="E17">
    <cfRule type="beginsWith" dxfId="176" priority="60" operator="beginsWith" text="RE">
      <formula>LEFT(E17,LEN("RE"))="RE"</formula>
    </cfRule>
  </conditionalFormatting>
  <conditionalFormatting sqref="E19:E20">
    <cfRule type="beginsWith" dxfId="175" priority="4" operator="beginsWith" text="RE">
      <formula>LEFT(E19,LEN("RE"))="RE"</formula>
    </cfRule>
  </conditionalFormatting>
  <conditionalFormatting sqref="E21:E23">
    <cfRule type="expression" dxfId="174" priority="5">
      <formula>$E$19="NERELEVANTNÍ"</formula>
    </cfRule>
  </conditionalFormatting>
  <conditionalFormatting sqref="E22:E24">
    <cfRule type="beginsWith" dxfId="173" priority="6" operator="beginsWith" text="RE">
      <formula>LEFT(E22,LEN("RE"))="RE"</formula>
    </cfRule>
  </conditionalFormatting>
  <conditionalFormatting sqref="E24">
    <cfRule type="containsText" dxfId="172" priority="7" operator="containsText" text="Ne">
      <formula>NOT(ISERROR(SEARCH("Ne",E24)))</formula>
    </cfRule>
    <cfRule type="containsText" dxfId="171" priority="8" operator="containsText" text="Ano">
      <formula>NOT(ISERROR(SEARCH("Ano",E24)))</formula>
    </cfRule>
  </conditionalFormatting>
  <conditionalFormatting sqref="E27">
    <cfRule type="beginsWith" dxfId="170" priority="13" operator="beginsWith" text="RE">
      <formula>LEFT(E27,LEN("RE"))="RE"</formula>
    </cfRule>
  </conditionalFormatting>
  <conditionalFormatting sqref="E28:E29">
    <cfRule type="expression" dxfId="169" priority="40">
      <formula>$E$26="NERELEVANTNÍ"</formula>
    </cfRule>
    <cfRule type="beginsWith" dxfId="168" priority="41" operator="beginsWith" text="RE">
      <formula>LEFT(E28,LEN("RE"))="RE"</formula>
    </cfRule>
  </conditionalFormatting>
  <conditionalFormatting sqref="E30 E35 E40 E57 E59">
    <cfRule type="containsText" dxfId="167" priority="72" operator="containsText" text="Ano">
      <formula>NOT(ISERROR(SEARCH("Ano",E30)))</formula>
    </cfRule>
  </conditionalFormatting>
  <conditionalFormatting sqref="E30 E57 E59 E35 E40">
    <cfRule type="containsText" dxfId="166" priority="71" operator="containsText" text="Ne">
      <formula>NOT(ISERROR(SEARCH("Ne",E30)))</formula>
    </cfRule>
  </conditionalFormatting>
  <conditionalFormatting sqref="E33:E34">
    <cfRule type="beginsWith" dxfId="165" priority="19" operator="beginsWith" text="RE">
      <formula>LEFT(E33,LEN("RE"))="RE"</formula>
    </cfRule>
  </conditionalFormatting>
  <conditionalFormatting sqref="E1:F3 B18:E18 F24 E25:F26 F27:F29 E30:F32">
    <cfRule type="beginsWith" dxfId="164" priority="66" operator="beginsWith" text="RE">
      <formula>LEFT(B1,LEN("RE"))="RE"</formula>
    </cfRule>
  </conditionalFormatting>
  <conditionalFormatting sqref="E9:F16">
    <cfRule type="beginsWith" dxfId="163" priority="3" operator="beginsWith" text="RE">
      <formula>LEFT(E9,LEN("RE"))="RE"</formula>
    </cfRule>
  </conditionalFormatting>
  <conditionalFormatting sqref="E35:F44">
    <cfRule type="beginsWith" dxfId="162" priority="12" operator="beginsWith" text="RE">
      <formula>LEFT(E35,LEN("RE"))="RE"</formula>
    </cfRule>
  </conditionalFormatting>
  <conditionalFormatting sqref="E45:F46">
    <cfRule type="expression" dxfId="161" priority="34">
      <formula>$E$42="NERELEVANTNÍ"</formula>
    </cfRule>
  </conditionalFormatting>
  <conditionalFormatting sqref="E45:F47">
    <cfRule type="beginsWith" dxfId="160" priority="35" operator="beginsWith" text="RE">
      <formula>LEFT(E45,LEN("RE"))="RE"</formula>
    </cfRule>
  </conditionalFormatting>
  <conditionalFormatting sqref="E48:F50">
    <cfRule type="beginsWith" dxfId="159" priority="11" operator="beginsWith" text="RE">
      <formula>LEFT(E48,LEN("RE"))="RE"</formula>
    </cfRule>
  </conditionalFormatting>
  <conditionalFormatting sqref="E51:F53">
    <cfRule type="expression" dxfId="158" priority="30">
      <formula>$E$42="NERELEVANTNÍ"</formula>
    </cfRule>
  </conditionalFormatting>
  <conditionalFormatting sqref="E51:F1048576">
    <cfRule type="beginsWith" dxfId="157" priority="31" operator="beginsWith" text="RE">
      <formula>LEFT(E51,LEN("RE"))="RE"</formula>
    </cfRule>
  </conditionalFormatting>
  <conditionalFormatting sqref="F17:F21">
    <cfRule type="beginsWith" dxfId="156" priority="1" operator="beginsWith" text="RE">
      <formula>LEFT(F17,LEN("RE"))="RE"</formula>
    </cfRule>
  </conditionalFormatting>
  <conditionalFormatting sqref="F33">
    <cfRule type="beginsWith" dxfId="155" priority="2" operator="beginsWith" text="RE">
      <formula>LEFT(F33,LEN("RE"))="RE"</formula>
    </cfRule>
  </conditionalFormatting>
  <pageMargins left="0.39370078740157483" right="0.39370078740157483" top="0.39370078740157483" bottom="0.39370078740157483" header="0.31496062992125984" footer="0.31496062992125984"/>
  <pageSetup paperSize="8" scale="89" orientation="portrait" r:id="rId1"/>
  <headerFooter>
    <oddFooter>&amp;L_x000D_&amp;1#&amp;"Calibri"&amp;9&amp;K000000 Klasifikace informací: Neveřejné</oddFooter>
  </headerFooter>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tabSelected="1" zoomScaleNormal="100" workbookViewId="0">
      <selection activeCell="D4" sqref="D4:F4"/>
    </sheetView>
  </sheetViews>
  <sheetFormatPr defaultColWidth="11" defaultRowHeight="14.25" x14ac:dyDescent="0.25"/>
  <cols>
    <col min="1" max="1" width="4.5" style="3" customWidth="1"/>
    <col min="2" max="2" width="60.875" style="2" customWidth="1"/>
    <col min="3" max="3" width="8.5" style="10" customWidth="1"/>
    <col min="4" max="4" width="8.5" style="3" customWidth="1"/>
    <col min="5" max="5" width="15.5" style="3" customWidth="1"/>
    <col min="6" max="6" width="15.5" style="2" customWidth="1"/>
    <col min="7" max="7" width="23.875" style="4" customWidth="1"/>
    <col min="8" max="11" width="11" style="5"/>
    <col min="12" max="16384" width="11" style="3"/>
  </cols>
  <sheetData>
    <row r="1" spans="1:16382" ht="5.25" customHeight="1" x14ac:dyDescent="0.25"/>
    <row r="2" spans="1:16382" ht="18" x14ac:dyDescent="0.25">
      <c r="B2" s="22" t="s">
        <v>0</v>
      </c>
      <c r="C2" s="152"/>
    </row>
    <row r="3" spans="1:16382" ht="5.25" customHeight="1" thickBot="1" x14ac:dyDescent="0.3"/>
    <row r="4" spans="1:16382" ht="17.25" customHeight="1" x14ac:dyDescent="0.25">
      <c r="A4" s="7" t="s">
        <v>92</v>
      </c>
      <c r="B4" s="173" t="s">
        <v>99</v>
      </c>
      <c r="C4" s="174"/>
      <c r="D4" s="175"/>
      <c r="E4" s="175"/>
      <c r="F4" s="176"/>
      <c r="G4" s="5"/>
    </row>
    <row r="5" spans="1:16382" ht="17.25" customHeight="1" x14ac:dyDescent="0.25">
      <c r="A5" s="1"/>
      <c r="B5" s="177" t="s">
        <v>1</v>
      </c>
      <c r="C5" s="178"/>
      <c r="D5" s="179"/>
      <c r="E5" s="179"/>
      <c r="F5" s="180"/>
      <c r="G5" s="8"/>
    </row>
    <row r="6" spans="1:16382" ht="17.25" customHeight="1" x14ac:dyDescent="0.25">
      <c r="A6" s="1"/>
      <c r="B6" s="177" t="s">
        <v>2</v>
      </c>
      <c r="C6" s="178"/>
      <c r="D6" s="229"/>
      <c r="E6" s="179"/>
      <c r="F6" s="180"/>
      <c r="G6" s="8"/>
    </row>
    <row r="7" spans="1:16382" ht="17.25" customHeight="1" x14ac:dyDescent="0.25">
      <c r="A7" s="1"/>
      <c r="B7" s="177" t="s">
        <v>3</v>
      </c>
      <c r="C7" s="178"/>
      <c r="D7" s="181"/>
      <c r="E7" s="181"/>
      <c r="F7" s="182"/>
      <c r="G7" s="9"/>
    </row>
    <row r="8" spans="1:16382" ht="17.25" customHeight="1" thickBot="1" x14ac:dyDescent="0.3">
      <c r="A8" s="1"/>
      <c r="B8" s="235" t="s">
        <v>4</v>
      </c>
      <c r="C8" s="236"/>
      <c r="D8" s="187"/>
      <c r="E8" s="187"/>
      <c r="F8" s="188"/>
    </row>
    <row r="9" spans="1:16382" ht="9.9499999999999993" customHeight="1" thickBot="1" x14ac:dyDescent="0.3">
      <c r="A9" s="1"/>
      <c r="H9" s="11"/>
      <c r="I9" s="3"/>
    </row>
    <row r="10" spans="1:16382" ht="17.25" customHeight="1" x14ac:dyDescent="0.25">
      <c r="A10" s="1"/>
      <c r="B10" s="173" t="s">
        <v>108</v>
      </c>
      <c r="C10" s="174"/>
      <c r="D10" s="175" t="s">
        <v>78</v>
      </c>
      <c r="E10" s="175"/>
      <c r="F10" s="176"/>
      <c r="I10" s="3"/>
    </row>
    <row r="11" spans="1:16382" s="5" customFormat="1" ht="33" customHeight="1" x14ac:dyDescent="0.25">
      <c r="A11" s="1"/>
      <c r="B11" s="193" t="s">
        <v>286</v>
      </c>
      <c r="C11" s="194"/>
      <c r="D11" s="179" t="s">
        <v>78</v>
      </c>
      <c r="E11" s="179"/>
      <c r="F11" s="180"/>
      <c r="G11" s="4"/>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17.25" customHeight="1" x14ac:dyDescent="0.25">
      <c r="A12" s="1"/>
      <c r="B12" s="177" t="s">
        <v>97</v>
      </c>
      <c r="C12" s="178"/>
      <c r="D12" s="179" t="s">
        <v>78</v>
      </c>
      <c r="E12" s="179"/>
      <c r="F12" s="180"/>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27.95" customHeight="1" x14ac:dyDescent="0.25">
      <c r="A13" s="1"/>
      <c r="B13" s="177" t="s">
        <v>272</v>
      </c>
      <c r="C13" s="178"/>
      <c r="D13" s="179" t="s">
        <v>78</v>
      </c>
      <c r="E13" s="179"/>
      <c r="F13" s="180"/>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30" customHeight="1" x14ac:dyDescent="0.25">
      <c r="A14" s="1"/>
      <c r="B14" s="177" t="s">
        <v>98</v>
      </c>
      <c r="C14" s="178"/>
      <c r="D14" s="245" t="s">
        <v>209</v>
      </c>
      <c r="E14" s="246"/>
      <c r="F14" s="247"/>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33" customHeight="1" thickBot="1" x14ac:dyDescent="0.3">
      <c r="A15" s="1"/>
      <c r="B15" s="183" t="s">
        <v>141</v>
      </c>
      <c r="C15" s="184"/>
      <c r="D15" s="187" t="s">
        <v>78</v>
      </c>
      <c r="E15" s="187"/>
      <c r="F15" s="188"/>
      <c r="G15" s="4"/>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1"/>
      <c r="B16" s="4"/>
      <c r="C16" s="15"/>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thickBot="1" x14ac:dyDescent="0.3">
      <c r="A17" s="7" t="s">
        <v>93</v>
      </c>
      <c r="B17" s="189" t="s">
        <v>111</v>
      </c>
      <c r="C17" s="190"/>
      <c r="D17" s="19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2"/>
      <c r="F17" s="195" t="s">
        <v>303</v>
      </c>
      <c r="G17" s="196"/>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thickBot="1" x14ac:dyDescent="0.3">
      <c r="A18" s="7"/>
      <c r="B18" s="4"/>
      <c r="C18" s="4"/>
      <c r="D18" s="4"/>
      <c r="E18" s="4"/>
      <c r="F18" s="4"/>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7"/>
      <c r="B19" s="173" t="s">
        <v>274</v>
      </c>
      <c r="C19" s="227" t="s">
        <v>68</v>
      </c>
      <c r="D19" s="223" t="s">
        <v>71</v>
      </c>
      <c r="E19" s="29" t="str">
        <f>IF(OR(D17="kritéria A,C,D,E",D17="kritéria A,C,D"),"RELEVANTNÍ","NERELEVANTNÍ")</f>
        <v>NERELEVANTNÍ</v>
      </c>
      <c r="F19" s="4"/>
      <c r="G19" s="4"/>
      <c r="I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s="5" customFormat="1" ht="20.25" customHeight="1" x14ac:dyDescent="0.25">
      <c r="A20" s="7"/>
      <c r="B20" s="177"/>
      <c r="C20" s="228"/>
      <c r="D20" s="224"/>
      <c r="E20" s="30" t="str">
        <f>IF($D$8&gt;1,$D$8,"")</f>
        <v/>
      </c>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7"/>
      <c r="B21" s="31" t="s">
        <v>19</v>
      </c>
      <c r="C21" s="12" t="s">
        <v>69</v>
      </c>
      <c r="D21" s="153" t="s">
        <v>42</v>
      </c>
      <c r="E21" s="32"/>
      <c r="F21" s="4"/>
      <c r="G21" s="4"/>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7"/>
      <c r="B22" s="31" t="s">
        <v>34</v>
      </c>
      <c r="C22" s="12" t="s">
        <v>69</v>
      </c>
      <c r="D22" s="13" t="s">
        <v>295</v>
      </c>
      <c r="E22" s="32"/>
      <c r="F22" s="243" t="s">
        <v>296</v>
      </c>
      <c r="G22" s="244"/>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x14ac:dyDescent="0.25">
      <c r="A23" s="7"/>
      <c r="B23" s="31" t="s">
        <v>79</v>
      </c>
      <c r="C23" s="12" t="s">
        <v>69</v>
      </c>
      <c r="D23" s="13" t="s">
        <v>295</v>
      </c>
      <c r="E23" s="32"/>
      <c r="F23" s="243"/>
      <c r="G23" s="244"/>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s="5" customFormat="1" ht="20.25" customHeight="1" thickBot="1" x14ac:dyDescent="0.3">
      <c r="A24" s="7"/>
      <c r="B24" s="220" t="s">
        <v>18</v>
      </c>
      <c r="C24" s="221"/>
      <c r="D24" s="222"/>
      <c r="E24" s="33" t="str">
        <f>IF((E21)&lt;0,"Ano",IF(E21&lt;((E22+E23)/2),"Ano","Ne"))</f>
        <v>Ne</v>
      </c>
      <c r="F24" s="4"/>
      <c r="G24" s="4"/>
      <c r="I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c r="XFB24" s="3"/>
    </row>
    <row r="25" spans="1:16382" ht="8.25" customHeight="1" thickBot="1" x14ac:dyDescent="0.3">
      <c r="D25" s="1"/>
      <c r="E25" s="1"/>
      <c r="G25" s="15"/>
      <c r="I25" s="3"/>
    </row>
    <row r="26" spans="1:16382" s="5" customFormat="1" ht="20.25" customHeight="1" x14ac:dyDescent="0.25">
      <c r="A26" s="3"/>
      <c r="B26" s="198" t="s">
        <v>212</v>
      </c>
      <c r="C26" s="223" t="s">
        <v>68</v>
      </c>
      <c r="D26" s="223" t="s">
        <v>71</v>
      </c>
      <c r="E26" s="29" t="str">
        <f>IF(OR(D17="kritéria B,C,D",D17="kritéria B,C,D,E"),"RELEVANTNÍ","NERELEVANTNÍ")</f>
        <v>NERELEVANTNÍ</v>
      </c>
      <c r="F26" s="2"/>
      <c r="G26" s="15"/>
      <c r="I26" s="3"/>
    </row>
    <row r="27" spans="1:16382" s="5" customFormat="1" ht="20.25" customHeight="1" x14ac:dyDescent="0.25">
      <c r="A27" s="3"/>
      <c r="B27" s="199"/>
      <c r="C27" s="224"/>
      <c r="D27" s="224"/>
      <c r="E27" s="30" t="str">
        <f>IF($D$8&gt;1,$D$8,"")</f>
        <v/>
      </c>
      <c r="F27" s="2"/>
      <c r="G27" s="15"/>
      <c r="I27" s="3"/>
    </row>
    <row r="28" spans="1:16382" s="5" customFormat="1" ht="17.25" customHeight="1" x14ac:dyDescent="0.25">
      <c r="A28" s="3"/>
      <c r="B28" s="31" t="s">
        <v>72</v>
      </c>
      <c r="C28" s="12" t="s">
        <v>69</v>
      </c>
      <c r="D28" s="71" t="s">
        <v>42</v>
      </c>
      <c r="E28" s="42"/>
      <c r="F28" s="2"/>
      <c r="G28" s="15"/>
      <c r="I28" s="3"/>
    </row>
    <row r="29" spans="1:16382" s="5" customFormat="1" ht="17.25" customHeight="1" x14ac:dyDescent="0.25">
      <c r="A29" s="3"/>
      <c r="B29" s="31" t="s">
        <v>20</v>
      </c>
      <c r="C29" s="12" t="s">
        <v>69</v>
      </c>
      <c r="D29" s="71" t="s">
        <v>46</v>
      </c>
      <c r="E29" s="42"/>
      <c r="F29" s="2"/>
      <c r="G29" s="15"/>
      <c r="I29" s="3"/>
    </row>
    <row r="30" spans="1:16382" s="5" customFormat="1" ht="17.25" customHeight="1" thickBot="1" x14ac:dyDescent="0.3">
      <c r="A30" s="3"/>
      <c r="B30" s="218" t="s">
        <v>21</v>
      </c>
      <c r="C30" s="219"/>
      <c r="D30" s="219"/>
      <c r="E30" s="33" t="str">
        <f>IF(AND((E29)&gt;0,E28&gt;0),"Ne",(IF((ABS(E29))&gt;((E28-(E29))/2),"Ano","Ne")))</f>
        <v>Ne</v>
      </c>
      <c r="F30" s="2"/>
      <c r="G30" s="15"/>
      <c r="I30" s="3"/>
    </row>
    <row r="31" spans="1:16382" s="5" customFormat="1" ht="9.9499999999999993" customHeight="1" thickBot="1" x14ac:dyDescent="0.3">
      <c r="A31" s="3"/>
      <c r="B31" s="2"/>
      <c r="C31" s="10"/>
      <c r="D31" s="3"/>
      <c r="E31" s="3"/>
      <c r="F31" s="2"/>
      <c r="G31" s="15"/>
      <c r="I31" s="3"/>
    </row>
    <row r="32" spans="1:16382" s="5" customFormat="1" ht="20.25" customHeight="1" x14ac:dyDescent="0.25">
      <c r="A32" s="3"/>
      <c r="B32" s="72" t="s">
        <v>130</v>
      </c>
      <c r="C32" s="204" t="s">
        <v>68</v>
      </c>
      <c r="D32" s="204"/>
      <c r="E32" s="29" t="s">
        <v>52</v>
      </c>
      <c r="F32" s="2"/>
      <c r="G32" s="4"/>
      <c r="I32" s="3"/>
    </row>
    <row r="33" spans="1:9" s="5" customFormat="1" ht="17.25" customHeight="1" x14ac:dyDescent="0.25">
      <c r="A33" s="3"/>
      <c r="B33" s="73" t="s">
        <v>297</v>
      </c>
      <c r="C33" s="248" t="s">
        <v>70</v>
      </c>
      <c r="D33" s="249"/>
      <c r="E33" s="40" t="s">
        <v>78</v>
      </c>
      <c r="F33" s="239" t="s">
        <v>299</v>
      </c>
      <c r="G33" s="240"/>
      <c r="I33" s="3"/>
    </row>
    <row r="34" spans="1:9" s="5" customFormat="1" ht="23.1" customHeight="1" x14ac:dyDescent="0.25">
      <c r="A34" s="3"/>
      <c r="B34" s="73" t="s">
        <v>298</v>
      </c>
      <c r="C34" s="248" t="s">
        <v>76</v>
      </c>
      <c r="D34" s="249"/>
      <c r="E34" s="40" t="s">
        <v>78</v>
      </c>
      <c r="F34" s="239"/>
      <c r="G34" s="240"/>
      <c r="I34" s="3"/>
    </row>
    <row r="35" spans="1:9" s="5" customFormat="1" ht="17.25" customHeight="1" thickBot="1" x14ac:dyDescent="0.3">
      <c r="A35" s="3"/>
      <c r="B35" s="202" t="s">
        <v>23</v>
      </c>
      <c r="C35" s="203"/>
      <c r="D35" s="203"/>
      <c r="E35" s="33" t="str">
        <f>IF(OR(E33="Ano",E34="Ano"),"Ano","Ne")</f>
        <v>Ne</v>
      </c>
      <c r="F35" s="2"/>
      <c r="G35" s="4"/>
      <c r="I35" s="3"/>
    </row>
    <row r="36" spans="1:9" s="5" customFormat="1" ht="9.9499999999999993" customHeight="1" thickBot="1" x14ac:dyDescent="0.3">
      <c r="A36" s="3"/>
      <c r="B36" s="4"/>
      <c r="C36" s="15"/>
      <c r="E36" s="3"/>
      <c r="F36" s="2"/>
      <c r="G36" s="4"/>
      <c r="I36" s="3"/>
    </row>
    <row r="37" spans="1:9" s="5" customFormat="1" ht="20.25" customHeight="1" x14ac:dyDescent="0.25">
      <c r="A37" s="3"/>
      <c r="B37" s="72" t="s">
        <v>131</v>
      </c>
      <c r="C37" s="204" t="s">
        <v>68</v>
      </c>
      <c r="D37" s="204"/>
      <c r="E37" s="29" t="s">
        <v>52</v>
      </c>
      <c r="F37" s="2"/>
      <c r="G37" s="4"/>
      <c r="I37" s="3"/>
    </row>
    <row r="38" spans="1:9" s="5" customFormat="1" ht="32.25" customHeight="1" x14ac:dyDescent="0.25">
      <c r="A38" s="3"/>
      <c r="B38" s="73" t="s">
        <v>207</v>
      </c>
      <c r="C38" s="197" t="s">
        <v>76</v>
      </c>
      <c r="D38" s="197"/>
      <c r="E38" s="40" t="s">
        <v>78</v>
      </c>
      <c r="F38" s="2"/>
      <c r="G38" s="4"/>
      <c r="I38" s="3"/>
    </row>
    <row r="39" spans="1:9" s="5" customFormat="1" ht="32.25" customHeight="1" x14ac:dyDescent="0.25">
      <c r="A39" s="3"/>
      <c r="B39" s="73" t="s">
        <v>208</v>
      </c>
      <c r="C39" s="197" t="s">
        <v>76</v>
      </c>
      <c r="D39" s="197"/>
      <c r="E39" s="40" t="s">
        <v>78</v>
      </c>
      <c r="F39" s="2"/>
      <c r="G39" s="4"/>
      <c r="I39" s="3"/>
    </row>
    <row r="40" spans="1:9" s="5" customFormat="1" ht="17.25" customHeight="1" thickBot="1" x14ac:dyDescent="0.3">
      <c r="A40" s="3"/>
      <c r="B40" s="202" t="s">
        <v>24</v>
      </c>
      <c r="C40" s="203"/>
      <c r="D40" s="203"/>
      <c r="E40" s="33" t="str">
        <f>IF(OR(E38="Ano",E39="Ano"),"Ano","Ne")</f>
        <v>Ne</v>
      </c>
      <c r="F40" s="2"/>
      <c r="G40" s="4"/>
      <c r="I40" s="3"/>
    </row>
    <row r="41" spans="1:9" s="5" customFormat="1" ht="9.9499999999999993" customHeight="1" thickBot="1" x14ac:dyDescent="0.3">
      <c r="A41" s="3"/>
      <c r="B41" s="4"/>
      <c r="C41" s="15"/>
      <c r="E41" s="3"/>
      <c r="F41" s="2"/>
      <c r="G41" s="4"/>
      <c r="I41" s="3"/>
    </row>
    <row r="42" spans="1:9" s="5" customFormat="1" ht="20.25" customHeight="1" thickBot="1" x14ac:dyDescent="0.3">
      <c r="A42" s="3"/>
      <c r="B42" s="211" t="s">
        <v>132</v>
      </c>
      <c r="C42" s="212"/>
      <c r="D42" s="213"/>
      <c r="E42" s="43" t="str">
        <f>IF(OR(D17="kritéria A,C,D,E",D17="kritéria B,C,D,E",D17="kritéria C,D,E"),"RELEVANTNÍ","NERELEVANTNÍ")</f>
        <v>NERELEVANTNÍ</v>
      </c>
      <c r="F42" s="10"/>
      <c r="G42" s="15"/>
      <c r="I42" s="3"/>
    </row>
    <row r="43" spans="1:9" s="5" customFormat="1" ht="5.25" customHeight="1" thickBot="1" x14ac:dyDescent="0.3">
      <c r="A43" s="3"/>
      <c r="B43" s="4"/>
      <c r="C43" s="15"/>
      <c r="E43" s="1"/>
      <c r="F43" s="1"/>
      <c r="G43" s="15"/>
      <c r="I43" s="3"/>
    </row>
    <row r="44" spans="1:9" s="5" customFormat="1" ht="20.25" customHeight="1" x14ac:dyDescent="0.25">
      <c r="A44" s="3"/>
      <c r="B44" s="74" t="s">
        <v>133</v>
      </c>
      <c r="C44" s="75" t="s">
        <v>68</v>
      </c>
      <c r="D44" s="75" t="s">
        <v>123</v>
      </c>
      <c r="E44" s="35" t="str">
        <f>IF($D$8&gt;1,$D$8,"")</f>
        <v/>
      </c>
      <c r="F44" s="36" t="str">
        <f>IF($D$8&gt;1,$D$8-1,"")</f>
        <v/>
      </c>
      <c r="G44" s="15"/>
      <c r="I44" s="3"/>
    </row>
    <row r="45" spans="1:9" s="5" customFormat="1" ht="17.25" customHeight="1" x14ac:dyDescent="0.25">
      <c r="A45" s="3"/>
      <c r="B45" s="69" t="s">
        <v>72</v>
      </c>
      <c r="C45" s="70" t="s">
        <v>69</v>
      </c>
      <c r="D45" s="71" t="s">
        <v>42</v>
      </c>
      <c r="E45" s="41"/>
      <c r="F45" s="42"/>
      <c r="G45" s="15"/>
      <c r="I45" s="3"/>
    </row>
    <row r="46" spans="1:9" s="5" customFormat="1" ht="17.25" customHeight="1" x14ac:dyDescent="0.25">
      <c r="A46" s="3"/>
      <c r="B46" s="69" t="s">
        <v>126</v>
      </c>
      <c r="C46" s="70" t="s">
        <v>69</v>
      </c>
      <c r="D46" s="71" t="s">
        <v>77</v>
      </c>
      <c r="E46" s="41"/>
      <c r="F46" s="42"/>
      <c r="G46" s="15"/>
      <c r="I46" s="3"/>
    </row>
    <row r="47" spans="1:9" s="5" customFormat="1" ht="17.25" customHeight="1" x14ac:dyDescent="0.25">
      <c r="A47" s="3"/>
      <c r="B47" s="214" t="s">
        <v>109</v>
      </c>
      <c r="C47" s="215"/>
      <c r="D47" s="215"/>
      <c r="E47" s="16" t="str">
        <f>IF((E45)=0,"NR",(E46/E45))</f>
        <v>NR</v>
      </c>
      <c r="F47" s="37" t="str">
        <f>IF((F45)=0,"NR",(F46/F45))</f>
        <v>NR</v>
      </c>
      <c r="G47" s="15"/>
      <c r="I47" s="3"/>
    </row>
    <row r="48" spans="1:9" s="5" customFormat="1" ht="17.25" customHeight="1" thickBot="1" x14ac:dyDescent="0.3">
      <c r="A48" s="3"/>
      <c r="B48" s="232" t="s">
        <v>26</v>
      </c>
      <c r="C48" s="233"/>
      <c r="D48" s="234"/>
      <c r="E48" s="38" t="str">
        <f>IF((E45)="0","Ano",IF((E47)&lt;0,"Chyba",IF(E47&gt;7.5,"Ano","Ne")))</f>
        <v>Ano</v>
      </c>
      <c r="F48" s="39" t="str">
        <f>IF((F45)="0","Ano",IF((F47)&lt;0,"Chyba",IF(F47&gt;7.5,"Ano","Ne")))</f>
        <v>Ano</v>
      </c>
      <c r="G48" s="15"/>
      <c r="I48" s="3"/>
    </row>
    <row r="49" spans="1:9" s="5" customFormat="1" ht="5.25" customHeight="1" thickBot="1" x14ac:dyDescent="0.3">
      <c r="A49" s="3"/>
      <c r="B49" s="4"/>
      <c r="C49" s="15"/>
      <c r="E49" s="1"/>
      <c r="F49" s="1"/>
      <c r="G49" s="15"/>
      <c r="I49" s="3"/>
    </row>
    <row r="50" spans="1:9" s="5" customFormat="1" ht="20.25" customHeight="1" x14ac:dyDescent="0.25">
      <c r="A50" s="3"/>
      <c r="B50" s="74" t="s">
        <v>134</v>
      </c>
      <c r="C50" s="75" t="s">
        <v>68</v>
      </c>
      <c r="D50" s="75" t="s">
        <v>123</v>
      </c>
      <c r="E50" s="35" t="str">
        <f>IF($D$8&gt;1,$D$8,"")</f>
        <v/>
      </c>
      <c r="F50" s="36" t="str">
        <f>IF($D$8&gt;1,$D$8-1,"")</f>
        <v/>
      </c>
      <c r="G50" s="15"/>
    </row>
    <row r="51" spans="1:9" s="5" customFormat="1" ht="17.25" customHeight="1" x14ac:dyDescent="0.25">
      <c r="A51" s="3"/>
      <c r="B51" s="69" t="s">
        <v>27</v>
      </c>
      <c r="C51" s="70" t="s">
        <v>56</v>
      </c>
      <c r="D51" s="71" t="s">
        <v>64</v>
      </c>
      <c r="E51" s="41"/>
      <c r="F51" s="42"/>
      <c r="G51" s="15"/>
    </row>
    <row r="52" spans="1:9" s="5" customFormat="1" ht="17.25" customHeight="1" x14ac:dyDescent="0.25">
      <c r="A52" s="3"/>
      <c r="B52" s="69" t="s">
        <v>29</v>
      </c>
      <c r="C52" s="70" t="s">
        <v>56</v>
      </c>
      <c r="D52" s="71" t="s">
        <v>65</v>
      </c>
      <c r="E52" s="41"/>
      <c r="F52" s="42"/>
      <c r="G52" s="15"/>
    </row>
    <row r="53" spans="1:9" s="5" customFormat="1" ht="17.25" customHeight="1" x14ac:dyDescent="0.25">
      <c r="A53" s="3"/>
      <c r="B53" s="69" t="s">
        <v>31</v>
      </c>
      <c r="C53" s="70" t="s">
        <v>56</v>
      </c>
      <c r="D53" s="71" t="s">
        <v>66</v>
      </c>
      <c r="E53" s="41"/>
      <c r="F53" s="42"/>
      <c r="G53" s="15"/>
    </row>
    <row r="54" spans="1:9" s="5" customFormat="1" ht="17.25" customHeight="1" x14ac:dyDescent="0.25">
      <c r="A54" s="3"/>
      <c r="B54" s="214" t="s">
        <v>110</v>
      </c>
      <c r="C54" s="215"/>
      <c r="D54" s="215"/>
      <c r="E54" s="16" t="str">
        <f>IF(E52=0,"NR",(E51+E52+E53)/E52)</f>
        <v>NR</v>
      </c>
      <c r="F54" s="37" t="str">
        <f>IF(F52=0,"NR",(F51+F52+F53)/F52)</f>
        <v>NR</v>
      </c>
      <c r="G54" s="15"/>
    </row>
    <row r="55" spans="1:9" s="5" customFormat="1" ht="17.25" customHeight="1" thickBot="1" x14ac:dyDescent="0.3">
      <c r="A55" s="3"/>
      <c r="B55" s="202" t="s">
        <v>135</v>
      </c>
      <c r="C55" s="203"/>
      <c r="D55" s="203"/>
      <c r="E55" s="38" t="str">
        <f>IF((E54)="NR","NR",IF((E54)&lt;1,"Ano","Ne"))</f>
        <v>NR</v>
      </c>
      <c r="F55" s="39" t="str">
        <f>IF((F54)="NR","NR",IF((F54)&lt;1,"Ano","Ne"))</f>
        <v>NR</v>
      </c>
      <c r="G55" s="15"/>
    </row>
    <row r="56" spans="1:9" ht="5.25" customHeight="1" thickBot="1" x14ac:dyDescent="0.3">
      <c r="B56" s="4"/>
      <c r="C56" s="15"/>
      <c r="D56" s="5"/>
    </row>
    <row r="57" spans="1:9" s="5" customFormat="1" ht="20.25" customHeight="1" thickBot="1" x14ac:dyDescent="0.3">
      <c r="A57" s="3"/>
      <c r="B57" s="230" t="s">
        <v>33</v>
      </c>
      <c r="C57" s="231"/>
      <c r="D57" s="231"/>
      <c r="E57" s="34" t="str">
        <f>IF(AND(E48="ANO",F48="Ano",E55="Ano",F55="Ano"),"Ano","Ne")</f>
        <v>Ne</v>
      </c>
      <c r="F57" s="2"/>
      <c r="G57" s="8"/>
    </row>
    <row r="58" spans="1:9" s="5" customFormat="1" ht="15" customHeight="1" thickBot="1" x14ac:dyDescent="0.3">
      <c r="A58" s="3"/>
      <c r="B58" s="4"/>
      <c r="C58" s="15"/>
      <c r="E58" s="3"/>
      <c r="F58" s="2"/>
      <c r="G58" s="4"/>
    </row>
    <row r="59" spans="1:9" s="5" customFormat="1" ht="32.25" customHeight="1" thickBot="1" x14ac:dyDescent="0.3">
      <c r="A59" s="3"/>
      <c r="B59" s="208" t="s">
        <v>136</v>
      </c>
      <c r="C59" s="209"/>
      <c r="D59" s="210"/>
      <c r="E59" s="18" t="str">
        <f>IF(OR(E24="ANO",E30="Ano",E35="Ano",E40="Ano",E57="Ano"),"Ano","Ne")</f>
        <v>Ne</v>
      </c>
      <c r="F59" s="2"/>
      <c r="G59" s="4"/>
    </row>
    <row r="60" spans="1:9" s="5" customFormat="1" ht="18" customHeight="1" x14ac:dyDescent="0.25">
      <c r="A60" s="3"/>
      <c r="B60" s="2"/>
      <c r="C60" s="10"/>
      <c r="D60" s="3"/>
      <c r="E60" s="3"/>
      <c r="F60" s="2"/>
      <c r="G60" s="4"/>
    </row>
    <row r="61" spans="1:9" s="5" customFormat="1" ht="6" customHeight="1" x14ac:dyDescent="0.25">
      <c r="A61" s="3"/>
      <c r="B61" s="2"/>
      <c r="C61" s="10"/>
      <c r="D61" s="3"/>
      <c r="E61" s="3"/>
      <c r="F61" s="2"/>
      <c r="G61" s="4"/>
    </row>
    <row r="63" spans="1:9" s="5" customFormat="1" ht="21" customHeight="1" x14ac:dyDescent="0.25">
      <c r="A63" s="3"/>
      <c r="B63" s="2"/>
      <c r="C63" s="10"/>
      <c r="D63" s="3"/>
      <c r="E63" s="3"/>
      <c r="F63" s="2"/>
      <c r="G63" s="4"/>
    </row>
    <row r="64" spans="1:9" s="5" customFormat="1" ht="32.25" customHeight="1" x14ac:dyDescent="0.25">
      <c r="A64" s="3"/>
      <c r="B64" s="2"/>
      <c r="C64" s="10"/>
      <c r="D64" s="3"/>
      <c r="E64" s="3"/>
      <c r="F64" s="2"/>
      <c r="G64" s="4"/>
    </row>
  </sheetData>
  <sheetProtection algorithmName="SHA-512" hashValue="9OOxs3vCqi9bn7D60ez0v0fManZOYt37qj5ilKZkawBlqe4kQxZo8chiBrLi/LXDuwIng3V12cQ8W23yYDP6Ow==" saltValue="UNhn/+qhwQphtk6pVTUOdA==" spinCount="100000" sheet="1" objects="1" scenarios="1"/>
  <mergeCells count="50">
    <mergeCell ref="B48:D48"/>
    <mergeCell ref="B54:D54"/>
    <mergeCell ref="B55:D55"/>
    <mergeCell ref="B57:D57"/>
    <mergeCell ref="B59:D59"/>
    <mergeCell ref="B47:D47"/>
    <mergeCell ref="B30:D30"/>
    <mergeCell ref="C32:D32"/>
    <mergeCell ref="C33:D33"/>
    <mergeCell ref="C34:D34"/>
    <mergeCell ref="B35:D35"/>
    <mergeCell ref="C37:D37"/>
    <mergeCell ref="C38:D38"/>
    <mergeCell ref="C39:D39"/>
    <mergeCell ref="B40:D40"/>
    <mergeCell ref="B42:D42"/>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31">
    <cfRule type="containsText" dxfId="154" priority="31" operator="containsText" text="&quot;RELEVANTNÍ&quot;">
      <formula>NOT(ISERROR(SEARCH("""RELEVANTNÍ""",A1)))</formula>
    </cfRule>
    <cfRule type="beginsWith" dxfId="153" priority="30" operator="beginsWith" text="RE">
      <formula>LEFT(A1,LEN("RE"))="RE"</formula>
    </cfRule>
  </conditionalFormatting>
  <conditionalFormatting sqref="A33:A36">
    <cfRule type="containsText" dxfId="152" priority="40" operator="containsText" text="&quot;RELEVANTNÍ&quot;">
      <formula>NOT(ISERROR(SEARCH("""RELEVANTNÍ""",A33)))</formula>
    </cfRule>
    <cfRule type="beginsWith" dxfId="151" priority="39" operator="beginsWith" text="RE">
      <formula>LEFT(A33,LEN("RE"))="RE"</formula>
    </cfRule>
  </conditionalFormatting>
  <conditionalFormatting sqref="A38:A1048576">
    <cfRule type="containsText" dxfId="150" priority="21" operator="containsText" text="&quot;RELEVANTNÍ&quot;">
      <formula>NOT(ISERROR(SEARCH("""RELEVANTNÍ""",A38)))</formula>
    </cfRule>
    <cfRule type="beginsWith" dxfId="149" priority="20" operator="beginsWith" text="RE">
      <formula>LEFT(A38,LEN("RE"))="RE"</formula>
    </cfRule>
  </conditionalFormatting>
  <conditionalFormatting sqref="E17">
    <cfRule type="beginsWith" dxfId="148" priority="37" operator="beginsWith" text="RE">
      <formula>LEFT(E17,LEN("RE"))="RE"</formula>
    </cfRule>
  </conditionalFormatting>
  <conditionalFormatting sqref="E19:E20">
    <cfRule type="beginsWith" dxfId="147" priority="3" operator="beginsWith" text="RE">
      <formula>LEFT(E19,LEN("RE"))="RE"</formula>
    </cfRule>
  </conditionalFormatting>
  <conditionalFormatting sqref="E21:E23">
    <cfRule type="expression" dxfId="146" priority="4">
      <formula>$E$19="NERELEVANTNÍ"</formula>
    </cfRule>
  </conditionalFormatting>
  <conditionalFormatting sqref="E22:E24">
    <cfRule type="beginsWith" dxfId="145" priority="5" operator="beginsWith" text="RE">
      <formula>LEFT(E22,LEN("RE"))="RE"</formula>
    </cfRule>
  </conditionalFormatting>
  <conditionalFormatting sqref="E24">
    <cfRule type="containsText" dxfId="144" priority="6" operator="containsText" text="Ne">
      <formula>NOT(ISERROR(SEARCH("Ne",E24)))</formula>
    </cfRule>
    <cfRule type="containsText" dxfId="143" priority="7" operator="containsText" text="Ano">
      <formula>NOT(ISERROR(SEARCH("Ano",E24)))</formula>
    </cfRule>
  </conditionalFormatting>
  <conditionalFormatting sqref="E27">
    <cfRule type="beginsWith" dxfId="142" priority="12" operator="beginsWith" text="RE">
      <formula>LEFT(E27,LEN("RE"))="RE"</formula>
    </cfRule>
  </conditionalFormatting>
  <conditionalFormatting sqref="E28:E29">
    <cfRule type="beginsWith" dxfId="141" priority="27" operator="beginsWith" text="RE">
      <formula>LEFT(E28,LEN("RE"))="RE"</formula>
    </cfRule>
    <cfRule type="expression" dxfId="140" priority="26">
      <formula>$E$26="NERELEVANTNÍ"</formula>
    </cfRule>
  </conditionalFormatting>
  <conditionalFormatting sqref="E30 E35 E40 E57 E59">
    <cfRule type="containsText" dxfId="139" priority="42" operator="containsText" text="Ano">
      <formula>NOT(ISERROR(SEARCH("Ano",E30)))</formula>
    </cfRule>
  </conditionalFormatting>
  <conditionalFormatting sqref="E30 E57 E59 E35 E40">
    <cfRule type="containsText" dxfId="138" priority="41" operator="containsText" text="Ne">
      <formula>NOT(ISERROR(SEARCH("Ne",E30)))</formula>
    </cfRule>
  </conditionalFormatting>
  <conditionalFormatting sqref="E33:E34">
    <cfRule type="beginsWith" dxfId="137" priority="15" operator="beginsWith" text="RE">
      <formula>LEFT(E33,LEN("RE"))="RE"</formula>
    </cfRule>
  </conditionalFormatting>
  <conditionalFormatting sqref="E1:F3 B18:E18 F24 E25:F26 F27:F29 E30:F32 F33">
    <cfRule type="beginsWith" dxfId="136" priority="38" operator="beginsWith" text="RE">
      <formula>LEFT(B1,LEN("RE"))="RE"</formula>
    </cfRule>
  </conditionalFormatting>
  <conditionalFormatting sqref="E9:F16">
    <cfRule type="beginsWith" dxfId="135" priority="2" operator="beginsWith" text="RE">
      <formula>LEFT(E9,LEN("RE"))="RE"</formula>
    </cfRule>
  </conditionalFormatting>
  <conditionalFormatting sqref="E35:F44">
    <cfRule type="beginsWith" dxfId="134" priority="11" operator="beginsWith" text="RE">
      <formula>LEFT(E35,LEN("RE"))="RE"</formula>
    </cfRule>
  </conditionalFormatting>
  <conditionalFormatting sqref="E45:F46">
    <cfRule type="expression" dxfId="133" priority="24">
      <formula>$E$42="NERELEVANTNÍ"</formula>
    </cfRule>
  </conditionalFormatting>
  <conditionalFormatting sqref="E45:F47">
    <cfRule type="beginsWith" dxfId="132" priority="25" operator="beginsWith" text="RE">
      <formula>LEFT(E45,LEN("RE"))="RE"</formula>
    </cfRule>
  </conditionalFormatting>
  <conditionalFormatting sqref="E48:F50">
    <cfRule type="beginsWith" dxfId="131" priority="10" operator="beginsWith" text="RE">
      <formula>LEFT(E48,LEN("RE"))="RE"</formula>
    </cfRule>
  </conditionalFormatting>
  <conditionalFormatting sqref="E51:F53">
    <cfRule type="expression" dxfId="130" priority="22">
      <formula>$E$42="NERELEVANTNÍ"</formula>
    </cfRule>
  </conditionalFormatting>
  <conditionalFormatting sqref="E51:F1048576">
    <cfRule type="beginsWith" dxfId="129" priority="23" operator="beginsWith" text="RE">
      <formula>LEFT(E51,LEN("RE"))="RE"</formula>
    </cfRule>
  </conditionalFormatting>
  <conditionalFormatting sqref="F17:F21">
    <cfRule type="beginsWith" dxfId="128"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173" t="s">
        <v>99</v>
      </c>
      <c r="C4" s="174"/>
      <c r="D4" s="175"/>
      <c r="E4" s="175"/>
      <c r="F4" s="176"/>
      <c r="G4" s="5"/>
    </row>
    <row r="5" spans="1:11" ht="17.25" customHeight="1" x14ac:dyDescent="0.25">
      <c r="B5" s="177" t="s">
        <v>1</v>
      </c>
      <c r="C5" s="178"/>
      <c r="D5" s="179"/>
      <c r="E5" s="179"/>
      <c r="F5" s="180"/>
      <c r="G5" s="8"/>
    </row>
    <row r="6" spans="1:11" ht="17.25" customHeight="1" x14ac:dyDescent="0.25">
      <c r="B6" s="177" t="s">
        <v>2</v>
      </c>
      <c r="C6" s="178"/>
      <c r="D6" s="179"/>
      <c r="E6" s="179"/>
      <c r="F6" s="180"/>
      <c r="G6" s="8"/>
    </row>
    <row r="7" spans="1:11" ht="17.25" customHeight="1" x14ac:dyDescent="0.25">
      <c r="B7" s="177" t="s">
        <v>3</v>
      </c>
      <c r="C7" s="178"/>
      <c r="D7" s="181"/>
      <c r="E7" s="181"/>
      <c r="F7" s="182"/>
      <c r="G7" s="9"/>
    </row>
    <row r="8" spans="1:11" ht="17.25" customHeight="1" thickBot="1" x14ac:dyDescent="0.3">
      <c r="B8" s="183" t="s">
        <v>4</v>
      </c>
      <c r="C8" s="184"/>
      <c r="D8" s="185"/>
      <c r="E8" s="185"/>
      <c r="F8" s="186"/>
    </row>
    <row r="9" spans="1:11" ht="9.9499999999999993" customHeight="1" thickBot="1" x14ac:dyDescent="0.3">
      <c r="C9" s="10"/>
      <c r="J9" s="11"/>
      <c r="K9" s="3"/>
    </row>
    <row r="10" spans="1:11" ht="17.25" customHeight="1" x14ac:dyDescent="0.25">
      <c r="B10" s="173" t="s">
        <v>108</v>
      </c>
      <c r="C10" s="174"/>
      <c r="D10" s="175" t="s">
        <v>78</v>
      </c>
      <c r="E10" s="175"/>
      <c r="F10" s="176"/>
      <c r="K10" s="3"/>
    </row>
    <row r="11" spans="1:11" ht="33" customHeight="1" x14ac:dyDescent="0.25">
      <c r="B11" s="193" t="s">
        <v>286</v>
      </c>
      <c r="C11" s="194"/>
      <c r="D11" s="179" t="s">
        <v>78</v>
      </c>
      <c r="E11" s="179"/>
      <c r="F11" s="180"/>
      <c r="K11" s="3"/>
    </row>
    <row r="12" spans="1:11" ht="17.25" customHeight="1" x14ac:dyDescent="0.25">
      <c r="B12" s="177" t="s">
        <v>97</v>
      </c>
      <c r="C12" s="178"/>
      <c r="D12" s="179" t="s">
        <v>78</v>
      </c>
      <c r="E12" s="179"/>
      <c r="F12" s="180"/>
      <c r="K12" s="3"/>
    </row>
    <row r="13" spans="1:11" ht="33.950000000000003" customHeight="1" x14ac:dyDescent="0.25">
      <c r="B13" s="177" t="s">
        <v>272</v>
      </c>
      <c r="C13" s="178"/>
      <c r="D13" s="179" t="s">
        <v>78</v>
      </c>
      <c r="E13" s="179"/>
      <c r="F13" s="180"/>
      <c r="K13" s="3"/>
    </row>
    <row r="14" spans="1:11" ht="17.25" customHeight="1" x14ac:dyDescent="0.25">
      <c r="B14" s="177" t="s">
        <v>98</v>
      </c>
      <c r="C14" s="178"/>
      <c r="D14" s="179" t="s">
        <v>209</v>
      </c>
      <c r="E14" s="179"/>
      <c r="F14" s="180"/>
      <c r="K14" s="3"/>
    </row>
    <row r="15" spans="1:11" ht="33" customHeight="1" thickBot="1" x14ac:dyDescent="0.3">
      <c r="B15" s="183" t="s">
        <v>141</v>
      </c>
      <c r="C15" s="184"/>
      <c r="D15" s="187" t="s">
        <v>78</v>
      </c>
      <c r="E15" s="187"/>
      <c r="F15" s="188"/>
      <c r="K15" s="3"/>
    </row>
    <row r="16" spans="1:11" ht="20.25" customHeight="1" thickBot="1" x14ac:dyDescent="0.3">
      <c r="K16" s="3"/>
    </row>
    <row r="17" spans="1:11" ht="20.25" customHeight="1" thickBot="1" x14ac:dyDescent="0.3">
      <c r="A17" s="7" t="s">
        <v>93</v>
      </c>
      <c r="B17" s="189" t="s">
        <v>111</v>
      </c>
      <c r="C17" s="190"/>
      <c r="D17" s="19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2"/>
      <c r="F17" s="195" t="s">
        <v>303</v>
      </c>
      <c r="G17" s="196"/>
      <c r="K17" s="3"/>
    </row>
    <row r="18" spans="1:11" ht="8.25" customHeight="1" thickBot="1" x14ac:dyDescent="0.3">
      <c r="K18" s="3"/>
    </row>
    <row r="19" spans="1:11" ht="20.25" customHeight="1" x14ac:dyDescent="0.25">
      <c r="B19" s="173" t="s">
        <v>289</v>
      </c>
      <c r="C19" s="227" t="s">
        <v>68</v>
      </c>
      <c r="D19" s="223" t="s">
        <v>71</v>
      </c>
      <c r="E19" s="29" t="str">
        <f>IF(OR(D17="kritéria A,C,D,E",D17="kritéria A,C,D"),"RELEVANTNÍ","NERELEVANTNÍ")</f>
        <v>NERELEVANTNÍ</v>
      </c>
      <c r="K19" s="3"/>
    </row>
    <row r="20" spans="1:11" s="6" customFormat="1" ht="20.25" customHeight="1" x14ac:dyDescent="0.25">
      <c r="A20" s="1"/>
      <c r="B20" s="177"/>
      <c r="C20" s="228"/>
      <c r="D20" s="224"/>
      <c r="E20" s="30" t="str">
        <f>IF($D$8&gt;1,$D$8,"")</f>
        <v/>
      </c>
    </row>
    <row r="21" spans="1:11" s="6" customFormat="1" ht="30" customHeight="1" x14ac:dyDescent="0.25">
      <c r="A21" s="1"/>
      <c r="B21" s="31" t="s">
        <v>19</v>
      </c>
      <c r="C21" s="250" t="s">
        <v>243</v>
      </c>
      <c r="D21" s="251"/>
      <c r="E21" s="32"/>
    </row>
    <row r="22" spans="1:11" ht="17.25" customHeight="1" x14ac:dyDescent="0.25">
      <c r="B22" s="31" t="s">
        <v>34</v>
      </c>
      <c r="C22" s="250" t="s">
        <v>242</v>
      </c>
      <c r="D22" s="251"/>
      <c r="E22" s="32"/>
      <c r="K22" s="3"/>
    </row>
    <row r="23" spans="1:11" ht="17.25" customHeight="1" x14ac:dyDescent="0.25">
      <c r="B23" s="31" t="s">
        <v>79</v>
      </c>
      <c r="C23" s="250" t="s">
        <v>275</v>
      </c>
      <c r="D23" s="251"/>
      <c r="E23" s="32"/>
      <c r="K23" s="3"/>
    </row>
    <row r="24" spans="1:11" ht="17.25" customHeight="1" thickBot="1" x14ac:dyDescent="0.3">
      <c r="B24" s="220" t="s">
        <v>18</v>
      </c>
      <c r="C24" s="221"/>
      <c r="D24" s="222"/>
      <c r="E24" s="33" t="str">
        <f>IF(E21&lt;((E22+E23)/2),"Ano","Ne")</f>
        <v>Ne</v>
      </c>
      <c r="K24" s="3"/>
    </row>
    <row r="25" spans="1:11" ht="9.9499999999999993" customHeight="1" thickBot="1" x14ac:dyDescent="0.3">
      <c r="D25" s="1"/>
      <c r="E25" s="1"/>
      <c r="K25" s="3"/>
    </row>
    <row r="26" spans="1:11" s="5" customFormat="1" ht="20.25" customHeight="1" x14ac:dyDescent="0.25">
      <c r="A26" s="1"/>
      <c r="B26" s="225" t="s">
        <v>290</v>
      </c>
      <c r="C26" s="223" t="s">
        <v>68</v>
      </c>
      <c r="D26" s="223" t="s">
        <v>71</v>
      </c>
      <c r="E26" s="29" t="str">
        <f>IF(OR(D17="kritéria B,C,D,E",D17="kritéria B,C,D"),"RELEVANTNÍ","NERELEVANTNÍ")</f>
        <v>NERELEVANTNÍ</v>
      </c>
      <c r="F26" s="2"/>
      <c r="G26" s="4"/>
      <c r="K26" s="3"/>
    </row>
    <row r="27" spans="1:11" s="5" customFormat="1" ht="20.25" customHeight="1" x14ac:dyDescent="0.25">
      <c r="A27" s="1"/>
      <c r="B27" s="226"/>
      <c r="C27" s="224"/>
      <c r="D27" s="224"/>
      <c r="E27" s="30" t="str">
        <f>IF($D$8&gt;1,$D$8,"")</f>
        <v/>
      </c>
      <c r="F27" s="2"/>
      <c r="G27" s="4"/>
      <c r="K27" s="3"/>
    </row>
    <row r="28" spans="1:11" s="5" customFormat="1" ht="27.95" customHeight="1" x14ac:dyDescent="0.25">
      <c r="A28" s="1"/>
      <c r="B28" s="31" t="s">
        <v>19</v>
      </c>
      <c r="C28" s="250" t="s">
        <v>243</v>
      </c>
      <c r="D28" s="251"/>
      <c r="E28" s="32"/>
      <c r="F28" s="2"/>
      <c r="G28" s="4"/>
      <c r="K28" s="3"/>
    </row>
    <row r="29" spans="1:11" s="5" customFormat="1" ht="17.25" customHeight="1" x14ac:dyDescent="0.25">
      <c r="A29" s="1"/>
      <c r="B29" s="31" t="s">
        <v>14</v>
      </c>
      <c r="C29" s="250" t="s">
        <v>276</v>
      </c>
      <c r="D29" s="251"/>
      <c r="E29" s="32"/>
      <c r="F29" s="2"/>
      <c r="G29" s="4"/>
      <c r="K29" s="3"/>
    </row>
    <row r="30" spans="1:11" s="5" customFormat="1" ht="17.25" customHeight="1" x14ac:dyDescent="0.25">
      <c r="A30" s="1"/>
      <c r="B30" s="31" t="s">
        <v>16</v>
      </c>
      <c r="C30" s="250" t="s">
        <v>277</v>
      </c>
      <c r="D30" s="251"/>
      <c r="E30" s="32"/>
      <c r="F30" s="2"/>
      <c r="G30" s="4"/>
      <c r="K30" s="3"/>
    </row>
    <row r="31" spans="1:11" s="5" customFormat="1" ht="17.25" customHeight="1" thickBot="1" x14ac:dyDescent="0.3">
      <c r="A31" s="1"/>
      <c r="B31" s="218" t="s">
        <v>21</v>
      </c>
      <c r="C31" s="219"/>
      <c r="D31" s="219"/>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204" t="s">
        <v>68</v>
      </c>
      <c r="D33" s="204"/>
      <c r="E33" s="29" t="s">
        <v>52</v>
      </c>
      <c r="F33" s="2"/>
      <c r="G33" s="4"/>
      <c r="K33" s="3"/>
    </row>
    <row r="34" spans="1:11" s="5" customFormat="1" ht="17.25" customHeight="1" x14ac:dyDescent="0.25">
      <c r="A34" s="1"/>
      <c r="B34" s="73" t="s">
        <v>22</v>
      </c>
      <c r="C34" s="197" t="s">
        <v>70</v>
      </c>
      <c r="D34" s="197"/>
      <c r="E34" s="40" t="s">
        <v>78</v>
      </c>
      <c r="F34" s="239" t="s">
        <v>299</v>
      </c>
      <c r="G34" s="240"/>
      <c r="K34" s="3"/>
    </row>
    <row r="35" spans="1:11" s="5" customFormat="1" ht="17.25" customHeight="1" x14ac:dyDescent="0.25">
      <c r="A35" s="1"/>
      <c r="B35" s="73" t="s">
        <v>206</v>
      </c>
      <c r="C35" s="197" t="s">
        <v>76</v>
      </c>
      <c r="D35" s="197"/>
      <c r="E35" s="40" t="s">
        <v>78</v>
      </c>
      <c r="F35" s="239"/>
      <c r="G35" s="240"/>
      <c r="K35" s="3"/>
    </row>
    <row r="36" spans="1:11" s="5" customFormat="1" ht="17.25" customHeight="1" thickBot="1" x14ac:dyDescent="0.3">
      <c r="A36" s="1"/>
      <c r="B36" s="202" t="s">
        <v>23</v>
      </c>
      <c r="C36" s="203"/>
      <c r="D36" s="203"/>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204" t="s">
        <v>68</v>
      </c>
      <c r="D38" s="204"/>
      <c r="E38" s="29" t="s">
        <v>52</v>
      </c>
      <c r="F38" s="2"/>
      <c r="G38" s="4"/>
      <c r="K38" s="3"/>
    </row>
    <row r="39" spans="1:11" s="5" customFormat="1" ht="32.25" customHeight="1" x14ac:dyDescent="0.25">
      <c r="A39" s="1"/>
      <c r="B39" s="73" t="s">
        <v>207</v>
      </c>
      <c r="C39" s="197" t="s">
        <v>76</v>
      </c>
      <c r="D39" s="197"/>
      <c r="E39" s="40" t="s">
        <v>78</v>
      </c>
      <c r="F39" s="2"/>
      <c r="G39" s="4"/>
      <c r="K39" s="3"/>
    </row>
    <row r="40" spans="1:11" s="5" customFormat="1" ht="32.25" customHeight="1" x14ac:dyDescent="0.25">
      <c r="A40" s="1"/>
      <c r="B40" s="73" t="s">
        <v>208</v>
      </c>
      <c r="C40" s="197" t="s">
        <v>76</v>
      </c>
      <c r="D40" s="197"/>
      <c r="E40" s="40" t="s">
        <v>78</v>
      </c>
      <c r="F40" s="2"/>
      <c r="G40" s="4"/>
      <c r="K40" s="3"/>
    </row>
    <row r="41" spans="1:11" s="5" customFormat="1" ht="17.25" customHeight="1" thickBot="1" x14ac:dyDescent="0.3">
      <c r="A41" s="1"/>
      <c r="B41" s="202" t="s">
        <v>24</v>
      </c>
      <c r="C41" s="203"/>
      <c r="D41" s="203"/>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1" t="s">
        <v>132</v>
      </c>
      <c r="C43" s="212"/>
      <c r="D43" s="21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27.95" customHeight="1" x14ac:dyDescent="0.25">
      <c r="A46" s="1"/>
      <c r="B46" s="69" t="s">
        <v>19</v>
      </c>
      <c r="C46" s="250" t="s">
        <v>243</v>
      </c>
      <c r="D46" s="251"/>
      <c r="E46" s="19"/>
      <c r="F46" s="32"/>
      <c r="G46" s="15"/>
      <c r="H46" s="1"/>
      <c r="K46" s="3"/>
    </row>
    <row r="47" spans="1:11" s="5" customFormat="1" ht="26.1" customHeight="1" x14ac:dyDescent="0.25">
      <c r="A47" s="1"/>
      <c r="B47" s="69" t="s">
        <v>126</v>
      </c>
      <c r="C47" s="216" t="s">
        <v>261</v>
      </c>
      <c r="D47" s="217"/>
      <c r="E47" s="19"/>
      <c r="F47" s="32"/>
      <c r="G47" s="15"/>
      <c r="H47" s="1"/>
      <c r="K47" s="3"/>
    </row>
    <row r="48" spans="1:11" s="5" customFormat="1" ht="17.25" customHeight="1" x14ac:dyDescent="0.25">
      <c r="A48" s="1"/>
      <c r="B48" s="214" t="s">
        <v>109</v>
      </c>
      <c r="C48" s="215"/>
      <c r="D48" s="215"/>
      <c r="E48" s="16" t="str">
        <f>IF((E46)=0,"NR",(E47/E46))</f>
        <v>NR</v>
      </c>
      <c r="F48" s="37" t="str">
        <f>IF((F46)=0,"NR",(F47/F46))</f>
        <v>NR</v>
      </c>
      <c r="G48" s="15"/>
      <c r="H48" s="17"/>
      <c r="K48" s="3"/>
    </row>
    <row r="49" spans="1:11" s="5" customFormat="1" ht="17.25" customHeight="1" thickBot="1" x14ac:dyDescent="0.3">
      <c r="A49" s="1"/>
      <c r="B49" s="202" t="s">
        <v>26</v>
      </c>
      <c r="C49" s="203"/>
      <c r="D49" s="203"/>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216" t="s">
        <v>253</v>
      </c>
      <c r="D52" s="217"/>
      <c r="E52" s="19"/>
      <c r="F52" s="32"/>
      <c r="G52" s="15"/>
      <c r="H52" s="1"/>
    </row>
    <row r="53" spans="1:11" s="5" customFormat="1" ht="17.25" customHeight="1" x14ac:dyDescent="0.25">
      <c r="A53" s="1"/>
      <c r="B53" s="69" t="s">
        <v>29</v>
      </c>
      <c r="C53" s="216" t="s">
        <v>258</v>
      </c>
      <c r="D53" s="217"/>
      <c r="E53" s="19"/>
      <c r="F53" s="32"/>
      <c r="G53" s="15"/>
      <c r="H53" s="1"/>
    </row>
    <row r="54" spans="1:11" s="5" customFormat="1" ht="17.25" customHeight="1" x14ac:dyDescent="0.25">
      <c r="A54" s="1"/>
      <c r="B54" s="69" t="s">
        <v>31</v>
      </c>
      <c r="C54" s="216" t="s">
        <v>257</v>
      </c>
      <c r="D54" s="217"/>
      <c r="E54" s="19"/>
      <c r="F54" s="32"/>
      <c r="G54" s="15"/>
      <c r="H54" s="1"/>
    </row>
    <row r="55" spans="1:11" s="5" customFormat="1" ht="17.25" customHeight="1" x14ac:dyDescent="0.25">
      <c r="A55" s="1"/>
      <c r="B55" s="214" t="s">
        <v>110</v>
      </c>
      <c r="C55" s="215"/>
      <c r="D55" s="215"/>
      <c r="E55" s="16" t="str">
        <f>IF(E53=0,"NR",(E52+E53+E54)/E53)</f>
        <v>NR</v>
      </c>
      <c r="F55" s="37" t="str">
        <f>IF(F53=0,"NR",(F52+F53+F54)/F53)</f>
        <v>NR</v>
      </c>
      <c r="G55" s="15"/>
    </row>
    <row r="56" spans="1:11" s="5" customFormat="1" ht="17.25" customHeight="1" thickBot="1" x14ac:dyDescent="0.3">
      <c r="A56" s="1"/>
      <c r="B56" s="202" t="s">
        <v>135</v>
      </c>
      <c r="C56" s="203"/>
      <c r="D56" s="203"/>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5" t="s">
        <v>33</v>
      </c>
      <c r="C58" s="206"/>
      <c r="D58" s="207"/>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08" t="s">
        <v>136</v>
      </c>
      <c r="C60" s="209"/>
      <c r="D60" s="210"/>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A1:A18">
    <cfRule type="beginsWith" dxfId="127" priority="28" operator="beginsWith" text="RE">
      <formula>LEFT(A1,LEN("RE"))="RE"</formula>
    </cfRule>
    <cfRule type="containsText" dxfId="126" priority="29" operator="containsText" text="&quot;RELEVANTNÍ&quot;">
      <formula>NOT(ISERROR(SEARCH("""RELEVANTNÍ""",A1)))</formula>
    </cfRule>
  </conditionalFormatting>
  <conditionalFormatting sqref="A22:A32 A34:A37">
    <cfRule type="containsText" dxfId="125" priority="42" operator="containsText" text="&quot;RELEVANTNÍ&quot;">
      <formula>NOT(ISERROR(SEARCH("""RELEVANTNÍ""",A22)))</formula>
    </cfRule>
    <cfRule type="beginsWith" dxfId="124" priority="41" operator="beginsWith" text="RE">
      <formula>LEFT(A22,LEN("RE"))="RE"</formula>
    </cfRule>
  </conditionalFormatting>
  <conditionalFormatting sqref="A39:A1048576">
    <cfRule type="beginsWith" dxfId="123" priority="17" operator="beginsWith" text="RE">
      <formula>LEFT(A39,LEN("RE"))="RE"</formula>
    </cfRule>
    <cfRule type="containsText" dxfId="122" priority="18" operator="containsText" text="&quot;RELEVANTNÍ&quot;">
      <formula>NOT(ISERROR(SEARCH("""RELEVANTNÍ""",A39)))</formula>
    </cfRule>
  </conditionalFormatting>
  <conditionalFormatting sqref="E20">
    <cfRule type="beginsWith" dxfId="121" priority="7" operator="beginsWith" text="RE">
      <formula>LEFT(E20,LEN("RE"))="RE"</formula>
    </cfRule>
  </conditionalFormatting>
  <conditionalFormatting sqref="E21:E23">
    <cfRule type="expression" dxfId="120" priority="27">
      <formula>$E$19="NERELEVANTNÍ"</formula>
    </cfRule>
  </conditionalFormatting>
  <conditionalFormatting sqref="E24">
    <cfRule type="containsText" dxfId="119" priority="44" operator="containsText" text="Ano">
      <formula>NOT(ISERROR(SEARCH("Ano",E24)))</formula>
    </cfRule>
    <cfRule type="containsText" dxfId="118" priority="43" operator="containsText" text="Ne">
      <formula>NOT(ISERROR(SEARCH("Ne",E24)))</formula>
    </cfRule>
  </conditionalFormatting>
  <conditionalFormatting sqref="E27">
    <cfRule type="beginsWith" dxfId="117" priority="6" operator="beginsWith" text="RE">
      <formula>LEFT(E27,LEN("RE"))="RE"</formula>
    </cfRule>
  </conditionalFormatting>
  <conditionalFormatting sqref="E28:E30">
    <cfRule type="expression" dxfId="116" priority="25">
      <formula>$E$26="NERELEVANTNÍ"</formula>
    </cfRule>
  </conditionalFormatting>
  <conditionalFormatting sqref="E29:E30">
    <cfRule type="beginsWith" dxfId="115" priority="26" operator="beginsWith" text="RE">
      <formula>LEFT(E29,LEN("RE"))="RE"</formula>
    </cfRule>
  </conditionalFormatting>
  <conditionalFormatting sqref="E31 E36 E41 E58 E60">
    <cfRule type="containsText" dxfId="114" priority="46" operator="containsText" text="Ano">
      <formula>NOT(ISERROR(SEARCH("Ano",E31)))</formula>
    </cfRule>
  </conditionalFormatting>
  <conditionalFormatting sqref="E31 E58 E60 E36 E41">
    <cfRule type="containsText" dxfId="113" priority="45" operator="containsText" text="Ne">
      <formula>NOT(ISERROR(SEARCH("Ne",E31)))</formula>
    </cfRule>
  </conditionalFormatting>
  <conditionalFormatting sqref="E34:E35">
    <cfRule type="beginsWith" dxfId="112" priority="10" operator="beginsWith" text="RE">
      <formula>LEFT(E34,LEN("RE"))="RE"</formula>
    </cfRule>
  </conditionalFormatting>
  <conditionalFormatting sqref="E1:F19">
    <cfRule type="beginsWith" dxfId="111" priority="2" operator="beginsWith" text="RE">
      <formula>LEFT(E1,LEN("RE"))="RE"</formula>
    </cfRule>
  </conditionalFormatting>
  <conditionalFormatting sqref="E22:F26 F20:F21 F27:F30 E31:F33">
    <cfRule type="beginsWith" dxfId="110" priority="40" operator="beginsWith" text="RE">
      <formula>LEFT(E20,LEN("RE"))="RE"</formula>
    </cfRule>
  </conditionalFormatting>
  <conditionalFormatting sqref="E36:F45">
    <cfRule type="beginsWith" dxfId="109" priority="5" operator="beginsWith" text="RE">
      <formula>LEFT(E36,LEN("RE"))="RE"</formula>
    </cfRule>
  </conditionalFormatting>
  <conditionalFormatting sqref="E46:F47">
    <cfRule type="expression" dxfId="108" priority="21">
      <formula>$E$43="NERELEVANTNÍ"</formula>
    </cfRule>
  </conditionalFormatting>
  <conditionalFormatting sqref="E47:F47">
    <cfRule type="beginsWith" dxfId="107" priority="22" operator="beginsWith" text="RE">
      <formula>LEFT(E47,LEN("RE"))="RE"</formula>
    </cfRule>
  </conditionalFormatting>
  <conditionalFormatting sqref="E48:F51">
    <cfRule type="beginsWith" dxfId="106" priority="4" operator="beginsWith" text="RE">
      <formula>LEFT(E48,LEN("RE"))="RE"</formula>
    </cfRule>
  </conditionalFormatting>
  <conditionalFormatting sqref="E52:F54">
    <cfRule type="expression" dxfId="105" priority="19">
      <formula>$E$43="NERELEVANTNÍ"</formula>
    </cfRule>
  </conditionalFormatting>
  <conditionalFormatting sqref="E53:F53">
    <cfRule type="beginsWith" dxfId="104" priority="20" operator="beginsWith" text="RE">
      <formula>LEFT(E53,LEN("RE"))="RE"</formula>
    </cfRule>
  </conditionalFormatting>
  <conditionalFormatting sqref="E55:F1048576">
    <cfRule type="beginsWith" dxfId="103" priority="30" operator="beginsWith" text="RE">
      <formula>LEFT(E55,LEN("RE"))="RE"</formula>
    </cfRule>
  </conditionalFormatting>
  <conditionalFormatting sqref="F34">
    <cfRule type="beginsWith" dxfId="102" priority="1" operator="beginsWith" text="RE">
      <formula>LEFT(F34,LEN("RE"))="RE"</formula>
    </cfRule>
  </conditionalFormatting>
  <conditionalFormatting sqref="H46:H48">
    <cfRule type="beginsWith" dxfId="101" priority="39" operator="beginsWith" text="RE">
      <formula>LEFT(H46,LEN("RE"))="RE"</formula>
    </cfRule>
  </conditionalFormatting>
  <conditionalFormatting sqref="H52:H54">
    <cfRule type="beginsWith" dxfId="100"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173" t="s">
        <v>99</v>
      </c>
      <c r="C4" s="174"/>
      <c r="D4" s="175"/>
      <c r="E4" s="175"/>
      <c r="F4" s="176"/>
      <c r="G4" s="5"/>
    </row>
    <row r="5" spans="1:11" ht="17.25" customHeight="1" x14ac:dyDescent="0.25">
      <c r="B5" s="177" t="s">
        <v>1</v>
      </c>
      <c r="C5" s="178"/>
      <c r="D5" s="179"/>
      <c r="E5" s="179"/>
      <c r="F5" s="180"/>
      <c r="G5" s="8"/>
    </row>
    <row r="6" spans="1:11" ht="17.25" customHeight="1" x14ac:dyDescent="0.25">
      <c r="B6" s="177" t="s">
        <v>2</v>
      </c>
      <c r="C6" s="178"/>
      <c r="D6" s="179"/>
      <c r="E6" s="179"/>
      <c r="F6" s="180"/>
      <c r="G6" s="8"/>
    </row>
    <row r="7" spans="1:11" ht="17.25" customHeight="1" x14ac:dyDescent="0.25">
      <c r="B7" s="177" t="s">
        <v>3</v>
      </c>
      <c r="C7" s="178"/>
      <c r="D7" s="181"/>
      <c r="E7" s="181"/>
      <c r="F7" s="182"/>
      <c r="G7" s="9"/>
    </row>
    <row r="8" spans="1:11" ht="17.25" customHeight="1" thickBot="1" x14ac:dyDescent="0.3">
      <c r="B8" s="183" t="s">
        <v>4</v>
      </c>
      <c r="C8" s="184"/>
      <c r="D8" s="185"/>
      <c r="E8" s="185"/>
      <c r="F8" s="186"/>
    </row>
    <row r="9" spans="1:11" ht="9.9499999999999993" customHeight="1" thickBot="1" x14ac:dyDescent="0.3">
      <c r="C9" s="10"/>
      <c r="J9" s="11"/>
      <c r="K9" s="3"/>
    </row>
    <row r="10" spans="1:11" ht="17.25" customHeight="1" x14ac:dyDescent="0.25">
      <c r="B10" s="173" t="s">
        <v>108</v>
      </c>
      <c r="C10" s="174"/>
      <c r="D10" s="175" t="s">
        <v>78</v>
      </c>
      <c r="E10" s="175"/>
      <c r="F10" s="176"/>
      <c r="K10" s="3"/>
    </row>
    <row r="11" spans="1:11" ht="33" customHeight="1" x14ac:dyDescent="0.25">
      <c r="B11" s="193" t="s">
        <v>286</v>
      </c>
      <c r="C11" s="194"/>
      <c r="D11" s="179" t="s">
        <v>78</v>
      </c>
      <c r="E11" s="179"/>
      <c r="F11" s="180"/>
      <c r="K11" s="3"/>
    </row>
    <row r="12" spans="1:11" ht="17.25" customHeight="1" x14ac:dyDescent="0.25">
      <c r="B12" s="177" t="s">
        <v>97</v>
      </c>
      <c r="C12" s="178"/>
      <c r="D12" s="179" t="s">
        <v>78</v>
      </c>
      <c r="E12" s="179"/>
      <c r="F12" s="180"/>
      <c r="K12" s="3"/>
    </row>
    <row r="13" spans="1:11" ht="33.950000000000003" customHeight="1" x14ac:dyDescent="0.25">
      <c r="B13" s="177" t="s">
        <v>272</v>
      </c>
      <c r="C13" s="178"/>
      <c r="D13" s="179" t="s">
        <v>78</v>
      </c>
      <c r="E13" s="179"/>
      <c r="F13" s="180"/>
      <c r="K13" s="3"/>
    </row>
    <row r="14" spans="1:11" ht="17.25" customHeight="1" x14ac:dyDescent="0.25">
      <c r="B14" s="177" t="s">
        <v>98</v>
      </c>
      <c r="C14" s="178"/>
      <c r="D14" s="179" t="s">
        <v>209</v>
      </c>
      <c r="E14" s="179"/>
      <c r="F14" s="180"/>
      <c r="K14" s="3"/>
    </row>
    <row r="15" spans="1:11" ht="33" customHeight="1" thickBot="1" x14ac:dyDescent="0.3">
      <c r="B15" s="183" t="s">
        <v>141</v>
      </c>
      <c r="C15" s="184"/>
      <c r="D15" s="187" t="s">
        <v>78</v>
      </c>
      <c r="E15" s="187"/>
      <c r="F15" s="188"/>
      <c r="K15" s="3"/>
    </row>
    <row r="16" spans="1:11" ht="20.25" customHeight="1" thickBot="1" x14ac:dyDescent="0.3">
      <c r="K16" s="3"/>
    </row>
    <row r="17" spans="1:11" ht="20.25" customHeight="1" thickBot="1" x14ac:dyDescent="0.3">
      <c r="A17" s="7" t="s">
        <v>93</v>
      </c>
      <c r="B17" s="189" t="s">
        <v>111</v>
      </c>
      <c r="C17" s="190"/>
      <c r="D17" s="19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2"/>
      <c r="F17" s="195" t="s">
        <v>303</v>
      </c>
      <c r="G17" s="196"/>
      <c r="K17" s="3"/>
    </row>
    <row r="18" spans="1:11" ht="8.25" customHeight="1" thickBot="1" x14ac:dyDescent="0.3">
      <c r="K18" s="3"/>
    </row>
    <row r="19" spans="1:11" ht="20.25" customHeight="1" x14ac:dyDescent="0.25">
      <c r="B19" s="173" t="s">
        <v>291</v>
      </c>
      <c r="C19" s="227" t="s">
        <v>68</v>
      </c>
      <c r="D19" s="223" t="s">
        <v>71</v>
      </c>
      <c r="E19" s="29" t="str">
        <f>IF(OR(D17="kritéria A,C,D,E",D17="kritéria A,C,D"),"RELEVANTNÍ","NERELEVANTNÍ")</f>
        <v>NERELEVANTNÍ</v>
      </c>
      <c r="K19" s="3"/>
    </row>
    <row r="20" spans="1:11" s="6" customFormat="1" ht="20.25" customHeight="1" x14ac:dyDescent="0.25">
      <c r="A20" s="1"/>
      <c r="B20" s="177"/>
      <c r="C20" s="228"/>
      <c r="D20" s="224"/>
      <c r="E20" s="30" t="str">
        <f>IF($D$8&gt;1,$D$8,"")</f>
        <v/>
      </c>
    </row>
    <row r="21" spans="1:11" s="6" customFormat="1" ht="17.25" customHeight="1" x14ac:dyDescent="0.25">
      <c r="A21" s="1"/>
      <c r="B21" s="31" t="s">
        <v>19</v>
      </c>
      <c r="C21" s="250" t="s">
        <v>244</v>
      </c>
      <c r="D21" s="251"/>
      <c r="E21" s="32"/>
    </row>
    <row r="22" spans="1:11" ht="17.25" customHeight="1" x14ac:dyDescent="0.25">
      <c r="B22" s="31" t="s">
        <v>34</v>
      </c>
      <c r="C22" s="250" t="s">
        <v>241</v>
      </c>
      <c r="D22" s="251"/>
      <c r="E22" s="32"/>
      <c r="K22" s="3"/>
    </row>
    <row r="23" spans="1:11" ht="17.25" customHeight="1" x14ac:dyDescent="0.25">
      <c r="B23" s="31" t="s">
        <v>79</v>
      </c>
      <c r="C23" s="250" t="s">
        <v>259</v>
      </c>
      <c r="D23" s="251"/>
      <c r="E23" s="32"/>
      <c r="K23" s="3"/>
    </row>
    <row r="24" spans="1:11" ht="17.25" customHeight="1" thickBot="1" x14ac:dyDescent="0.3">
      <c r="B24" s="220" t="s">
        <v>18</v>
      </c>
      <c r="C24" s="221"/>
      <c r="D24" s="222"/>
      <c r="E24" s="33" t="str">
        <f>IF(E21&lt;((E22+E23)/2),"Ano","Ne")</f>
        <v>Ne</v>
      </c>
      <c r="K24" s="3"/>
    </row>
    <row r="25" spans="1:11" ht="9.9499999999999993" customHeight="1" thickBot="1" x14ac:dyDescent="0.3">
      <c r="D25" s="1"/>
      <c r="E25" s="1"/>
      <c r="K25" s="3"/>
    </row>
    <row r="26" spans="1:11" s="5" customFormat="1" ht="20.25" customHeight="1" x14ac:dyDescent="0.25">
      <c r="A26" s="1"/>
      <c r="B26" s="225" t="s">
        <v>292</v>
      </c>
      <c r="C26" s="223" t="s">
        <v>68</v>
      </c>
      <c r="D26" s="223" t="s">
        <v>71</v>
      </c>
      <c r="E26" s="29" t="str">
        <f>IF(OR(D17="kritéria B,C,D,E",D17="kritéria B,C,D"),"RELEVANTNÍ","NERELEVANTNÍ")</f>
        <v>NERELEVANTNÍ</v>
      </c>
      <c r="F26" s="2"/>
      <c r="G26" s="4"/>
      <c r="K26" s="3"/>
    </row>
    <row r="27" spans="1:11" s="5" customFormat="1" ht="20.25" customHeight="1" x14ac:dyDescent="0.25">
      <c r="A27" s="1"/>
      <c r="B27" s="226"/>
      <c r="C27" s="224"/>
      <c r="D27" s="224"/>
      <c r="E27" s="30" t="str">
        <f>IF($D$8&gt;1,$D$8,"")</f>
        <v/>
      </c>
      <c r="F27" s="2"/>
      <c r="G27" s="4"/>
      <c r="K27" s="3"/>
    </row>
    <row r="28" spans="1:11" s="5" customFormat="1" ht="17.25" customHeight="1" x14ac:dyDescent="0.25">
      <c r="A28" s="1"/>
      <c r="B28" s="31" t="s">
        <v>19</v>
      </c>
      <c r="C28" s="254" t="s">
        <v>244</v>
      </c>
      <c r="D28" s="255"/>
      <c r="E28" s="32"/>
      <c r="F28" s="2"/>
      <c r="G28" s="4"/>
      <c r="K28" s="3"/>
    </row>
    <row r="29" spans="1:11" s="5" customFormat="1" ht="17.25" customHeight="1" x14ac:dyDescent="0.25">
      <c r="A29" s="1"/>
      <c r="B29" s="31" t="s">
        <v>14</v>
      </c>
      <c r="C29" s="254" t="s">
        <v>265</v>
      </c>
      <c r="D29" s="255"/>
      <c r="E29" s="32"/>
      <c r="F29" s="2"/>
      <c r="G29" s="4"/>
      <c r="K29" s="3"/>
    </row>
    <row r="30" spans="1:11" s="5" customFormat="1" ht="17.25" customHeight="1" x14ac:dyDescent="0.25">
      <c r="A30" s="1"/>
      <c r="B30" s="31" t="s">
        <v>16</v>
      </c>
      <c r="C30" s="254" t="s">
        <v>250</v>
      </c>
      <c r="D30" s="255"/>
      <c r="E30" s="32"/>
      <c r="F30" s="2"/>
      <c r="G30" s="4"/>
      <c r="K30" s="3"/>
    </row>
    <row r="31" spans="1:11" s="5" customFormat="1" ht="17.25" customHeight="1" thickBot="1" x14ac:dyDescent="0.3">
      <c r="A31" s="1"/>
      <c r="B31" s="218" t="s">
        <v>21</v>
      </c>
      <c r="C31" s="219"/>
      <c r="D31" s="219"/>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204" t="s">
        <v>68</v>
      </c>
      <c r="D33" s="204"/>
      <c r="E33" s="29" t="s">
        <v>52</v>
      </c>
      <c r="F33" s="2"/>
      <c r="G33" s="4"/>
      <c r="K33" s="3"/>
    </row>
    <row r="34" spans="1:11" s="5" customFormat="1" ht="17.25" customHeight="1" x14ac:dyDescent="0.25">
      <c r="A34" s="1"/>
      <c r="B34" s="73" t="s">
        <v>22</v>
      </c>
      <c r="C34" s="197" t="s">
        <v>70</v>
      </c>
      <c r="D34" s="197"/>
      <c r="E34" s="40" t="s">
        <v>78</v>
      </c>
      <c r="F34" s="252"/>
      <c r="G34" s="253"/>
      <c r="K34" s="3"/>
    </row>
    <row r="35" spans="1:11" s="5" customFormat="1" ht="17.25" customHeight="1" x14ac:dyDescent="0.25">
      <c r="A35" s="1"/>
      <c r="B35" s="73" t="s">
        <v>206</v>
      </c>
      <c r="C35" s="197" t="s">
        <v>76</v>
      </c>
      <c r="D35" s="197"/>
      <c r="E35" s="40" t="s">
        <v>78</v>
      </c>
      <c r="F35" s="252"/>
      <c r="G35" s="253"/>
      <c r="K35" s="3"/>
    </row>
    <row r="36" spans="1:11" s="5" customFormat="1" ht="17.25" customHeight="1" thickBot="1" x14ac:dyDescent="0.3">
      <c r="A36" s="1"/>
      <c r="B36" s="202" t="s">
        <v>23</v>
      </c>
      <c r="C36" s="203"/>
      <c r="D36" s="203"/>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204" t="s">
        <v>68</v>
      </c>
      <c r="D38" s="204"/>
      <c r="E38" s="29" t="s">
        <v>52</v>
      </c>
      <c r="F38" s="2"/>
      <c r="G38" s="4"/>
      <c r="K38" s="3"/>
    </row>
    <row r="39" spans="1:11" s="5" customFormat="1" ht="32.25" customHeight="1" x14ac:dyDescent="0.25">
      <c r="A39" s="1"/>
      <c r="B39" s="73" t="s">
        <v>207</v>
      </c>
      <c r="C39" s="197" t="s">
        <v>76</v>
      </c>
      <c r="D39" s="197"/>
      <c r="E39" s="40" t="s">
        <v>78</v>
      </c>
      <c r="F39" s="2"/>
      <c r="G39" s="4"/>
      <c r="K39" s="3"/>
    </row>
    <row r="40" spans="1:11" s="5" customFormat="1" ht="32.25" customHeight="1" x14ac:dyDescent="0.25">
      <c r="A40" s="1"/>
      <c r="B40" s="73" t="s">
        <v>208</v>
      </c>
      <c r="C40" s="197" t="s">
        <v>76</v>
      </c>
      <c r="D40" s="197"/>
      <c r="E40" s="40" t="s">
        <v>78</v>
      </c>
      <c r="F40" s="2"/>
      <c r="G40" s="4"/>
      <c r="K40" s="3"/>
    </row>
    <row r="41" spans="1:11" s="5" customFormat="1" ht="17.25" customHeight="1" thickBot="1" x14ac:dyDescent="0.3">
      <c r="A41" s="1"/>
      <c r="B41" s="202" t="s">
        <v>24</v>
      </c>
      <c r="C41" s="203"/>
      <c r="D41" s="203"/>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1" t="s">
        <v>132</v>
      </c>
      <c r="C43" s="212"/>
      <c r="D43" s="21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216" t="s">
        <v>244</v>
      </c>
      <c r="D46" s="217"/>
      <c r="E46" s="19"/>
      <c r="F46" s="32"/>
      <c r="G46" s="15"/>
      <c r="H46" s="1"/>
      <c r="K46" s="3"/>
    </row>
    <row r="47" spans="1:11" s="5" customFormat="1" ht="17.25" customHeight="1" x14ac:dyDescent="0.25">
      <c r="A47" s="1"/>
      <c r="B47" s="69" t="s">
        <v>126</v>
      </c>
      <c r="C47" s="216" t="s">
        <v>251</v>
      </c>
      <c r="D47" s="217"/>
      <c r="E47" s="19"/>
      <c r="F47" s="32"/>
      <c r="G47" s="15"/>
      <c r="H47" s="1"/>
      <c r="K47" s="3"/>
    </row>
    <row r="48" spans="1:11" s="5" customFormat="1" ht="17.25" customHeight="1" x14ac:dyDescent="0.25">
      <c r="A48" s="1"/>
      <c r="B48" s="214" t="s">
        <v>109</v>
      </c>
      <c r="C48" s="215"/>
      <c r="D48" s="215"/>
      <c r="E48" s="16" t="str">
        <f>IF((E46)=0,"NR",(E47/E46))</f>
        <v>NR</v>
      </c>
      <c r="F48" s="37" t="str">
        <f>IF((F46)=0,"NR",(F47/F46))</f>
        <v>NR</v>
      </c>
      <c r="G48" s="15"/>
      <c r="H48" s="17"/>
      <c r="K48" s="3"/>
    </row>
    <row r="49" spans="1:11" s="5" customFormat="1" ht="17.25" customHeight="1" thickBot="1" x14ac:dyDescent="0.3">
      <c r="A49" s="1"/>
      <c r="B49" s="202" t="s">
        <v>26</v>
      </c>
      <c r="C49" s="203"/>
      <c r="D49" s="203"/>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216" t="s">
        <v>253</v>
      </c>
      <c r="D52" s="217"/>
      <c r="E52" s="19"/>
      <c r="F52" s="32"/>
      <c r="G52" s="15"/>
      <c r="H52" s="1"/>
    </row>
    <row r="53" spans="1:11" s="5" customFormat="1" ht="17.25" customHeight="1" x14ac:dyDescent="0.25">
      <c r="A53" s="1"/>
      <c r="B53" s="69" t="s">
        <v>29</v>
      </c>
      <c r="C53" s="216" t="s">
        <v>254</v>
      </c>
      <c r="D53" s="217"/>
      <c r="E53" s="19"/>
      <c r="F53" s="32"/>
      <c r="G53" s="15"/>
      <c r="H53" s="1"/>
    </row>
    <row r="54" spans="1:11" s="5" customFormat="1" ht="26.1" customHeight="1" x14ac:dyDescent="0.25">
      <c r="A54" s="1"/>
      <c r="B54" s="69" t="s">
        <v>31</v>
      </c>
      <c r="C54" s="216" t="s">
        <v>260</v>
      </c>
      <c r="D54" s="217"/>
      <c r="E54" s="19"/>
      <c r="F54" s="32"/>
      <c r="G54" s="15"/>
      <c r="H54" s="1"/>
    </row>
    <row r="55" spans="1:11" s="5" customFormat="1" ht="17.25" customHeight="1" x14ac:dyDescent="0.25">
      <c r="A55" s="1"/>
      <c r="B55" s="214" t="s">
        <v>110</v>
      </c>
      <c r="C55" s="215"/>
      <c r="D55" s="215"/>
      <c r="E55" s="16" t="str">
        <f>IF(E53=0,"NR",(E52+E53+E54)/E53)</f>
        <v>NR</v>
      </c>
      <c r="F55" s="37" t="str">
        <f>IF(F53=0,"NR",(F52+F53+F54)/F53)</f>
        <v>NR</v>
      </c>
      <c r="G55" s="15"/>
    </row>
    <row r="56" spans="1:11" s="5" customFormat="1" ht="17.25" customHeight="1" thickBot="1" x14ac:dyDescent="0.3">
      <c r="A56" s="1"/>
      <c r="B56" s="202" t="s">
        <v>135</v>
      </c>
      <c r="C56" s="203"/>
      <c r="D56" s="203"/>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5" t="s">
        <v>33</v>
      </c>
      <c r="C58" s="206"/>
      <c r="D58" s="207"/>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08" t="s">
        <v>136</v>
      </c>
      <c r="C60" s="209"/>
      <c r="D60" s="210"/>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A1:A18">
    <cfRule type="beginsWith" dxfId="99" priority="28" operator="beginsWith" text="RE">
      <formula>LEFT(A1,LEN("RE"))="RE"</formula>
    </cfRule>
    <cfRule type="containsText" dxfId="98" priority="29" operator="containsText" text="&quot;RELEVANTNÍ&quot;">
      <formula>NOT(ISERROR(SEARCH("""RELEVANTNÍ""",A1)))</formula>
    </cfRule>
  </conditionalFormatting>
  <conditionalFormatting sqref="A22:A32 A34:A37">
    <cfRule type="containsText" dxfId="97" priority="42" operator="containsText" text="&quot;RELEVANTNÍ&quot;">
      <formula>NOT(ISERROR(SEARCH("""RELEVANTNÍ""",A22)))</formula>
    </cfRule>
    <cfRule type="beginsWith" dxfId="96" priority="41" operator="beginsWith" text="RE">
      <formula>LEFT(A22,LEN("RE"))="RE"</formula>
    </cfRule>
  </conditionalFormatting>
  <conditionalFormatting sqref="A39:A1048576">
    <cfRule type="beginsWith" dxfId="95" priority="17" operator="beginsWith" text="RE">
      <formula>LEFT(A39,LEN("RE"))="RE"</formula>
    </cfRule>
    <cfRule type="containsText" dxfId="94" priority="18" operator="containsText" text="&quot;RELEVANTNÍ&quot;">
      <formula>NOT(ISERROR(SEARCH("""RELEVANTNÍ""",A39)))</formula>
    </cfRule>
  </conditionalFormatting>
  <conditionalFormatting sqref="E20">
    <cfRule type="beginsWith" dxfId="93" priority="7" operator="beginsWith" text="RE">
      <formula>LEFT(E20,LEN("RE"))="RE"</formula>
    </cfRule>
  </conditionalFormatting>
  <conditionalFormatting sqref="E21:E23">
    <cfRule type="expression" dxfId="92" priority="27">
      <formula>$E$19="NERELEVANTNÍ"</formula>
    </cfRule>
  </conditionalFormatting>
  <conditionalFormatting sqref="E24">
    <cfRule type="containsText" dxfId="91" priority="44" operator="containsText" text="Ano">
      <formula>NOT(ISERROR(SEARCH("Ano",E24)))</formula>
    </cfRule>
    <cfRule type="containsText" dxfId="90" priority="43" operator="containsText" text="Ne">
      <formula>NOT(ISERROR(SEARCH("Ne",E24)))</formula>
    </cfRule>
  </conditionalFormatting>
  <conditionalFormatting sqref="E27">
    <cfRule type="beginsWith" dxfId="89" priority="6" operator="beginsWith" text="RE">
      <formula>LEFT(E27,LEN("RE"))="RE"</formula>
    </cfRule>
  </conditionalFormatting>
  <conditionalFormatting sqref="E28:E30">
    <cfRule type="expression" dxfId="88" priority="25">
      <formula>$E$26="NERELEVANTNÍ"</formula>
    </cfRule>
  </conditionalFormatting>
  <conditionalFormatting sqref="E29:E30">
    <cfRule type="beginsWith" dxfId="87" priority="26" operator="beginsWith" text="RE">
      <formula>LEFT(E29,LEN("RE"))="RE"</formula>
    </cfRule>
  </conditionalFormatting>
  <conditionalFormatting sqref="E31 E36 E41 E58 E60">
    <cfRule type="containsText" dxfId="86" priority="46" operator="containsText" text="Ano">
      <formula>NOT(ISERROR(SEARCH("Ano",E31)))</formula>
    </cfRule>
  </conditionalFormatting>
  <conditionalFormatting sqref="E31 E58 E60 E36 E41">
    <cfRule type="containsText" dxfId="85" priority="45" operator="containsText" text="Ne">
      <formula>NOT(ISERROR(SEARCH("Ne",E31)))</formula>
    </cfRule>
  </conditionalFormatting>
  <conditionalFormatting sqref="E34:E35">
    <cfRule type="beginsWith" dxfId="84" priority="10" operator="beginsWith" text="RE">
      <formula>LEFT(E34,LEN("RE"))="RE"</formula>
    </cfRule>
  </conditionalFormatting>
  <conditionalFormatting sqref="E1:F19">
    <cfRule type="beginsWith" dxfId="83" priority="2" operator="beginsWith" text="RE">
      <formula>LEFT(E1,LEN("RE"))="RE"</formula>
    </cfRule>
  </conditionalFormatting>
  <conditionalFormatting sqref="E22:F26 F20:F21 F27:F30 E31:F33">
    <cfRule type="beginsWith" dxfId="82" priority="40" operator="beginsWith" text="RE">
      <formula>LEFT(E20,LEN("RE"))="RE"</formula>
    </cfRule>
  </conditionalFormatting>
  <conditionalFormatting sqref="E36:F45">
    <cfRule type="beginsWith" dxfId="81" priority="5" operator="beginsWith" text="RE">
      <formula>LEFT(E36,LEN("RE"))="RE"</formula>
    </cfRule>
  </conditionalFormatting>
  <conditionalFormatting sqref="E46:F47">
    <cfRule type="expression" dxfId="80" priority="21">
      <formula>$E$43="NERELEVANTNÍ"</formula>
    </cfRule>
  </conditionalFormatting>
  <conditionalFormatting sqref="E47:F47">
    <cfRule type="beginsWith" dxfId="79" priority="22" operator="beginsWith" text="RE">
      <formula>LEFT(E47,LEN("RE"))="RE"</formula>
    </cfRule>
  </conditionalFormatting>
  <conditionalFormatting sqref="E48:F51">
    <cfRule type="beginsWith" dxfId="78" priority="4" operator="beginsWith" text="RE">
      <formula>LEFT(E48,LEN("RE"))="RE"</formula>
    </cfRule>
  </conditionalFormatting>
  <conditionalFormatting sqref="E52:F54">
    <cfRule type="expression" dxfId="77" priority="19">
      <formula>$E$43="NERELEVANTNÍ"</formula>
    </cfRule>
  </conditionalFormatting>
  <conditionalFormatting sqref="E53:F53">
    <cfRule type="beginsWith" dxfId="76" priority="20" operator="beginsWith" text="RE">
      <formula>LEFT(E53,LEN("RE"))="RE"</formula>
    </cfRule>
  </conditionalFormatting>
  <conditionalFormatting sqref="E55:F1048576">
    <cfRule type="beginsWith" dxfId="75" priority="30" operator="beginsWith" text="RE">
      <formula>LEFT(E55,LEN("RE"))="RE"</formula>
    </cfRule>
  </conditionalFormatting>
  <conditionalFormatting sqref="F34">
    <cfRule type="beginsWith" dxfId="74" priority="1" operator="beginsWith" text="RE">
      <formula>LEFT(F34,LEN("RE"))="RE"</formula>
    </cfRule>
  </conditionalFormatting>
  <conditionalFormatting sqref="H46:H48">
    <cfRule type="beginsWith" dxfId="73" priority="39" operator="beginsWith" text="RE">
      <formula>LEFT(H46,LEN("RE"))="RE"</formula>
    </cfRule>
  </conditionalFormatting>
  <conditionalFormatting sqref="H52:H54">
    <cfRule type="beginsWith" dxfId="72"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173" t="s">
        <v>99</v>
      </c>
      <c r="C4" s="174"/>
      <c r="D4" s="175"/>
      <c r="E4" s="175"/>
      <c r="F4" s="176"/>
      <c r="G4" s="5"/>
    </row>
    <row r="5" spans="1:11" ht="17.25" customHeight="1" x14ac:dyDescent="0.25">
      <c r="B5" s="177" t="s">
        <v>1</v>
      </c>
      <c r="C5" s="178"/>
      <c r="D5" s="179"/>
      <c r="E5" s="179"/>
      <c r="F5" s="180"/>
      <c r="G5" s="8"/>
    </row>
    <row r="6" spans="1:11" ht="17.25" customHeight="1" x14ac:dyDescent="0.25">
      <c r="B6" s="177" t="s">
        <v>2</v>
      </c>
      <c r="C6" s="178"/>
      <c r="D6" s="179"/>
      <c r="E6" s="179"/>
      <c r="F6" s="180"/>
      <c r="G6" s="8"/>
    </row>
    <row r="7" spans="1:11" ht="17.25" customHeight="1" x14ac:dyDescent="0.25">
      <c r="B7" s="177" t="s">
        <v>3</v>
      </c>
      <c r="C7" s="178"/>
      <c r="D7" s="181"/>
      <c r="E7" s="181"/>
      <c r="F7" s="182"/>
      <c r="G7" s="9"/>
    </row>
    <row r="8" spans="1:11" ht="17.25" customHeight="1" thickBot="1" x14ac:dyDescent="0.3">
      <c r="B8" s="183" t="s">
        <v>4</v>
      </c>
      <c r="C8" s="184"/>
      <c r="D8" s="185"/>
      <c r="E8" s="185"/>
      <c r="F8" s="186"/>
    </row>
    <row r="9" spans="1:11" ht="9.9499999999999993" customHeight="1" thickBot="1" x14ac:dyDescent="0.3">
      <c r="C9" s="10"/>
      <c r="J9" s="11"/>
      <c r="K9" s="3"/>
    </row>
    <row r="10" spans="1:11" ht="17.25" customHeight="1" x14ac:dyDescent="0.25">
      <c r="B10" s="173" t="s">
        <v>108</v>
      </c>
      <c r="C10" s="174"/>
      <c r="D10" s="175" t="s">
        <v>78</v>
      </c>
      <c r="E10" s="175"/>
      <c r="F10" s="176"/>
      <c r="K10" s="3"/>
    </row>
    <row r="11" spans="1:11" ht="33" customHeight="1" x14ac:dyDescent="0.25">
      <c r="B11" s="193" t="s">
        <v>286</v>
      </c>
      <c r="C11" s="194"/>
      <c r="D11" s="179" t="s">
        <v>78</v>
      </c>
      <c r="E11" s="179"/>
      <c r="F11" s="180"/>
      <c r="K11" s="3"/>
    </row>
    <row r="12" spans="1:11" ht="17.25" customHeight="1" x14ac:dyDescent="0.25">
      <c r="B12" s="177" t="s">
        <v>97</v>
      </c>
      <c r="C12" s="178"/>
      <c r="D12" s="179" t="s">
        <v>78</v>
      </c>
      <c r="E12" s="179"/>
      <c r="F12" s="180"/>
      <c r="K12" s="3"/>
    </row>
    <row r="13" spans="1:11" ht="33.950000000000003" customHeight="1" x14ac:dyDescent="0.25">
      <c r="B13" s="177" t="s">
        <v>272</v>
      </c>
      <c r="C13" s="178"/>
      <c r="D13" s="179" t="s">
        <v>78</v>
      </c>
      <c r="E13" s="179"/>
      <c r="F13" s="180"/>
      <c r="K13" s="3"/>
    </row>
    <row r="14" spans="1:11" ht="17.25" customHeight="1" x14ac:dyDescent="0.25">
      <c r="B14" s="177" t="s">
        <v>98</v>
      </c>
      <c r="C14" s="178"/>
      <c r="D14" s="179" t="s">
        <v>209</v>
      </c>
      <c r="E14" s="179"/>
      <c r="F14" s="180"/>
      <c r="K14" s="3"/>
    </row>
    <row r="15" spans="1:11" ht="33" customHeight="1" thickBot="1" x14ac:dyDescent="0.3">
      <c r="B15" s="183" t="s">
        <v>141</v>
      </c>
      <c r="C15" s="184"/>
      <c r="D15" s="187" t="s">
        <v>78</v>
      </c>
      <c r="E15" s="187"/>
      <c r="F15" s="188"/>
      <c r="K15" s="3"/>
    </row>
    <row r="16" spans="1:11" ht="20.25" customHeight="1" thickBot="1" x14ac:dyDescent="0.3">
      <c r="K16" s="3"/>
    </row>
    <row r="17" spans="1:11" ht="20.25" customHeight="1" thickBot="1" x14ac:dyDescent="0.3">
      <c r="A17" s="7" t="s">
        <v>93</v>
      </c>
      <c r="B17" s="189" t="s">
        <v>111</v>
      </c>
      <c r="C17" s="190"/>
      <c r="D17" s="19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2"/>
      <c r="F17" s="256" t="s">
        <v>303</v>
      </c>
      <c r="G17" s="257"/>
      <c r="K17" s="3"/>
    </row>
    <row r="18" spans="1:11" ht="8.25" customHeight="1" thickBot="1" x14ac:dyDescent="0.3">
      <c r="K18" s="3"/>
    </row>
    <row r="19" spans="1:11" ht="20.25" customHeight="1" x14ac:dyDescent="0.25">
      <c r="B19" s="173" t="s">
        <v>293</v>
      </c>
      <c r="C19" s="227" t="s">
        <v>68</v>
      </c>
      <c r="D19" s="223" t="s">
        <v>71</v>
      </c>
      <c r="E19" s="29" t="str">
        <f>IF(OR(D17="kritéria A,C,D,E",D17="kritéria A,C,D"),"RELEVANTNÍ","NERELEVANTNÍ")</f>
        <v>NERELEVANTNÍ</v>
      </c>
      <c r="K19" s="3"/>
    </row>
    <row r="20" spans="1:11" s="6" customFormat="1" ht="20.25" customHeight="1" x14ac:dyDescent="0.25">
      <c r="A20" s="1"/>
      <c r="B20" s="177"/>
      <c r="C20" s="228"/>
      <c r="D20" s="224"/>
      <c r="E20" s="30" t="str">
        <f>IF($D$8&gt;1,$D$8,"")</f>
        <v/>
      </c>
    </row>
    <row r="21" spans="1:11" s="6" customFormat="1" ht="17.25" customHeight="1" x14ac:dyDescent="0.25">
      <c r="A21" s="1"/>
      <c r="B21" s="31" t="s">
        <v>19</v>
      </c>
      <c r="C21" s="250" t="s">
        <v>244</v>
      </c>
      <c r="D21" s="251"/>
      <c r="E21" s="32"/>
    </row>
    <row r="22" spans="1:11" ht="17.25" customHeight="1" x14ac:dyDescent="0.25">
      <c r="B22" s="31" t="s">
        <v>34</v>
      </c>
      <c r="C22" s="250" t="s">
        <v>241</v>
      </c>
      <c r="D22" s="251"/>
      <c r="E22" s="32"/>
      <c r="K22" s="3"/>
    </row>
    <row r="23" spans="1:11" ht="17.25" customHeight="1" x14ac:dyDescent="0.25">
      <c r="B23" s="31" t="s">
        <v>79</v>
      </c>
      <c r="C23" s="250" t="s">
        <v>264</v>
      </c>
      <c r="D23" s="251"/>
      <c r="E23" s="32"/>
      <c r="K23" s="3"/>
    </row>
    <row r="24" spans="1:11" ht="17.25" customHeight="1" thickBot="1" x14ac:dyDescent="0.3">
      <c r="B24" s="220" t="s">
        <v>18</v>
      </c>
      <c r="C24" s="221"/>
      <c r="D24" s="222"/>
      <c r="E24" s="33" t="str">
        <f>IF(E21&lt;((E22+E23)/2),"Ano","Ne")</f>
        <v>Ne</v>
      </c>
      <c r="K24" s="3"/>
    </row>
    <row r="25" spans="1:11" ht="9.9499999999999993" customHeight="1" thickBot="1" x14ac:dyDescent="0.3">
      <c r="D25" s="1"/>
      <c r="E25" s="1"/>
      <c r="K25" s="3"/>
    </row>
    <row r="26" spans="1:11" s="5" customFormat="1" ht="20.25" customHeight="1" x14ac:dyDescent="0.25">
      <c r="A26" s="1"/>
      <c r="B26" s="225" t="s">
        <v>294</v>
      </c>
      <c r="C26" s="223" t="s">
        <v>68</v>
      </c>
      <c r="D26" s="223" t="s">
        <v>71</v>
      </c>
      <c r="E26" s="29" t="str">
        <f>IF(OR(D17="kritéria B,C,D,E",D17="kritéria B,C,D"),"RELEVANTNÍ","NERELEVANTNÍ")</f>
        <v>NERELEVANTNÍ</v>
      </c>
      <c r="F26" s="2"/>
      <c r="G26" s="4"/>
      <c r="K26" s="3"/>
    </row>
    <row r="27" spans="1:11" s="5" customFormat="1" ht="20.25" customHeight="1" x14ac:dyDescent="0.25">
      <c r="A27" s="1"/>
      <c r="B27" s="226"/>
      <c r="C27" s="224"/>
      <c r="D27" s="224"/>
      <c r="E27" s="30" t="str">
        <f>IF($D$8&gt;1,$D$8,"")</f>
        <v/>
      </c>
      <c r="F27" s="2"/>
      <c r="G27" s="4"/>
      <c r="K27" s="3"/>
    </row>
    <row r="28" spans="1:11" s="5" customFormat="1" ht="17.25" customHeight="1" x14ac:dyDescent="0.25">
      <c r="A28" s="1"/>
      <c r="B28" s="31" t="s">
        <v>19</v>
      </c>
      <c r="C28" s="254" t="s">
        <v>244</v>
      </c>
      <c r="D28" s="255"/>
      <c r="E28" s="32"/>
      <c r="F28" s="2"/>
      <c r="G28" s="4"/>
      <c r="K28" s="3"/>
    </row>
    <row r="29" spans="1:11" s="5" customFormat="1" ht="17.25" customHeight="1" x14ac:dyDescent="0.25">
      <c r="A29" s="1"/>
      <c r="B29" s="31" t="s">
        <v>14</v>
      </c>
      <c r="C29" s="254" t="s">
        <v>278</v>
      </c>
      <c r="D29" s="255"/>
      <c r="E29" s="32"/>
      <c r="F29" s="2"/>
      <c r="G29" s="4"/>
      <c r="K29" s="3"/>
    </row>
    <row r="30" spans="1:11" s="5" customFormat="1" ht="17.25" customHeight="1" x14ac:dyDescent="0.25">
      <c r="A30" s="1"/>
      <c r="B30" s="31" t="s">
        <v>16</v>
      </c>
      <c r="C30" s="254" t="s">
        <v>250</v>
      </c>
      <c r="D30" s="255"/>
      <c r="E30" s="32"/>
      <c r="F30" s="2"/>
      <c r="G30" s="4"/>
      <c r="K30" s="3"/>
    </row>
    <row r="31" spans="1:11" s="5" customFormat="1" ht="17.25" customHeight="1" thickBot="1" x14ac:dyDescent="0.3">
      <c r="A31" s="1"/>
      <c r="B31" s="218" t="s">
        <v>21</v>
      </c>
      <c r="C31" s="219"/>
      <c r="D31" s="219"/>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204" t="s">
        <v>68</v>
      </c>
      <c r="D33" s="204"/>
      <c r="E33" s="29" t="s">
        <v>52</v>
      </c>
      <c r="F33" s="2"/>
      <c r="G33" s="4"/>
      <c r="K33" s="3"/>
    </row>
    <row r="34" spans="1:11" s="5" customFormat="1" ht="17.25" customHeight="1" x14ac:dyDescent="0.25">
      <c r="A34" s="1"/>
      <c r="B34" s="73" t="s">
        <v>287</v>
      </c>
      <c r="C34" s="197" t="s">
        <v>70</v>
      </c>
      <c r="D34" s="197"/>
      <c r="E34" s="40" t="s">
        <v>78</v>
      </c>
      <c r="F34" s="258" t="s">
        <v>300</v>
      </c>
      <c r="G34" s="259"/>
      <c r="K34" s="3"/>
    </row>
    <row r="35" spans="1:11" s="5" customFormat="1" ht="29.1" customHeight="1" x14ac:dyDescent="0.25">
      <c r="A35" s="1"/>
      <c r="B35" s="73" t="s">
        <v>288</v>
      </c>
      <c r="C35" s="197" t="s">
        <v>76</v>
      </c>
      <c r="D35" s="197"/>
      <c r="E35" s="40" t="s">
        <v>78</v>
      </c>
      <c r="F35" s="258"/>
      <c r="G35" s="259"/>
      <c r="K35" s="3"/>
    </row>
    <row r="36" spans="1:11" s="5" customFormat="1" ht="17.25" customHeight="1" thickBot="1" x14ac:dyDescent="0.3">
      <c r="A36" s="1"/>
      <c r="B36" s="202" t="s">
        <v>23</v>
      </c>
      <c r="C36" s="203"/>
      <c r="D36" s="203"/>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204" t="s">
        <v>68</v>
      </c>
      <c r="D38" s="204"/>
      <c r="E38" s="29" t="s">
        <v>52</v>
      </c>
      <c r="F38" s="2"/>
      <c r="G38" s="4"/>
      <c r="K38" s="3"/>
    </row>
    <row r="39" spans="1:11" s="5" customFormat="1" ht="32.25" customHeight="1" x14ac:dyDescent="0.25">
      <c r="A39" s="1"/>
      <c r="B39" s="73" t="s">
        <v>207</v>
      </c>
      <c r="C39" s="197" t="s">
        <v>76</v>
      </c>
      <c r="D39" s="197"/>
      <c r="E39" s="40" t="s">
        <v>78</v>
      </c>
      <c r="F39" s="2"/>
      <c r="G39" s="4"/>
      <c r="K39" s="3"/>
    </row>
    <row r="40" spans="1:11" s="5" customFormat="1" ht="32.25" customHeight="1" x14ac:dyDescent="0.25">
      <c r="A40" s="1"/>
      <c r="B40" s="73" t="s">
        <v>208</v>
      </c>
      <c r="C40" s="197" t="s">
        <v>76</v>
      </c>
      <c r="D40" s="197"/>
      <c r="E40" s="40" t="s">
        <v>78</v>
      </c>
      <c r="F40" s="2"/>
      <c r="G40" s="4"/>
      <c r="K40" s="3"/>
    </row>
    <row r="41" spans="1:11" s="5" customFormat="1" ht="17.25" customHeight="1" thickBot="1" x14ac:dyDescent="0.3">
      <c r="A41" s="1"/>
      <c r="B41" s="202" t="s">
        <v>24</v>
      </c>
      <c r="C41" s="203"/>
      <c r="D41" s="203"/>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1" t="s">
        <v>132</v>
      </c>
      <c r="C43" s="212"/>
      <c r="D43" s="21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216" t="s">
        <v>244</v>
      </c>
      <c r="D46" s="217"/>
      <c r="E46" s="19"/>
      <c r="F46" s="32"/>
      <c r="G46" s="15"/>
      <c r="H46" s="1"/>
      <c r="K46" s="3"/>
    </row>
    <row r="47" spans="1:11" s="5" customFormat="1" ht="17.25" customHeight="1" x14ac:dyDescent="0.25">
      <c r="A47" s="1"/>
      <c r="B47" s="69" t="s">
        <v>126</v>
      </c>
      <c r="C47" s="216" t="s">
        <v>252</v>
      </c>
      <c r="D47" s="217"/>
      <c r="E47" s="19"/>
      <c r="F47" s="32"/>
      <c r="G47" s="15"/>
      <c r="H47" s="1"/>
      <c r="K47" s="3"/>
    </row>
    <row r="48" spans="1:11" s="5" customFormat="1" ht="17.25" customHeight="1" x14ac:dyDescent="0.25">
      <c r="A48" s="1"/>
      <c r="B48" s="214" t="s">
        <v>109</v>
      </c>
      <c r="C48" s="215"/>
      <c r="D48" s="215"/>
      <c r="E48" s="16" t="str">
        <f>IF((E46)=0,"NR",(E47/E46))</f>
        <v>NR</v>
      </c>
      <c r="F48" s="37" t="str">
        <f>IF((F46)=0,"NR",(F47/F46))</f>
        <v>NR</v>
      </c>
      <c r="G48" s="15"/>
      <c r="H48" s="17"/>
      <c r="K48" s="3"/>
    </row>
    <row r="49" spans="1:11" s="5" customFormat="1" ht="17.25" customHeight="1" thickBot="1" x14ac:dyDescent="0.3">
      <c r="A49" s="1"/>
      <c r="B49" s="202" t="s">
        <v>26</v>
      </c>
      <c r="C49" s="203"/>
      <c r="D49" s="203"/>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216" t="s">
        <v>263</v>
      </c>
      <c r="D52" s="217"/>
      <c r="E52" s="19"/>
      <c r="F52" s="19"/>
      <c r="G52" s="15"/>
      <c r="H52" s="1"/>
    </row>
    <row r="53" spans="1:11" s="5" customFormat="1" ht="17.25" customHeight="1" x14ac:dyDescent="0.25">
      <c r="A53" s="1"/>
      <c r="B53" s="69" t="s">
        <v>29</v>
      </c>
      <c r="C53" s="216" t="s">
        <v>255</v>
      </c>
      <c r="D53" s="217"/>
      <c r="E53" s="19"/>
      <c r="F53" s="19"/>
      <c r="G53" s="15"/>
      <c r="H53" s="1"/>
    </row>
    <row r="54" spans="1:11" s="5" customFormat="1" ht="27" customHeight="1" x14ac:dyDescent="0.25">
      <c r="A54" s="1"/>
      <c r="B54" s="69" t="s">
        <v>31</v>
      </c>
      <c r="C54" s="216" t="s">
        <v>262</v>
      </c>
      <c r="D54" s="217"/>
      <c r="E54" s="19"/>
      <c r="F54" s="19"/>
      <c r="G54" s="15"/>
      <c r="H54" s="1"/>
    </row>
    <row r="55" spans="1:11" s="5" customFormat="1" ht="17.25" customHeight="1" x14ac:dyDescent="0.25">
      <c r="A55" s="1"/>
      <c r="B55" s="214" t="s">
        <v>110</v>
      </c>
      <c r="C55" s="215"/>
      <c r="D55" s="215"/>
      <c r="E55" s="16" t="str">
        <f>IF(E53=0,"NR",(E52+E53+E54)/E53)</f>
        <v>NR</v>
      </c>
      <c r="F55" s="37" t="str">
        <f>IF(F53=0,"NR",(F52+F53+F54)/F53)</f>
        <v>NR</v>
      </c>
      <c r="G55" s="15"/>
    </row>
    <row r="56" spans="1:11" s="5" customFormat="1" ht="17.25" customHeight="1" thickBot="1" x14ac:dyDescent="0.3">
      <c r="A56" s="1"/>
      <c r="B56" s="202" t="s">
        <v>135</v>
      </c>
      <c r="C56" s="203"/>
      <c r="D56" s="203"/>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5" t="s">
        <v>33</v>
      </c>
      <c r="C58" s="206"/>
      <c r="D58" s="207"/>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08" t="s">
        <v>136</v>
      </c>
      <c r="C60" s="209"/>
      <c r="D60" s="210"/>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F34:G35"/>
    <mergeCell ref="C52:D52"/>
    <mergeCell ref="C53:D53"/>
    <mergeCell ref="C54:D54"/>
    <mergeCell ref="B55:D55"/>
    <mergeCell ref="C47:D47"/>
    <mergeCell ref="C38:D38"/>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B19:B20"/>
    <mergeCell ref="C19:C20"/>
    <mergeCell ref="D19:D20"/>
    <mergeCell ref="B24:D24"/>
    <mergeCell ref="B26:B27"/>
    <mergeCell ref="C26:C27"/>
    <mergeCell ref="D26:D27"/>
    <mergeCell ref="B31:D31"/>
    <mergeCell ref="C33:D33"/>
    <mergeCell ref="C34:D34"/>
    <mergeCell ref="C35:D35"/>
    <mergeCell ref="B36:D36"/>
    <mergeCell ref="B14:C14"/>
    <mergeCell ref="D14:F14"/>
    <mergeCell ref="B15:C15"/>
    <mergeCell ref="D15:F15"/>
    <mergeCell ref="B17:C17"/>
    <mergeCell ref="D17:E1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18">
    <cfRule type="containsText" dxfId="71" priority="28" operator="containsText" text="&quot;RELEVANTNÍ&quot;">
      <formula>NOT(ISERROR(SEARCH("""RELEVANTNÍ""",A1)))</formula>
    </cfRule>
    <cfRule type="beginsWith" dxfId="70" priority="27" operator="beginsWith" text="RE">
      <formula>LEFT(A1,LEN("RE"))="RE"</formula>
    </cfRule>
  </conditionalFormatting>
  <conditionalFormatting sqref="A22:A32 A34:A37">
    <cfRule type="containsText" dxfId="69" priority="41" operator="containsText" text="&quot;RELEVANTNÍ&quot;">
      <formula>NOT(ISERROR(SEARCH("""RELEVANTNÍ""",A22)))</formula>
    </cfRule>
    <cfRule type="beginsWith" dxfId="68" priority="40" operator="beginsWith" text="RE">
      <formula>LEFT(A22,LEN("RE"))="RE"</formula>
    </cfRule>
  </conditionalFormatting>
  <conditionalFormatting sqref="A39:A1048576">
    <cfRule type="containsText" dxfId="67" priority="17" operator="containsText" text="&quot;RELEVANTNÍ&quot;">
      <formula>NOT(ISERROR(SEARCH("""RELEVANTNÍ""",A39)))</formula>
    </cfRule>
    <cfRule type="beginsWith" dxfId="66" priority="16" operator="beginsWith" text="RE">
      <formula>LEFT(A39,LEN("RE"))="RE"</formula>
    </cfRule>
  </conditionalFormatting>
  <conditionalFormatting sqref="E20">
    <cfRule type="beginsWith" dxfId="65" priority="6" operator="beginsWith" text="RE">
      <formula>LEFT(E20,LEN("RE"))="RE"</formula>
    </cfRule>
  </conditionalFormatting>
  <conditionalFormatting sqref="E21:E23">
    <cfRule type="expression" dxfId="64" priority="26">
      <formula>$E$19="NERELEVANTNÍ"</formula>
    </cfRule>
  </conditionalFormatting>
  <conditionalFormatting sqref="E24">
    <cfRule type="containsText" dxfId="63" priority="43" operator="containsText" text="Ano">
      <formula>NOT(ISERROR(SEARCH("Ano",E24)))</formula>
    </cfRule>
    <cfRule type="containsText" dxfId="62" priority="42" operator="containsText" text="Ne">
      <formula>NOT(ISERROR(SEARCH("Ne",E24)))</formula>
    </cfRule>
  </conditionalFormatting>
  <conditionalFormatting sqref="E27">
    <cfRule type="beginsWith" dxfId="61" priority="5" operator="beginsWith" text="RE">
      <formula>LEFT(E27,LEN("RE"))="RE"</formula>
    </cfRule>
  </conditionalFormatting>
  <conditionalFormatting sqref="E28:E30">
    <cfRule type="expression" dxfId="60" priority="24">
      <formula>$E$26="NERELEVANTNÍ"</formula>
    </cfRule>
  </conditionalFormatting>
  <conditionalFormatting sqref="E29:E30">
    <cfRule type="beginsWith" dxfId="59" priority="25" operator="beginsWith" text="RE">
      <formula>LEFT(E29,LEN("RE"))="RE"</formula>
    </cfRule>
  </conditionalFormatting>
  <conditionalFormatting sqref="E31 E36 E41 E58 E60">
    <cfRule type="containsText" dxfId="58" priority="45" operator="containsText" text="Ano">
      <formula>NOT(ISERROR(SEARCH("Ano",E31)))</formula>
    </cfRule>
  </conditionalFormatting>
  <conditionalFormatting sqref="E31 E58 E60 E36 E41">
    <cfRule type="containsText" dxfId="57" priority="44" operator="containsText" text="Ne">
      <formula>NOT(ISERROR(SEARCH("Ne",E31)))</formula>
    </cfRule>
  </conditionalFormatting>
  <conditionalFormatting sqref="E34:E35">
    <cfRule type="beginsWith" dxfId="56" priority="9" operator="beginsWith" text="RE">
      <formula>LEFT(E34,LEN("RE"))="RE"</formula>
    </cfRule>
  </conditionalFormatting>
  <conditionalFormatting sqref="E1:F19">
    <cfRule type="beginsWith" dxfId="55" priority="1" operator="beginsWith" text="RE">
      <formula>LEFT(E1,LEN("RE"))="RE"</formula>
    </cfRule>
  </conditionalFormatting>
  <conditionalFormatting sqref="E22:F26 F20:F21 F27:F30 E31:F33">
    <cfRule type="beginsWith" dxfId="54" priority="39" operator="beginsWith" text="RE">
      <formula>LEFT(E20,LEN("RE"))="RE"</formula>
    </cfRule>
  </conditionalFormatting>
  <conditionalFormatting sqref="E36:F45">
    <cfRule type="beginsWith" dxfId="53" priority="4" operator="beginsWith" text="RE">
      <formula>LEFT(E36,LEN("RE"))="RE"</formula>
    </cfRule>
  </conditionalFormatting>
  <conditionalFormatting sqref="E46:F47">
    <cfRule type="expression" dxfId="52" priority="20">
      <formula>$E$43="NERELEVANTNÍ"</formula>
    </cfRule>
  </conditionalFormatting>
  <conditionalFormatting sqref="E47:F47">
    <cfRule type="beginsWith" dxfId="51" priority="21" operator="beginsWith" text="RE">
      <formula>LEFT(E47,LEN("RE"))="RE"</formula>
    </cfRule>
  </conditionalFormatting>
  <conditionalFormatting sqref="E48:F51">
    <cfRule type="beginsWith" dxfId="50" priority="3" operator="beginsWith" text="RE">
      <formula>LEFT(E48,LEN("RE"))="RE"</formula>
    </cfRule>
  </conditionalFormatting>
  <conditionalFormatting sqref="E52:F54">
    <cfRule type="expression" dxfId="49" priority="18">
      <formula>$E$43="NERELEVANTNÍ"</formula>
    </cfRule>
  </conditionalFormatting>
  <conditionalFormatting sqref="E53:F53">
    <cfRule type="beginsWith" dxfId="48" priority="19" operator="beginsWith" text="RE">
      <formula>LEFT(E53,LEN("RE"))="RE"</formula>
    </cfRule>
  </conditionalFormatting>
  <conditionalFormatting sqref="E55:F1048576">
    <cfRule type="beginsWith" dxfId="47" priority="29" operator="beginsWith" text="RE">
      <formula>LEFT(E55,LEN("RE"))="RE"</formula>
    </cfRule>
  </conditionalFormatting>
  <conditionalFormatting sqref="H46:H48">
    <cfRule type="beginsWith" dxfId="46" priority="38" operator="beginsWith" text="RE">
      <formula>LEFT(H46,LEN("RE"))="RE"</formula>
    </cfRule>
  </conditionalFormatting>
  <conditionalFormatting sqref="H52:H54">
    <cfRule type="beginsWith" dxfId="45" priority="37"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zoomScaleNormal="100" workbookViewId="0">
      <selection activeCell="D4" sqref="D4:F4"/>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22" t="s">
        <v>0</v>
      </c>
      <c r="C2" s="6"/>
    </row>
    <row r="3" spans="1:16382" ht="5.25" customHeight="1" thickBot="1" x14ac:dyDescent="0.3"/>
    <row r="4" spans="1:16382" ht="17.25" customHeight="1" x14ac:dyDescent="0.25">
      <c r="A4" s="7" t="s">
        <v>92</v>
      </c>
      <c r="B4" s="173" t="s">
        <v>99</v>
      </c>
      <c r="C4" s="174"/>
      <c r="D4" s="260"/>
      <c r="E4" s="260"/>
      <c r="F4" s="261"/>
      <c r="G4" s="5"/>
    </row>
    <row r="5" spans="1:16382" ht="17.25" customHeight="1" x14ac:dyDescent="0.25">
      <c r="B5" s="177" t="s">
        <v>1</v>
      </c>
      <c r="C5" s="178"/>
      <c r="D5" s="262"/>
      <c r="E5" s="262"/>
      <c r="F5" s="263"/>
      <c r="G5" s="8"/>
    </row>
    <row r="6" spans="1:16382" ht="17.25" customHeight="1" x14ac:dyDescent="0.25">
      <c r="B6" s="177" t="s">
        <v>2</v>
      </c>
      <c r="C6" s="178"/>
      <c r="D6" s="262"/>
      <c r="E6" s="262"/>
      <c r="F6" s="263"/>
      <c r="G6" s="8"/>
    </row>
    <row r="7" spans="1:16382" ht="17.25" customHeight="1" x14ac:dyDescent="0.25">
      <c r="B7" s="177" t="s">
        <v>3</v>
      </c>
      <c r="C7" s="178"/>
      <c r="D7" s="277"/>
      <c r="E7" s="277"/>
      <c r="F7" s="278"/>
      <c r="G7" s="9"/>
    </row>
    <row r="8" spans="1:16382" ht="17.25" customHeight="1" thickBot="1" x14ac:dyDescent="0.3">
      <c r="B8" s="235" t="s">
        <v>4</v>
      </c>
      <c r="C8" s="236"/>
      <c r="D8" s="185"/>
      <c r="E8" s="185"/>
      <c r="F8" s="186"/>
    </row>
    <row r="9" spans="1:16382" ht="9.9499999999999993" customHeight="1" thickBot="1" x14ac:dyDescent="0.3">
      <c r="C9" s="10"/>
      <c r="I9" s="11"/>
    </row>
    <row r="10" spans="1:16382" ht="17.25" customHeight="1" x14ac:dyDescent="0.25">
      <c r="B10" s="173" t="s">
        <v>282</v>
      </c>
      <c r="C10" s="174"/>
      <c r="D10" s="175" t="s">
        <v>78</v>
      </c>
      <c r="E10" s="175"/>
      <c r="F10" s="176"/>
    </row>
    <row r="11" spans="1:16382" s="5" customFormat="1" ht="33" customHeight="1" x14ac:dyDescent="0.25">
      <c r="A11" s="1"/>
      <c r="B11" s="193" t="s">
        <v>285</v>
      </c>
      <c r="C11" s="194"/>
      <c r="D11" s="179" t="s">
        <v>78</v>
      </c>
      <c r="E11" s="179"/>
      <c r="F11" s="180"/>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177" t="s">
        <v>284</v>
      </c>
      <c r="C12" s="178"/>
      <c r="D12" s="179" t="s">
        <v>78</v>
      </c>
      <c r="E12" s="179"/>
      <c r="F12" s="180"/>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177" t="s">
        <v>283</v>
      </c>
      <c r="C13" s="178"/>
      <c r="D13" s="179" t="s">
        <v>78</v>
      </c>
      <c r="E13" s="179"/>
      <c r="F13" s="180"/>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279" t="s">
        <v>213</v>
      </c>
      <c r="C14" s="280"/>
      <c r="D14" s="187" t="s">
        <v>78</v>
      </c>
      <c r="E14" s="187"/>
      <c r="F14" s="188"/>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93</v>
      </c>
      <c r="B16" s="189" t="s">
        <v>111</v>
      </c>
      <c r="C16" s="190"/>
      <c r="D16" s="191"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192"/>
      <c r="F16" s="256" t="s">
        <v>303</v>
      </c>
      <c r="G16" s="257"/>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1"/>
      <c r="B18" s="198" t="s">
        <v>140</v>
      </c>
      <c r="C18" s="264" t="s">
        <v>68</v>
      </c>
      <c r="D18" s="266"/>
      <c r="E18" s="29" t="str">
        <f>IF(OR(D16="kritéria A,C,D,E",D16="kritéria A,C,D",D16="kritéria A,B,C,D",D16="kritéria A,B,C,D,E"),"RELEVANTNÍ","NERELEVANTNÍ")</f>
        <v>NERELEVANTNÍ</v>
      </c>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1"/>
      <c r="B19" s="199"/>
      <c r="C19" s="273"/>
      <c r="D19" s="274"/>
      <c r="E19" s="30" t="str">
        <f>IF($D$8&gt;1,$D$8,"")</f>
        <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pans="1:16382" s="5" customFormat="1" ht="17.25" customHeight="1" x14ac:dyDescent="0.25">
      <c r="A20" s="1"/>
      <c r="B20" s="69" t="s">
        <v>19</v>
      </c>
      <c r="C20" s="216" t="s">
        <v>69</v>
      </c>
      <c r="D20" s="217"/>
      <c r="E20" s="32"/>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pans="1:16382" ht="17.25" customHeight="1" x14ac:dyDescent="0.25">
      <c r="B21" s="69" t="s">
        <v>34</v>
      </c>
      <c r="C21" s="216" t="s">
        <v>69</v>
      </c>
      <c r="D21" s="217"/>
      <c r="E21" s="32"/>
    </row>
    <row r="22" spans="1:16382" ht="17.25" customHeight="1" x14ac:dyDescent="0.25">
      <c r="B22" s="69" t="s">
        <v>79</v>
      </c>
      <c r="C22" s="216" t="s">
        <v>69</v>
      </c>
      <c r="D22" s="217"/>
      <c r="E22" s="32"/>
    </row>
    <row r="23" spans="1:16382" ht="17.25" customHeight="1" thickBot="1" x14ac:dyDescent="0.3">
      <c r="B23" s="202" t="s">
        <v>18</v>
      </c>
      <c r="C23" s="203"/>
      <c r="D23" s="203"/>
      <c r="E23" s="33" t="str">
        <f>IF(E20&lt;((E21+E22)/2),"Ano","Ne")</f>
        <v>Ne</v>
      </c>
    </row>
    <row r="24" spans="1:16382" ht="9.9499999999999993" customHeight="1" thickBot="1" x14ac:dyDescent="0.3">
      <c r="B24" s="4"/>
      <c r="C24" s="4"/>
      <c r="D24" s="8"/>
      <c r="E24" s="1"/>
    </row>
    <row r="25" spans="1:16382" s="5" customFormat="1" ht="20.25" customHeight="1" x14ac:dyDescent="0.25">
      <c r="A25" s="1"/>
      <c r="B25" s="198" t="s">
        <v>139</v>
      </c>
      <c r="C25" s="264" t="s">
        <v>68</v>
      </c>
      <c r="D25" s="266"/>
      <c r="E25" s="29" t="str">
        <f>IF(OR(D16="kritéria B,C,D,E",D16="kritéria B,C,D",D16="kritéria A,B,C,D",D16="kritéria A,B,C,D,E"),"RELEVANTNÍ","NERELEVANTNÍ")</f>
        <v>NERELEVANTNÍ</v>
      </c>
      <c r="F25" s="2"/>
      <c r="G25" s="4"/>
    </row>
    <row r="26" spans="1:16382" s="5" customFormat="1" ht="20.25" customHeight="1" x14ac:dyDescent="0.25">
      <c r="A26" s="1"/>
      <c r="B26" s="199"/>
      <c r="C26" s="273"/>
      <c r="D26" s="274"/>
      <c r="E26" s="30" t="str">
        <f>IF($D$8&gt;1,$D$8,"")</f>
        <v/>
      </c>
      <c r="F26" s="2"/>
      <c r="G26" s="4"/>
    </row>
    <row r="27" spans="1:16382" s="5" customFormat="1" ht="17.25" customHeight="1" x14ac:dyDescent="0.25">
      <c r="A27" s="1"/>
      <c r="B27" s="69" t="s">
        <v>19</v>
      </c>
      <c r="C27" s="216" t="s">
        <v>185</v>
      </c>
      <c r="D27" s="217"/>
      <c r="E27" s="32"/>
      <c r="F27" s="2"/>
      <c r="G27" s="4"/>
    </row>
    <row r="28" spans="1:16382" s="5" customFormat="1" ht="17.25" customHeight="1" x14ac:dyDescent="0.25">
      <c r="A28" s="1"/>
      <c r="B28" s="69" t="s">
        <v>14</v>
      </c>
      <c r="C28" s="216" t="s">
        <v>69</v>
      </c>
      <c r="D28" s="217"/>
      <c r="E28" s="32"/>
      <c r="F28" s="2"/>
      <c r="G28" s="4"/>
    </row>
    <row r="29" spans="1:16382" s="5" customFormat="1" ht="17.25" customHeight="1" x14ac:dyDescent="0.25">
      <c r="A29" s="1"/>
      <c r="B29" s="69" t="s">
        <v>16</v>
      </c>
      <c r="C29" s="216" t="s">
        <v>214</v>
      </c>
      <c r="D29" s="217"/>
      <c r="E29" s="32"/>
      <c r="F29" s="2"/>
      <c r="G29" s="4"/>
    </row>
    <row r="30" spans="1:16382" s="5" customFormat="1" ht="17.25" customHeight="1" thickBot="1" x14ac:dyDescent="0.3">
      <c r="A30" s="1"/>
      <c r="B30" s="202" t="s">
        <v>21</v>
      </c>
      <c r="C30" s="203"/>
      <c r="D30" s="203"/>
      <c r="E30" s="33"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72" t="s">
        <v>130</v>
      </c>
      <c r="C32" s="204" t="s">
        <v>68</v>
      </c>
      <c r="D32" s="204"/>
      <c r="E32" s="29" t="s">
        <v>52</v>
      </c>
      <c r="F32" s="2"/>
      <c r="G32" s="4"/>
    </row>
    <row r="33" spans="1:7" s="5" customFormat="1" ht="17.25" customHeight="1" x14ac:dyDescent="0.25">
      <c r="A33" s="1"/>
      <c r="B33" s="73" t="s">
        <v>210</v>
      </c>
      <c r="C33" s="197" t="s">
        <v>70</v>
      </c>
      <c r="D33" s="197"/>
      <c r="E33" s="40" t="s">
        <v>78</v>
      </c>
      <c r="F33" s="2"/>
      <c r="G33" s="4"/>
    </row>
    <row r="34" spans="1:7" s="5" customFormat="1" ht="26.25" customHeight="1" x14ac:dyDescent="0.25">
      <c r="A34" s="1"/>
      <c r="B34" s="73" t="s">
        <v>206</v>
      </c>
      <c r="C34" s="197" t="s">
        <v>76</v>
      </c>
      <c r="D34" s="197"/>
      <c r="E34" s="40" t="s">
        <v>78</v>
      </c>
      <c r="F34" s="2"/>
      <c r="G34" s="4"/>
    </row>
    <row r="35" spans="1:7" s="5" customFormat="1" ht="17.25" customHeight="1" thickBot="1" x14ac:dyDescent="0.3">
      <c r="A35" s="1"/>
      <c r="B35" s="202" t="s">
        <v>23</v>
      </c>
      <c r="C35" s="203"/>
      <c r="D35" s="203"/>
      <c r="E35" s="33"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72" t="s">
        <v>131</v>
      </c>
      <c r="C37" s="204" t="s">
        <v>68</v>
      </c>
      <c r="D37" s="204"/>
      <c r="E37" s="29" t="s">
        <v>52</v>
      </c>
      <c r="F37" s="2"/>
      <c r="G37" s="4"/>
    </row>
    <row r="38" spans="1:7" s="5" customFormat="1" ht="32.25" customHeight="1" x14ac:dyDescent="0.25">
      <c r="A38" s="1"/>
      <c r="B38" s="73" t="s">
        <v>207</v>
      </c>
      <c r="C38" s="197" t="s">
        <v>76</v>
      </c>
      <c r="D38" s="197"/>
      <c r="E38" s="40" t="s">
        <v>78</v>
      </c>
      <c r="F38" s="2"/>
      <c r="G38" s="4"/>
    </row>
    <row r="39" spans="1:7" s="5" customFormat="1" ht="32.25" customHeight="1" x14ac:dyDescent="0.25">
      <c r="A39" s="1"/>
      <c r="B39" s="73" t="s">
        <v>208</v>
      </c>
      <c r="C39" s="197" t="s">
        <v>76</v>
      </c>
      <c r="D39" s="197"/>
      <c r="E39" s="40" t="s">
        <v>78</v>
      </c>
      <c r="F39" s="2"/>
      <c r="G39" s="4"/>
    </row>
    <row r="40" spans="1:7" s="5" customFormat="1" ht="17.25" customHeight="1" thickBot="1" x14ac:dyDescent="0.3">
      <c r="A40" s="1"/>
      <c r="B40" s="202" t="s">
        <v>24</v>
      </c>
      <c r="C40" s="203"/>
      <c r="D40" s="203"/>
      <c r="E40" s="33"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211" t="s">
        <v>132</v>
      </c>
      <c r="C42" s="212"/>
      <c r="D42" s="213"/>
      <c r="E42" s="43" t="str">
        <f>IF(OR(D16="kritéria A,C,D,E",D16="kritéria B,C,D,E",D16="kritéria A,B,C,D,E",D16="kritéria C,D,E"),"RELEVANTNÍ","NERELEVANTNÍ")</f>
        <v>NERELEVANTNÍ</v>
      </c>
      <c r="F42" s="10"/>
      <c r="G42" s="15"/>
    </row>
    <row r="43" spans="1:7" s="5" customFormat="1" ht="5.25" customHeight="1" thickBot="1" x14ac:dyDescent="0.3">
      <c r="A43" s="1"/>
      <c r="B43" s="4"/>
      <c r="C43" s="4"/>
      <c r="E43" s="1"/>
      <c r="F43" s="1"/>
      <c r="G43" s="15"/>
    </row>
    <row r="44" spans="1:7" s="5" customFormat="1" ht="20.25" customHeight="1" x14ac:dyDescent="0.25">
      <c r="A44" s="1"/>
      <c r="B44" s="74" t="s">
        <v>133</v>
      </c>
      <c r="C44" s="275" t="s">
        <v>68</v>
      </c>
      <c r="D44" s="276"/>
      <c r="E44" s="35" t="str">
        <f>IF($D$8&gt;1,$D$8,"")</f>
        <v/>
      </c>
      <c r="F44" s="36" t="str">
        <f>IF($D$8&gt;1,$D$8-1,"")</f>
        <v/>
      </c>
      <c r="G44" s="15"/>
    </row>
    <row r="45" spans="1:7" s="5" customFormat="1" ht="17.25" customHeight="1" x14ac:dyDescent="0.25">
      <c r="A45" s="1"/>
      <c r="B45" s="69" t="s">
        <v>19</v>
      </c>
      <c r="C45" s="216" t="s">
        <v>185</v>
      </c>
      <c r="D45" s="217"/>
      <c r="E45" s="19"/>
      <c r="F45" s="32"/>
      <c r="G45" s="15"/>
    </row>
    <row r="46" spans="1:7" s="5" customFormat="1" ht="17.25" customHeight="1" x14ac:dyDescent="0.25">
      <c r="A46" s="1"/>
      <c r="B46" s="69" t="s">
        <v>126</v>
      </c>
      <c r="C46" s="216" t="s">
        <v>185</v>
      </c>
      <c r="D46" s="217"/>
      <c r="E46" s="19"/>
      <c r="F46" s="32"/>
      <c r="G46" s="15"/>
    </row>
    <row r="47" spans="1:7" s="5" customFormat="1" ht="17.25" customHeight="1" x14ac:dyDescent="0.25">
      <c r="A47" s="1"/>
      <c r="B47" s="214" t="s">
        <v>109</v>
      </c>
      <c r="C47" s="215"/>
      <c r="D47" s="215"/>
      <c r="E47" s="16" t="str">
        <f>IF((E45)=0,"NR",(E46/E45))</f>
        <v>NR</v>
      </c>
      <c r="F47" s="37" t="str">
        <f>IF((F45)=0,"NR",(F46/F45))</f>
        <v>NR</v>
      </c>
      <c r="G47" s="15"/>
    </row>
    <row r="48" spans="1:7" s="5" customFormat="1" ht="17.25" customHeight="1" thickBot="1" x14ac:dyDescent="0.3">
      <c r="A48" s="1"/>
      <c r="B48" s="202" t="s">
        <v>26</v>
      </c>
      <c r="C48" s="203"/>
      <c r="D48" s="203"/>
      <c r="E48" s="38" t="str">
        <f>IF((E45)="0","Ano",IF((E47)&lt;0,"Chyba",IF(E47&gt;7.5,"Ano","Ne")))</f>
        <v>Ano</v>
      </c>
      <c r="F48" s="39" t="str">
        <f>IF((F45)="0","Ano",IF((F47)&lt;0,"Chyba",IF(F47&gt;7.5,"Ano","Ne")))</f>
        <v>Ano</v>
      </c>
      <c r="G48" s="15"/>
    </row>
    <row r="49" spans="1:14" s="5" customFormat="1" ht="5.25" customHeight="1" thickBot="1" x14ac:dyDescent="0.3">
      <c r="A49" s="1"/>
      <c r="B49" s="4"/>
      <c r="C49" s="4"/>
      <c r="E49" s="1"/>
      <c r="F49" s="1"/>
      <c r="G49" s="15"/>
    </row>
    <row r="50" spans="1:14" s="5" customFormat="1" ht="20.25" customHeight="1" x14ac:dyDescent="0.25">
      <c r="A50" s="1"/>
      <c r="B50" s="74" t="s">
        <v>134</v>
      </c>
      <c r="C50" s="275" t="s">
        <v>68</v>
      </c>
      <c r="D50" s="276"/>
      <c r="E50" s="35" t="str">
        <f>IF($D$8&gt;1,$D$8,"")</f>
        <v/>
      </c>
      <c r="F50" s="36" t="str">
        <f>IF($D$8&gt;1,$D$8-1,"")</f>
        <v/>
      </c>
      <c r="G50" s="15"/>
    </row>
    <row r="51" spans="1:14" s="5" customFormat="1" ht="17.25" customHeight="1" x14ac:dyDescent="0.25">
      <c r="A51" s="1"/>
      <c r="B51" s="69" t="s">
        <v>27</v>
      </c>
      <c r="C51" s="216" t="s">
        <v>186</v>
      </c>
      <c r="D51" s="217"/>
      <c r="E51" s="19"/>
      <c r="F51" s="32"/>
      <c r="G51" s="15"/>
    </row>
    <row r="52" spans="1:14" s="5" customFormat="1" ht="17.25" customHeight="1" x14ac:dyDescent="0.25">
      <c r="A52" s="1"/>
      <c r="B52" s="69" t="s">
        <v>29</v>
      </c>
      <c r="C52" s="216" t="s">
        <v>186</v>
      </c>
      <c r="D52" s="217"/>
      <c r="E52" s="19"/>
      <c r="F52" s="32"/>
      <c r="G52" s="15"/>
    </row>
    <row r="53" spans="1:14" s="5" customFormat="1" ht="17.25" customHeight="1" x14ac:dyDescent="0.25">
      <c r="A53" s="1"/>
      <c r="B53" s="69" t="s">
        <v>31</v>
      </c>
      <c r="C53" s="216" t="s">
        <v>186</v>
      </c>
      <c r="D53" s="217"/>
      <c r="E53" s="19"/>
      <c r="F53" s="32"/>
      <c r="G53" s="15"/>
    </row>
    <row r="54" spans="1:14" s="5" customFormat="1" ht="17.25" customHeight="1" x14ac:dyDescent="0.25">
      <c r="A54" s="1"/>
      <c r="B54" s="214" t="s">
        <v>110</v>
      </c>
      <c r="C54" s="215"/>
      <c r="D54" s="215"/>
      <c r="E54" s="16" t="str">
        <f>IF(E52=0,"NR",(E51+E52+E53)/E52)</f>
        <v>NR</v>
      </c>
      <c r="F54" s="37" t="str">
        <f>IF(F52=0,"NR",(F51+F52+F53)/F52)</f>
        <v>NR</v>
      </c>
      <c r="G54" s="15"/>
    </row>
    <row r="55" spans="1:14" s="5" customFormat="1" ht="17.25" customHeight="1" thickBot="1" x14ac:dyDescent="0.3">
      <c r="A55" s="1"/>
      <c r="B55" s="202" t="s">
        <v>135</v>
      </c>
      <c r="C55" s="203"/>
      <c r="D55" s="203"/>
      <c r="E55" s="38" t="str">
        <f>IF((E54)="NR","NR",IF((E54)&lt;1,"Ano","Ne"))</f>
        <v>NR</v>
      </c>
      <c r="F55" s="39" t="str">
        <f>IF((F54)="NR","NR",IF((F54)&lt;1,"Ano","Ne"))</f>
        <v>NR</v>
      </c>
      <c r="G55" s="15"/>
    </row>
    <row r="56" spans="1:14" ht="5.25" customHeight="1" thickBot="1" x14ac:dyDescent="0.3"/>
    <row r="57" spans="1:14" s="5" customFormat="1" ht="20.25" customHeight="1" thickBot="1" x14ac:dyDescent="0.3">
      <c r="A57" s="1"/>
      <c r="B57" s="297" t="s">
        <v>33</v>
      </c>
      <c r="C57" s="298"/>
      <c r="D57" s="298"/>
      <c r="E57" s="34" t="str">
        <f>IF(AND(E48="ANO",F48="Ano",E55="Ano",F55="Ano"),"Ano","Ne")</f>
        <v>Ne</v>
      </c>
      <c r="F57" s="2"/>
      <c r="G57" s="8"/>
    </row>
    <row r="58" spans="1:14" s="5" customFormat="1" ht="15" customHeight="1" thickBot="1" x14ac:dyDescent="0.3">
      <c r="A58" s="1"/>
      <c r="B58" s="2"/>
      <c r="C58" s="2"/>
      <c r="D58" s="3"/>
      <c r="E58" s="3"/>
      <c r="F58" s="2"/>
      <c r="G58" s="4"/>
    </row>
    <row r="59" spans="1:14" s="5" customFormat="1" ht="32.25" customHeight="1" thickBot="1" x14ac:dyDescent="0.3">
      <c r="A59" s="1"/>
      <c r="B59" s="208" t="s">
        <v>136</v>
      </c>
      <c r="C59" s="209"/>
      <c r="D59" s="210"/>
      <c r="E59" s="18"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35"/>
      <c r="B61" s="148"/>
      <c r="C61" s="148"/>
      <c r="D61" s="139"/>
      <c r="E61" s="139"/>
      <c r="F61" s="148"/>
      <c r="G61" s="149"/>
      <c r="H61" s="134"/>
      <c r="I61" s="134"/>
      <c r="J61" s="134"/>
      <c r="K61" s="134"/>
      <c r="L61" s="134"/>
      <c r="M61" s="134"/>
      <c r="N61" s="134"/>
    </row>
    <row r="62" spans="1:14" ht="30.95" customHeight="1" thickBot="1" x14ac:dyDescent="0.3">
      <c r="A62" s="331" t="s">
        <v>279</v>
      </c>
      <c r="B62" s="334" t="s">
        <v>301</v>
      </c>
      <c r="C62" s="335"/>
      <c r="D62" s="335"/>
      <c r="E62" s="335"/>
      <c r="F62" s="335"/>
      <c r="G62" s="335"/>
      <c r="H62" s="335"/>
      <c r="I62" s="335"/>
      <c r="J62" s="335"/>
      <c r="K62" s="335"/>
      <c r="L62" s="335"/>
      <c r="M62" s="336"/>
      <c r="N62" s="139"/>
    </row>
    <row r="63" spans="1:14" s="5" customFormat="1" ht="20.25" customHeight="1" x14ac:dyDescent="0.25">
      <c r="A63" s="331"/>
      <c r="B63" s="68" t="s">
        <v>91</v>
      </c>
      <c r="C63" s="290">
        <f>D8</f>
        <v>0</v>
      </c>
      <c r="D63" s="290"/>
      <c r="E63" s="281" t="s">
        <v>106</v>
      </c>
      <c r="F63" s="281"/>
      <c r="G63" s="281"/>
      <c r="H63" s="281"/>
      <c r="I63" s="281"/>
      <c r="J63" s="281"/>
      <c r="K63" s="282" t="s">
        <v>107</v>
      </c>
      <c r="L63" s="282"/>
      <c r="M63" s="283"/>
      <c r="N63" s="139"/>
    </row>
    <row r="64" spans="1:14" s="5" customFormat="1" ht="60" customHeight="1" x14ac:dyDescent="0.25">
      <c r="A64" s="331"/>
      <c r="B64" s="284" t="s">
        <v>80</v>
      </c>
      <c r="C64" s="286" t="s">
        <v>81</v>
      </c>
      <c r="D64" s="288" t="s">
        <v>5</v>
      </c>
      <c r="E64" s="85" t="s">
        <v>19</v>
      </c>
      <c r="F64" s="85" t="s">
        <v>34</v>
      </c>
      <c r="G64" s="85" t="s">
        <v>79</v>
      </c>
      <c r="H64" s="85" t="s">
        <v>103</v>
      </c>
      <c r="I64" s="85" t="s">
        <v>100</v>
      </c>
      <c r="J64" s="85" t="s">
        <v>126</v>
      </c>
      <c r="K64" s="86" t="s">
        <v>27</v>
      </c>
      <c r="L64" s="86" t="s">
        <v>29</v>
      </c>
      <c r="M64" s="87" t="s">
        <v>101</v>
      </c>
      <c r="N64" s="134"/>
    </row>
    <row r="65" spans="1:14" ht="17.25" customHeight="1" thickBot="1" x14ac:dyDescent="0.3">
      <c r="A65" s="331"/>
      <c r="B65" s="285"/>
      <c r="C65" s="287"/>
      <c r="D65" s="289"/>
      <c r="E65" s="328" t="s">
        <v>102</v>
      </c>
      <c r="F65" s="329"/>
      <c r="G65" s="329"/>
      <c r="H65" s="329"/>
      <c r="I65" s="329"/>
      <c r="J65" s="329"/>
      <c r="K65" s="329"/>
      <c r="L65" s="329"/>
      <c r="M65" s="330"/>
      <c r="N65" s="134"/>
    </row>
    <row r="66" spans="1:14" s="44" customFormat="1" ht="15.95" customHeight="1" x14ac:dyDescent="0.25">
      <c r="A66" s="331"/>
      <c r="B66" s="63" t="s">
        <v>84</v>
      </c>
      <c r="C66" s="64"/>
      <c r="D66" s="65"/>
      <c r="E66" s="66">
        <f>SUM(E67:E76)</f>
        <v>0</v>
      </c>
      <c r="F66" s="66">
        <f>SUM(F67:F76)</f>
        <v>0</v>
      </c>
      <c r="G66" s="66">
        <f>SUM(G67:G76)</f>
        <v>0</v>
      </c>
      <c r="H66" s="291" t="s">
        <v>104</v>
      </c>
      <c r="I66" s="292"/>
      <c r="J66" s="66">
        <f>SUM(J67:J76)</f>
        <v>0</v>
      </c>
      <c r="K66" s="66">
        <f>SUM(K67:K76)</f>
        <v>0</v>
      </c>
      <c r="L66" s="66">
        <f>SUM(L67:L76)</f>
        <v>0</v>
      </c>
      <c r="M66" s="67">
        <f>SUM(M67:M76)</f>
        <v>0</v>
      </c>
      <c r="N66" s="140"/>
    </row>
    <row r="67" spans="1:14" s="1" customFormat="1" ht="15.95" customHeight="1" x14ac:dyDescent="0.25">
      <c r="A67" s="331"/>
      <c r="B67" s="50" t="s">
        <v>125</v>
      </c>
      <c r="C67" s="14"/>
      <c r="D67" s="14"/>
      <c r="E67" s="19"/>
      <c r="F67" s="19"/>
      <c r="G67" s="48"/>
      <c r="H67" s="293"/>
      <c r="I67" s="294"/>
      <c r="J67" s="19"/>
      <c r="K67" s="19"/>
      <c r="L67" s="19"/>
      <c r="M67" s="32"/>
      <c r="N67" s="135"/>
    </row>
    <row r="68" spans="1:14" s="1" customFormat="1" ht="15.95" customHeight="1" x14ac:dyDescent="0.25">
      <c r="A68" s="331"/>
      <c r="B68" s="50" t="s">
        <v>82</v>
      </c>
      <c r="C68" s="45"/>
      <c r="D68" s="14"/>
      <c r="E68" s="19"/>
      <c r="F68" s="49"/>
      <c r="G68" s="48"/>
      <c r="H68" s="293"/>
      <c r="I68" s="294"/>
      <c r="J68" s="41"/>
      <c r="K68" s="41"/>
      <c r="L68" s="19"/>
      <c r="M68" s="32"/>
      <c r="N68" s="135"/>
    </row>
    <row r="69" spans="1:14" s="1" customFormat="1" ht="15.95" customHeight="1" x14ac:dyDescent="0.25">
      <c r="A69" s="331"/>
      <c r="B69" s="50" t="s">
        <v>83</v>
      </c>
      <c r="C69" s="45"/>
      <c r="D69" s="14"/>
      <c r="E69" s="19"/>
      <c r="F69" s="49"/>
      <c r="G69" s="48"/>
      <c r="H69" s="293"/>
      <c r="I69" s="294"/>
      <c r="J69" s="41"/>
      <c r="K69" s="41"/>
      <c r="L69" s="19"/>
      <c r="M69" s="32"/>
      <c r="N69" s="135"/>
    </row>
    <row r="70" spans="1:14" s="1" customFormat="1" ht="15.95" customHeight="1" x14ac:dyDescent="0.25">
      <c r="A70" s="331"/>
      <c r="B70" s="50" t="s">
        <v>85</v>
      </c>
      <c r="C70" s="45"/>
      <c r="D70" s="14"/>
      <c r="E70" s="19"/>
      <c r="F70" s="49"/>
      <c r="G70" s="48"/>
      <c r="H70" s="293"/>
      <c r="I70" s="294"/>
      <c r="J70" s="41"/>
      <c r="K70" s="41"/>
      <c r="L70" s="19"/>
      <c r="M70" s="32"/>
      <c r="N70" s="135"/>
    </row>
    <row r="71" spans="1:14" s="1" customFormat="1" ht="15.95" customHeight="1" x14ac:dyDescent="0.25">
      <c r="A71" s="331"/>
      <c r="B71" s="50" t="s">
        <v>86</v>
      </c>
      <c r="C71" s="45"/>
      <c r="D71" s="14"/>
      <c r="E71" s="19"/>
      <c r="F71" s="49"/>
      <c r="G71" s="48"/>
      <c r="H71" s="293"/>
      <c r="I71" s="294"/>
      <c r="J71" s="41"/>
      <c r="K71" s="41"/>
      <c r="L71" s="19"/>
      <c r="M71" s="32"/>
      <c r="N71" s="135"/>
    </row>
    <row r="72" spans="1:14" s="1" customFormat="1" ht="15.95" customHeight="1" x14ac:dyDescent="0.25">
      <c r="A72" s="331"/>
      <c r="B72" s="50" t="s">
        <v>87</v>
      </c>
      <c r="C72" s="45"/>
      <c r="D72" s="14"/>
      <c r="E72" s="19"/>
      <c r="F72" s="49"/>
      <c r="G72" s="48"/>
      <c r="H72" s="293"/>
      <c r="I72" s="294"/>
      <c r="J72" s="41"/>
      <c r="K72" s="41"/>
      <c r="L72" s="19"/>
      <c r="M72" s="32"/>
      <c r="N72" s="135"/>
    </row>
    <row r="73" spans="1:14" s="1" customFormat="1" ht="15.95" customHeight="1" x14ac:dyDescent="0.25">
      <c r="A73" s="331"/>
      <c r="B73" s="50" t="s">
        <v>88</v>
      </c>
      <c r="C73" s="45"/>
      <c r="D73" s="14"/>
      <c r="E73" s="19"/>
      <c r="F73" s="49"/>
      <c r="G73" s="48"/>
      <c r="H73" s="293"/>
      <c r="I73" s="294"/>
      <c r="J73" s="41"/>
      <c r="K73" s="41"/>
      <c r="L73" s="19"/>
      <c r="M73" s="32"/>
      <c r="N73" s="135"/>
    </row>
    <row r="74" spans="1:14" s="1" customFormat="1" ht="15.95" customHeight="1" x14ac:dyDescent="0.25">
      <c r="A74" s="331"/>
      <c r="B74" s="50" t="s">
        <v>89</v>
      </c>
      <c r="C74" s="45"/>
      <c r="D74" s="14"/>
      <c r="E74" s="19"/>
      <c r="F74" s="49"/>
      <c r="G74" s="48"/>
      <c r="H74" s="293"/>
      <c r="I74" s="294"/>
      <c r="J74" s="41"/>
      <c r="K74" s="41"/>
      <c r="L74" s="19"/>
      <c r="M74" s="32"/>
      <c r="N74" s="135"/>
    </row>
    <row r="75" spans="1:14" s="1" customFormat="1" ht="15.95" customHeight="1" x14ac:dyDescent="0.25">
      <c r="A75" s="331"/>
      <c r="B75" s="50" t="s">
        <v>90</v>
      </c>
      <c r="C75" s="45"/>
      <c r="D75" s="14"/>
      <c r="E75" s="19"/>
      <c r="F75" s="49"/>
      <c r="G75" s="48"/>
      <c r="H75" s="293"/>
      <c r="I75" s="294"/>
      <c r="J75" s="41"/>
      <c r="K75" s="41"/>
      <c r="L75" s="19"/>
      <c r="M75" s="32"/>
      <c r="N75" s="135"/>
    </row>
    <row r="76" spans="1:14" s="1" customFormat="1" ht="17.100000000000001" customHeight="1" thickBot="1" x14ac:dyDescent="0.3">
      <c r="A76" s="331"/>
      <c r="B76" s="51" t="s">
        <v>124</v>
      </c>
      <c r="C76" s="52"/>
      <c r="D76" s="53"/>
      <c r="E76" s="54"/>
      <c r="F76" s="55"/>
      <c r="G76" s="56"/>
      <c r="H76" s="295"/>
      <c r="I76" s="296"/>
      <c r="J76" s="57"/>
      <c r="K76" s="57"/>
      <c r="L76" s="54"/>
      <c r="M76" s="58"/>
      <c r="N76" s="135"/>
    </row>
    <row r="77" spans="1:14" ht="15" thickBot="1" x14ac:dyDescent="0.3">
      <c r="A77" s="331"/>
      <c r="B77" s="148"/>
      <c r="C77" s="148"/>
      <c r="D77" s="139"/>
      <c r="E77" s="139"/>
      <c r="F77" s="148"/>
      <c r="G77" s="149"/>
      <c r="H77" s="134"/>
      <c r="I77" s="134"/>
      <c r="J77" s="134"/>
      <c r="K77" s="134"/>
      <c r="L77" s="139"/>
      <c r="M77" s="139"/>
      <c r="N77" s="139"/>
    </row>
    <row r="78" spans="1:14" ht="20.25" customHeight="1" x14ac:dyDescent="0.25">
      <c r="A78" s="331"/>
      <c r="B78" s="68" t="s">
        <v>91</v>
      </c>
      <c r="C78" s="290">
        <f>C63-1</f>
        <v>-1</v>
      </c>
      <c r="D78" s="290"/>
      <c r="E78" s="281" t="s">
        <v>106</v>
      </c>
      <c r="F78" s="281"/>
      <c r="G78" s="281"/>
      <c r="H78" s="281"/>
      <c r="I78" s="281"/>
      <c r="J78" s="281"/>
      <c r="K78" s="282" t="s">
        <v>107</v>
      </c>
      <c r="L78" s="282"/>
      <c r="M78" s="283"/>
      <c r="N78" s="139"/>
    </row>
    <row r="79" spans="1:14" ht="60" customHeight="1" x14ac:dyDescent="0.25">
      <c r="A79" s="331"/>
      <c r="B79" s="284" t="s">
        <v>80</v>
      </c>
      <c r="C79" s="286" t="s">
        <v>81</v>
      </c>
      <c r="D79" s="288" t="s">
        <v>5</v>
      </c>
      <c r="E79" s="85" t="s">
        <v>19</v>
      </c>
      <c r="F79" s="85" t="s">
        <v>34</v>
      </c>
      <c r="G79" s="85" t="s">
        <v>79</v>
      </c>
      <c r="H79" s="85" t="s">
        <v>103</v>
      </c>
      <c r="I79" s="85" t="s">
        <v>100</v>
      </c>
      <c r="J79" s="85" t="s">
        <v>126</v>
      </c>
      <c r="K79" s="86" t="s">
        <v>27</v>
      </c>
      <c r="L79" s="86" t="s">
        <v>29</v>
      </c>
      <c r="M79" s="87" t="s">
        <v>101</v>
      </c>
      <c r="N79" s="139"/>
    </row>
    <row r="80" spans="1:14" ht="17.25" customHeight="1" thickBot="1" x14ac:dyDescent="0.3">
      <c r="A80" s="331"/>
      <c r="B80" s="285"/>
      <c r="C80" s="287"/>
      <c r="D80" s="289"/>
      <c r="E80" s="328" t="s">
        <v>102</v>
      </c>
      <c r="F80" s="329"/>
      <c r="G80" s="329"/>
      <c r="H80" s="329"/>
      <c r="I80" s="329"/>
      <c r="J80" s="329"/>
      <c r="K80" s="329"/>
      <c r="L80" s="329"/>
      <c r="M80" s="330"/>
      <c r="N80" s="139"/>
    </row>
    <row r="81" spans="1:14" s="44" customFormat="1" ht="15" x14ac:dyDescent="0.25">
      <c r="A81" s="331"/>
      <c r="B81" s="63" t="s">
        <v>84</v>
      </c>
      <c r="C81" s="64"/>
      <c r="D81" s="65"/>
      <c r="E81" s="66">
        <f>SUM(E82:E91)</f>
        <v>0</v>
      </c>
      <c r="F81" s="264" t="s">
        <v>104</v>
      </c>
      <c r="G81" s="265"/>
      <c r="H81" s="265"/>
      <c r="I81" s="266"/>
      <c r="J81" s="66">
        <f>SUM(J82:J91)</f>
        <v>0</v>
      </c>
      <c r="K81" s="66">
        <f>SUM(K82:K91)</f>
        <v>0</v>
      </c>
      <c r="L81" s="66">
        <f>SUM(L82:L91)</f>
        <v>0</v>
      </c>
      <c r="M81" s="67">
        <f>SUM(M82:M91)</f>
        <v>0</v>
      </c>
      <c r="N81" s="140"/>
    </row>
    <row r="82" spans="1:14" x14ac:dyDescent="0.25">
      <c r="A82" s="331"/>
      <c r="B82" s="50" t="s">
        <v>125</v>
      </c>
      <c r="C82" s="46"/>
      <c r="D82" s="47"/>
      <c r="E82" s="19"/>
      <c r="F82" s="267"/>
      <c r="G82" s="268"/>
      <c r="H82" s="268"/>
      <c r="I82" s="269"/>
      <c r="J82" s="41"/>
      <c r="K82" s="41"/>
      <c r="L82" s="19"/>
      <c r="M82" s="32"/>
      <c r="N82" s="139"/>
    </row>
    <row r="83" spans="1:14" x14ac:dyDescent="0.25">
      <c r="A83" s="331"/>
      <c r="B83" s="50" t="s">
        <v>82</v>
      </c>
      <c r="C83" s="46"/>
      <c r="D83" s="47"/>
      <c r="E83" s="19"/>
      <c r="F83" s="267"/>
      <c r="G83" s="268"/>
      <c r="H83" s="268"/>
      <c r="I83" s="269"/>
      <c r="J83" s="41"/>
      <c r="K83" s="41"/>
      <c r="L83" s="19"/>
      <c r="M83" s="32"/>
      <c r="N83" s="139"/>
    </row>
    <row r="84" spans="1:14" x14ac:dyDescent="0.25">
      <c r="A84" s="331"/>
      <c r="B84" s="59" t="s">
        <v>83</v>
      </c>
      <c r="C84" s="46"/>
      <c r="D84" s="47"/>
      <c r="E84" s="19"/>
      <c r="F84" s="267"/>
      <c r="G84" s="268"/>
      <c r="H84" s="268"/>
      <c r="I84" s="269"/>
      <c r="J84" s="41"/>
      <c r="K84" s="41"/>
      <c r="L84" s="19"/>
      <c r="M84" s="32"/>
      <c r="N84" s="139"/>
    </row>
    <row r="85" spans="1:14" x14ac:dyDescent="0.25">
      <c r="A85" s="331"/>
      <c r="B85" s="59" t="s">
        <v>85</v>
      </c>
      <c r="C85" s="46"/>
      <c r="D85" s="47"/>
      <c r="E85" s="19"/>
      <c r="F85" s="267"/>
      <c r="G85" s="268"/>
      <c r="H85" s="268"/>
      <c r="I85" s="269"/>
      <c r="J85" s="41"/>
      <c r="K85" s="41"/>
      <c r="L85" s="19"/>
      <c r="M85" s="32"/>
      <c r="N85" s="139"/>
    </row>
    <row r="86" spans="1:14" x14ac:dyDescent="0.25">
      <c r="A86" s="331"/>
      <c r="B86" s="59" t="s">
        <v>86</v>
      </c>
      <c r="C86" s="46"/>
      <c r="D86" s="47"/>
      <c r="E86" s="19"/>
      <c r="F86" s="267"/>
      <c r="G86" s="268"/>
      <c r="H86" s="268"/>
      <c r="I86" s="269"/>
      <c r="J86" s="41"/>
      <c r="K86" s="41"/>
      <c r="L86" s="19"/>
      <c r="M86" s="32"/>
      <c r="N86" s="139"/>
    </row>
    <row r="87" spans="1:14" x14ac:dyDescent="0.25">
      <c r="A87" s="331"/>
      <c r="B87" s="59" t="s">
        <v>87</v>
      </c>
      <c r="C87" s="46"/>
      <c r="D87" s="47"/>
      <c r="E87" s="19"/>
      <c r="F87" s="267"/>
      <c r="G87" s="268"/>
      <c r="H87" s="268"/>
      <c r="I87" s="269"/>
      <c r="J87" s="41"/>
      <c r="K87" s="41"/>
      <c r="L87" s="19"/>
      <c r="M87" s="32"/>
      <c r="N87" s="139"/>
    </row>
    <row r="88" spans="1:14" x14ac:dyDescent="0.25">
      <c r="A88" s="331"/>
      <c r="B88" s="59" t="s">
        <v>88</v>
      </c>
      <c r="C88" s="46"/>
      <c r="D88" s="47"/>
      <c r="E88" s="19"/>
      <c r="F88" s="267"/>
      <c r="G88" s="268"/>
      <c r="H88" s="268"/>
      <c r="I88" s="269"/>
      <c r="J88" s="41"/>
      <c r="K88" s="41"/>
      <c r="L88" s="19"/>
      <c r="M88" s="32"/>
      <c r="N88" s="139"/>
    </row>
    <row r="89" spans="1:14" x14ac:dyDescent="0.25">
      <c r="A89" s="331"/>
      <c r="B89" s="59" t="s">
        <v>89</v>
      </c>
      <c r="C89" s="46"/>
      <c r="D89" s="47"/>
      <c r="E89" s="19"/>
      <c r="F89" s="267"/>
      <c r="G89" s="268"/>
      <c r="H89" s="268"/>
      <c r="I89" s="269"/>
      <c r="J89" s="41"/>
      <c r="K89" s="41"/>
      <c r="L89" s="19"/>
      <c r="M89" s="32"/>
      <c r="N89" s="139"/>
    </row>
    <row r="90" spans="1:14" x14ac:dyDescent="0.25">
      <c r="A90" s="331"/>
      <c r="B90" s="59" t="s">
        <v>90</v>
      </c>
      <c r="C90" s="46"/>
      <c r="D90" s="47"/>
      <c r="E90" s="19"/>
      <c r="F90" s="267"/>
      <c r="G90" s="268"/>
      <c r="H90" s="268"/>
      <c r="I90" s="269"/>
      <c r="J90" s="41"/>
      <c r="K90" s="41"/>
      <c r="L90" s="19"/>
      <c r="M90" s="32"/>
      <c r="N90" s="139"/>
    </row>
    <row r="91" spans="1:14" ht="15" thickBot="1" x14ac:dyDescent="0.3">
      <c r="A91" s="331"/>
      <c r="B91" s="60" t="s">
        <v>124</v>
      </c>
      <c r="C91" s="61"/>
      <c r="D91" s="62"/>
      <c r="E91" s="54"/>
      <c r="F91" s="270"/>
      <c r="G91" s="271"/>
      <c r="H91" s="271"/>
      <c r="I91" s="272"/>
      <c r="J91" s="57"/>
      <c r="K91" s="57"/>
      <c r="L91" s="54"/>
      <c r="M91" s="58"/>
      <c r="N91" s="139"/>
    </row>
    <row r="92" spans="1:14" x14ac:dyDescent="0.25">
      <c r="A92" s="135"/>
      <c r="B92" s="148"/>
      <c r="C92" s="148"/>
      <c r="D92" s="139"/>
      <c r="E92" s="139"/>
      <c r="F92" s="148"/>
      <c r="G92" s="149"/>
      <c r="H92" s="134"/>
      <c r="I92" s="134"/>
      <c r="J92" s="134"/>
      <c r="K92" s="134"/>
      <c r="L92" s="139"/>
      <c r="M92" s="139"/>
      <c r="N92" s="139"/>
    </row>
    <row r="93" spans="1:14" ht="15" thickBot="1" x14ac:dyDescent="0.3">
      <c r="A93" s="137"/>
      <c r="B93" s="146"/>
      <c r="C93" s="146"/>
      <c r="D93" s="141"/>
      <c r="E93" s="141"/>
      <c r="F93" s="146"/>
      <c r="G93" s="147"/>
      <c r="H93" s="136"/>
      <c r="I93" s="136"/>
      <c r="J93" s="136"/>
      <c r="K93" s="136"/>
      <c r="L93" s="141"/>
      <c r="M93" s="141"/>
      <c r="N93" s="141"/>
    </row>
    <row r="94" spans="1:14" ht="27.95" customHeight="1" thickBot="1" x14ac:dyDescent="0.3">
      <c r="A94" s="332" t="s">
        <v>280</v>
      </c>
      <c r="B94" s="337" t="s">
        <v>302</v>
      </c>
      <c r="C94" s="338"/>
      <c r="D94" s="338"/>
      <c r="E94" s="338"/>
      <c r="F94" s="338"/>
      <c r="G94" s="338"/>
      <c r="H94" s="338"/>
      <c r="I94" s="338"/>
      <c r="J94" s="338"/>
      <c r="K94" s="338"/>
      <c r="L94" s="338"/>
      <c r="M94" s="339"/>
      <c r="N94" s="141"/>
    </row>
    <row r="95" spans="1:14" ht="15" x14ac:dyDescent="0.25">
      <c r="A95" s="332"/>
      <c r="B95" s="68" t="s">
        <v>91</v>
      </c>
      <c r="C95" s="290">
        <f>D8</f>
        <v>0</v>
      </c>
      <c r="D95" s="290"/>
      <c r="E95" s="281" t="s">
        <v>106</v>
      </c>
      <c r="F95" s="281"/>
      <c r="G95" s="281"/>
      <c r="H95" s="281"/>
      <c r="I95" s="281"/>
      <c r="J95" s="281"/>
      <c r="K95" s="282" t="s">
        <v>107</v>
      </c>
      <c r="L95" s="282"/>
      <c r="M95" s="283"/>
      <c r="N95" s="141"/>
    </row>
    <row r="96" spans="1:14" ht="45" x14ac:dyDescent="0.25">
      <c r="A96" s="332"/>
      <c r="B96" s="284" t="s">
        <v>80</v>
      </c>
      <c r="C96" s="286" t="s">
        <v>81</v>
      </c>
      <c r="D96" s="288" t="s">
        <v>5</v>
      </c>
      <c r="E96" s="85" t="s">
        <v>19</v>
      </c>
      <c r="F96" s="85" t="s">
        <v>34</v>
      </c>
      <c r="G96" s="85" t="s">
        <v>79</v>
      </c>
      <c r="H96" s="85" t="s">
        <v>103</v>
      </c>
      <c r="I96" s="85" t="s">
        <v>100</v>
      </c>
      <c r="J96" s="85" t="s">
        <v>126</v>
      </c>
      <c r="K96" s="86" t="s">
        <v>27</v>
      </c>
      <c r="L96" s="86" t="s">
        <v>29</v>
      </c>
      <c r="M96" s="87" t="s">
        <v>101</v>
      </c>
      <c r="N96" s="141"/>
    </row>
    <row r="97" spans="1:14" ht="15.75" thickBot="1" x14ac:dyDescent="0.3">
      <c r="A97" s="332"/>
      <c r="B97" s="285"/>
      <c r="C97" s="287"/>
      <c r="D97" s="289"/>
      <c r="E97" s="328" t="s">
        <v>102</v>
      </c>
      <c r="F97" s="329"/>
      <c r="G97" s="329"/>
      <c r="H97" s="329"/>
      <c r="I97" s="329"/>
      <c r="J97" s="329"/>
      <c r="K97" s="329"/>
      <c r="L97" s="329"/>
      <c r="M97" s="330"/>
      <c r="N97" s="141"/>
    </row>
    <row r="98" spans="1:14" ht="15.95" customHeight="1" x14ac:dyDescent="0.25">
      <c r="A98" s="332"/>
      <c r="B98" s="63" t="s">
        <v>84</v>
      </c>
      <c r="C98" s="64"/>
      <c r="D98" s="65"/>
      <c r="E98" s="66">
        <f>SUM(E99:E108)</f>
        <v>0</v>
      </c>
      <c r="F98" s="291" t="s">
        <v>104</v>
      </c>
      <c r="G98" s="292"/>
      <c r="H98" s="66">
        <f t="shared" ref="H98:M98" si="0">SUM(H99:H108)</f>
        <v>0</v>
      </c>
      <c r="I98" s="66">
        <f t="shared" si="0"/>
        <v>0</v>
      </c>
      <c r="J98" s="66">
        <f t="shared" si="0"/>
        <v>0</v>
      </c>
      <c r="K98" s="66">
        <f t="shared" si="0"/>
        <v>0</v>
      </c>
      <c r="L98" s="66">
        <f t="shared" si="0"/>
        <v>0</v>
      </c>
      <c r="M98" s="67">
        <f t="shared" si="0"/>
        <v>0</v>
      </c>
      <c r="N98" s="141"/>
    </row>
    <row r="99" spans="1:14" ht="15.95" customHeight="1" x14ac:dyDescent="0.25">
      <c r="A99" s="332"/>
      <c r="B99" s="50" t="s">
        <v>125</v>
      </c>
      <c r="C99" s="14"/>
      <c r="D99" s="14"/>
      <c r="E99" s="19"/>
      <c r="F99" s="293"/>
      <c r="G99" s="294"/>
      <c r="H99" s="41"/>
      <c r="I99" s="41"/>
      <c r="J99" s="19"/>
      <c r="K99" s="19"/>
      <c r="L99" s="19"/>
      <c r="M99" s="32"/>
      <c r="N99" s="141"/>
    </row>
    <row r="100" spans="1:14" ht="15.95" customHeight="1" x14ac:dyDescent="0.25">
      <c r="A100" s="332"/>
      <c r="B100" s="50" t="s">
        <v>82</v>
      </c>
      <c r="C100" s="45"/>
      <c r="D100" s="14"/>
      <c r="E100" s="19"/>
      <c r="F100" s="293"/>
      <c r="G100" s="294"/>
      <c r="H100" s="41"/>
      <c r="I100" s="41"/>
      <c r="J100" s="41"/>
      <c r="K100" s="41"/>
      <c r="L100" s="19"/>
      <c r="M100" s="32"/>
      <c r="N100" s="141"/>
    </row>
    <row r="101" spans="1:14" ht="15.95" customHeight="1" x14ac:dyDescent="0.25">
      <c r="A101" s="332"/>
      <c r="B101" s="50" t="s">
        <v>83</v>
      </c>
      <c r="C101" s="45"/>
      <c r="D101" s="14"/>
      <c r="E101" s="19"/>
      <c r="F101" s="293"/>
      <c r="G101" s="294"/>
      <c r="H101" s="41"/>
      <c r="I101" s="41"/>
      <c r="J101" s="41"/>
      <c r="K101" s="41"/>
      <c r="L101" s="19"/>
      <c r="M101" s="32"/>
      <c r="N101" s="141"/>
    </row>
    <row r="102" spans="1:14" ht="15.95" customHeight="1" x14ac:dyDescent="0.25">
      <c r="A102" s="332"/>
      <c r="B102" s="50" t="s">
        <v>85</v>
      </c>
      <c r="C102" s="45"/>
      <c r="D102" s="14"/>
      <c r="E102" s="19"/>
      <c r="F102" s="293"/>
      <c r="G102" s="294"/>
      <c r="H102" s="41"/>
      <c r="I102" s="41"/>
      <c r="J102" s="41"/>
      <c r="K102" s="41"/>
      <c r="L102" s="19"/>
      <c r="M102" s="32"/>
      <c r="N102" s="141"/>
    </row>
    <row r="103" spans="1:14" ht="15.95" customHeight="1" x14ac:dyDescent="0.25">
      <c r="A103" s="332"/>
      <c r="B103" s="50" t="s">
        <v>86</v>
      </c>
      <c r="C103" s="45"/>
      <c r="D103" s="14"/>
      <c r="E103" s="19"/>
      <c r="F103" s="293"/>
      <c r="G103" s="294"/>
      <c r="H103" s="41"/>
      <c r="I103" s="41"/>
      <c r="J103" s="41"/>
      <c r="K103" s="41"/>
      <c r="L103" s="19"/>
      <c r="M103" s="32"/>
      <c r="N103" s="141"/>
    </row>
    <row r="104" spans="1:14" ht="15.95" customHeight="1" x14ac:dyDescent="0.25">
      <c r="A104" s="332"/>
      <c r="B104" s="50" t="s">
        <v>87</v>
      </c>
      <c r="C104" s="45"/>
      <c r="D104" s="14"/>
      <c r="E104" s="19"/>
      <c r="F104" s="293"/>
      <c r="G104" s="294"/>
      <c r="H104" s="41"/>
      <c r="I104" s="41"/>
      <c r="J104" s="41"/>
      <c r="K104" s="41"/>
      <c r="L104" s="19"/>
      <c r="M104" s="32"/>
      <c r="N104" s="141"/>
    </row>
    <row r="105" spans="1:14" ht="15.95" customHeight="1" x14ac:dyDescent="0.25">
      <c r="A105" s="332"/>
      <c r="B105" s="50" t="s">
        <v>88</v>
      </c>
      <c r="C105" s="45"/>
      <c r="D105" s="14"/>
      <c r="E105" s="19"/>
      <c r="F105" s="293"/>
      <c r="G105" s="294"/>
      <c r="H105" s="41"/>
      <c r="I105" s="41"/>
      <c r="J105" s="41"/>
      <c r="K105" s="41"/>
      <c r="L105" s="19"/>
      <c r="M105" s="32"/>
      <c r="N105" s="141"/>
    </row>
    <row r="106" spans="1:14" ht="15.95" customHeight="1" x14ac:dyDescent="0.25">
      <c r="A106" s="332"/>
      <c r="B106" s="50" t="s">
        <v>89</v>
      </c>
      <c r="C106" s="45"/>
      <c r="D106" s="14"/>
      <c r="E106" s="19"/>
      <c r="F106" s="293"/>
      <c r="G106" s="294"/>
      <c r="H106" s="41"/>
      <c r="I106" s="41"/>
      <c r="J106" s="41"/>
      <c r="K106" s="41"/>
      <c r="L106" s="19"/>
      <c r="M106" s="32"/>
      <c r="N106" s="141"/>
    </row>
    <row r="107" spans="1:14" ht="15.95" customHeight="1" x14ac:dyDescent="0.25">
      <c r="A107" s="332"/>
      <c r="B107" s="50" t="s">
        <v>90</v>
      </c>
      <c r="C107" s="45"/>
      <c r="D107" s="14"/>
      <c r="E107" s="19"/>
      <c r="F107" s="293"/>
      <c r="G107" s="294"/>
      <c r="H107" s="41"/>
      <c r="I107" s="41"/>
      <c r="J107" s="41"/>
      <c r="K107" s="41"/>
      <c r="L107" s="19"/>
      <c r="M107" s="32"/>
      <c r="N107" s="141"/>
    </row>
    <row r="108" spans="1:14" ht="17.100000000000001" customHeight="1" thickBot="1" x14ac:dyDescent="0.3">
      <c r="A108" s="332"/>
      <c r="B108" s="51" t="s">
        <v>124</v>
      </c>
      <c r="C108" s="52"/>
      <c r="D108" s="53"/>
      <c r="E108" s="54"/>
      <c r="F108" s="295"/>
      <c r="G108" s="296"/>
      <c r="H108" s="57"/>
      <c r="I108" s="57"/>
      <c r="J108" s="57"/>
      <c r="K108" s="57"/>
      <c r="L108" s="54"/>
      <c r="M108" s="58"/>
      <c r="N108" s="141"/>
    </row>
    <row r="109" spans="1:14" ht="15" thickBot="1" x14ac:dyDescent="0.3">
      <c r="A109" s="332"/>
      <c r="B109" s="146"/>
      <c r="C109" s="146"/>
      <c r="D109" s="141"/>
      <c r="E109" s="141"/>
      <c r="F109" s="146"/>
      <c r="G109" s="147"/>
      <c r="H109" s="136"/>
      <c r="I109" s="136"/>
      <c r="J109" s="136"/>
      <c r="K109" s="136"/>
      <c r="L109" s="141"/>
      <c r="M109" s="141"/>
      <c r="N109" s="141"/>
    </row>
    <row r="110" spans="1:14" ht="15" x14ac:dyDescent="0.25">
      <c r="A110" s="332"/>
      <c r="B110" s="68" t="s">
        <v>91</v>
      </c>
      <c r="C110" s="290">
        <f>C95-1</f>
        <v>-1</v>
      </c>
      <c r="D110" s="290"/>
      <c r="E110" s="281" t="s">
        <v>106</v>
      </c>
      <c r="F110" s="281"/>
      <c r="G110" s="281"/>
      <c r="H110" s="281"/>
      <c r="I110" s="281"/>
      <c r="J110" s="281"/>
      <c r="K110" s="282" t="s">
        <v>107</v>
      </c>
      <c r="L110" s="282"/>
      <c r="M110" s="283"/>
      <c r="N110" s="141"/>
    </row>
    <row r="111" spans="1:14" ht="45" x14ac:dyDescent="0.25">
      <c r="A111" s="332"/>
      <c r="B111" s="284" t="s">
        <v>80</v>
      </c>
      <c r="C111" s="286" t="s">
        <v>81</v>
      </c>
      <c r="D111" s="288" t="s">
        <v>5</v>
      </c>
      <c r="E111" s="85" t="s">
        <v>19</v>
      </c>
      <c r="F111" s="85" t="s">
        <v>34</v>
      </c>
      <c r="G111" s="85" t="s">
        <v>79</v>
      </c>
      <c r="H111" s="85" t="s">
        <v>103</v>
      </c>
      <c r="I111" s="85" t="s">
        <v>100</v>
      </c>
      <c r="J111" s="85" t="s">
        <v>126</v>
      </c>
      <c r="K111" s="86" t="s">
        <v>27</v>
      </c>
      <c r="L111" s="86" t="s">
        <v>29</v>
      </c>
      <c r="M111" s="87" t="s">
        <v>101</v>
      </c>
      <c r="N111" s="141"/>
    </row>
    <row r="112" spans="1:14" ht="15.75" thickBot="1" x14ac:dyDescent="0.3">
      <c r="A112" s="332"/>
      <c r="B112" s="285"/>
      <c r="C112" s="287"/>
      <c r="D112" s="289"/>
      <c r="E112" s="328" t="s">
        <v>102</v>
      </c>
      <c r="F112" s="329"/>
      <c r="G112" s="329"/>
      <c r="H112" s="329"/>
      <c r="I112" s="329"/>
      <c r="J112" s="329"/>
      <c r="K112" s="329"/>
      <c r="L112" s="329"/>
      <c r="M112" s="330"/>
      <c r="N112" s="141"/>
    </row>
    <row r="113" spans="1:14" ht="15" x14ac:dyDescent="0.25">
      <c r="A113" s="332"/>
      <c r="B113" s="63" t="s">
        <v>84</v>
      </c>
      <c r="C113" s="64"/>
      <c r="D113" s="65"/>
      <c r="E113" s="66">
        <f>SUM(E114:E123)</f>
        <v>0</v>
      </c>
      <c r="F113" s="264" t="s">
        <v>104</v>
      </c>
      <c r="G113" s="265"/>
      <c r="H113" s="265"/>
      <c r="I113" s="266"/>
      <c r="J113" s="66">
        <f>SUM(J114:J123)</f>
        <v>0</v>
      </c>
      <c r="K113" s="66">
        <f>SUM(K114:K123)</f>
        <v>0</v>
      </c>
      <c r="L113" s="66">
        <f>SUM(L114:L123)</f>
        <v>0</v>
      </c>
      <c r="M113" s="67">
        <f>SUM(M114:M123)</f>
        <v>0</v>
      </c>
      <c r="N113" s="141"/>
    </row>
    <row r="114" spans="1:14" x14ac:dyDescent="0.25">
      <c r="A114" s="332"/>
      <c r="B114" s="50" t="s">
        <v>125</v>
      </c>
      <c r="C114" s="46"/>
      <c r="D114" s="47"/>
      <c r="E114" s="19"/>
      <c r="F114" s="267"/>
      <c r="G114" s="268"/>
      <c r="H114" s="268"/>
      <c r="I114" s="269"/>
      <c r="J114" s="41"/>
      <c r="K114" s="41"/>
      <c r="L114" s="19"/>
      <c r="M114" s="32"/>
      <c r="N114" s="141"/>
    </row>
    <row r="115" spans="1:14" x14ac:dyDescent="0.25">
      <c r="A115" s="332"/>
      <c r="B115" s="50" t="s">
        <v>82</v>
      </c>
      <c r="C115" s="46"/>
      <c r="D115" s="47"/>
      <c r="E115" s="19"/>
      <c r="F115" s="267"/>
      <c r="G115" s="268"/>
      <c r="H115" s="268"/>
      <c r="I115" s="269"/>
      <c r="J115" s="41"/>
      <c r="K115" s="41"/>
      <c r="L115" s="19"/>
      <c r="M115" s="32"/>
      <c r="N115" s="141"/>
    </row>
    <row r="116" spans="1:14" x14ac:dyDescent="0.25">
      <c r="A116" s="332"/>
      <c r="B116" s="59" t="s">
        <v>83</v>
      </c>
      <c r="C116" s="46"/>
      <c r="D116" s="47"/>
      <c r="E116" s="19"/>
      <c r="F116" s="267"/>
      <c r="G116" s="268"/>
      <c r="H116" s="268"/>
      <c r="I116" s="269"/>
      <c r="J116" s="41"/>
      <c r="K116" s="41"/>
      <c r="L116" s="19"/>
      <c r="M116" s="32"/>
      <c r="N116" s="141"/>
    </row>
    <row r="117" spans="1:14" x14ac:dyDescent="0.25">
      <c r="A117" s="332"/>
      <c r="B117" s="59" t="s">
        <v>85</v>
      </c>
      <c r="C117" s="46"/>
      <c r="D117" s="47"/>
      <c r="E117" s="19"/>
      <c r="F117" s="267"/>
      <c r="G117" s="268"/>
      <c r="H117" s="268"/>
      <c r="I117" s="269"/>
      <c r="J117" s="41"/>
      <c r="K117" s="41"/>
      <c r="L117" s="19"/>
      <c r="M117" s="32"/>
      <c r="N117" s="141"/>
    </row>
    <row r="118" spans="1:14" x14ac:dyDescent="0.25">
      <c r="A118" s="332"/>
      <c r="B118" s="59" t="s">
        <v>86</v>
      </c>
      <c r="C118" s="46"/>
      <c r="D118" s="47"/>
      <c r="E118" s="19"/>
      <c r="F118" s="267"/>
      <c r="G118" s="268"/>
      <c r="H118" s="268"/>
      <c r="I118" s="269"/>
      <c r="J118" s="41"/>
      <c r="K118" s="41"/>
      <c r="L118" s="19"/>
      <c r="M118" s="32"/>
      <c r="N118" s="141"/>
    </row>
    <row r="119" spans="1:14" x14ac:dyDescent="0.25">
      <c r="A119" s="332"/>
      <c r="B119" s="59" t="s">
        <v>87</v>
      </c>
      <c r="C119" s="46"/>
      <c r="D119" s="47"/>
      <c r="E119" s="19"/>
      <c r="F119" s="267"/>
      <c r="G119" s="268"/>
      <c r="H119" s="268"/>
      <c r="I119" s="269"/>
      <c r="J119" s="41"/>
      <c r="K119" s="41"/>
      <c r="L119" s="19"/>
      <c r="M119" s="32"/>
      <c r="N119" s="141"/>
    </row>
    <row r="120" spans="1:14" x14ac:dyDescent="0.25">
      <c r="A120" s="332"/>
      <c r="B120" s="59" t="s">
        <v>88</v>
      </c>
      <c r="C120" s="46"/>
      <c r="D120" s="47"/>
      <c r="E120" s="19"/>
      <c r="F120" s="267"/>
      <c r="G120" s="268"/>
      <c r="H120" s="268"/>
      <c r="I120" s="269"/>
      <c r="J120" s="41"/>
      <c r="K120" s="41"/>
      <c r="L120" s="19"/>
      <c r="M120" s="32"/>
      <c r="N120" s="141"/>
    </row>
    <row r="121" spans="1:14" x14ac:dyDescent="0.25">
      <c r="A121" s="332"/>
      <c r="B121" s="59" t="s">
        <v>89</v>
      </c>
      <c r="C121" s="46"/>
      <c r="D121" s="47"/>
      <c r="E121" s="19"/>
      <c r="F121" s="267"/>
      <c r="G121" s="268"/>
      <c r="H121" s="268"/>
      <c r="I121" s="269"/>
      <c r="J121" s="41"/>
      <c r="K121" s="41"/>
      <c r="L121" s="19"/>
      <c r="M121" s="32"/>
      <c r="N121" s="141"/>
    </row>
    <row r="122" spans="1:14" x14ac:dyDescent="0.25">
      <c r="A122" s="332"/>
      <c r="B122" s="59" t="s">
        <v>90</v>
      </c>
      <c r="C122" s="46"/>
      <c r="D122" s="47"/>
      <c r="E122" s="19"/>
      <c r="F122" s="267"/>
      <c r="G122" s="268"/>
      <c r="H122" s="268"/>
      <c r="I122" s="269"/>
      <c r="J122" s="41"/>
      <c r="K122" s="41"/>
      <c r="L122" s="19"/>
      <c r="M122" s="32"/>
      <c r="N122" s="141"/>
    </row>
    <row r="123" spans="1:14" ht="15" thickBot="1" x14ac:dyDescent="0.3">
      <c r="A123" s="332"/>
      <c r="B123" s="60" t="s">
        <v>124</v>
      </c>
      <c r="C123" s="61"/>
      <c r="D123" s="62"/>
      <c r="E123" s="54"/>
      <c r="F123" s="270"/>
      <c r="G123" s="271"/>
      <c r="H123" s="271"/>
      <c r="I123" s="272"/>
      <c r="J123" s="57"/>
      <c r="K123" s="57"/>
      <c r="L123" s="54"/>
      <c r="M123" s="58"/>
      <c r="N123" s="141"/>
    </row>
    <row r="124" spans="1:14" x14ac:dyDescent="0.25">
      <c r="A124" s="137"/>
      <c r="B124" s="146"/>
      <c r="C124" s="146"/>
      <c r="D124" s="141"/>
      <c r="E124" s="141"/>
      <c r="F124" s="146"/>
      <c r="G124" s="147"/>
      <c r="H124" s="136"/>
      <c r="I124" s="136"/>
      <c r="J124" s="136"/>
      <c r="K124" s="136"/>
      <c r="L124" s="141"/>
      <c r="M124" s="141"/>
      <c r="N124" s="141"/>
    </row>
    <row r="125" spans="1:14" ht="15" thickBot="1" x14ac:dyDescent="0.3">
      <c r="A125" s="143"/>
      <c r="B125" s="144"/>
      <c r="C125" s="144"/>
      <c r="D125" s="142"/>
      <c r="E125" s="142"/>
      <c r="F125" s="144"/>
      <c r="G125" s="145"/>
      <c r="H125" s="138"/>
      <c r="I125" s="138"/>
      <c r="J125" s="138"/>
      <c r="K125" s="138"/>
      <c r="L125" s="142"/>
      <c r="M125" s="142"/>
      <c r="N125" s="142"/>
    </row>
    <row r="126" spans="1:14" ht="24" customHeight="1" thickBot="1" x14ac:dyDescent="0.3">
      <c r="A126" s="333" t="s">
        <v>281</v>
      </c>
      <c r="B126" s="320" t="s">
        <v>310</v>
      </c>
      <c r="C126" s="321"/>
      <c r="D126" s="321"/>
      <c r="E126" s="321"/>
      <c r="F126" s="321"/>
      <c r="G126" s="321"/>
      <c r="H126" s="321"/>
      <c r="I126" s="321"/>
      <c r="J126" s="321"/>
      <c r="K126" s="321"/>
      <c r="L126" s="321"/>
      <c r="M126" s="322"/>
      <c r="N126" s="142"/>
    </row>
    <row r="127" spans="1:14" ht="15" x14ac:dyDescent="0.25">
      <c r="A127" s="333"/>
      <c r="B127" s="108" t="s">
        <v>91</v>
      </c>
      <c r="C127" s="323">
        <f>D8</f>
        <v>0</v>
      </c>
      <c r="D127" s="324"/>
      <c r="E127" s="325" t="s">
        <v>106</v>
      </c>
      <c r="F127" s="326"/>
      <c r="G127" s="326"/>
      <c r="H127" s="326"/>
      <c r="I127" s="326"/>
      <c r="J127" s="327"/>
      <c r="K127" s="308" t="s">
        <v>107</v>
      </c>
      <c r="L127" s="309"/>
      <c r="M127" s="310"/>
      <c r="N127" s="142"/>
    </row>
    <row r="128" spans="1:14" ht="45" x14ac:dyDescent="0.25">
      <c r="A128" s="333"/>
      <c r="B128" s="311" t="s">
        <v>80</v>
      </c>
      <c r="C128" s="313" t="s">
        <v>81</v>
      </c>
      <c r="D128" s="315" t="s">
        <v>5</v>
      </c>
      <c r="E128" s="109" t="s">
        <v>19</v>
      </c>
      <c r="F128" s="109" t="s">
        <v>34</v>
      </c>
      <c r="G128" s="109" t="s">
        <v>79</v>
      </c>
      <c r="H128" s="109" t="s">
        <v>103</v>
      </c>
      <c r="I128" s="109" t="s">
        <v>100</v>
      </c>
      <c r="J128" s="109" t="s">
        <v>126</v>
      </c>
      <c r="K128" s="110" t="s">
        <v>27</v>
      </c>
      <c r="L128" s="110" t="s">
        <v>29</v>
      </c>
      <c r="M128" s="111" t="s">
        <v>101</v>
      </c>
      <c r="N128" s="142"/>
    </row>
    <row r="129" spans="1:14" ht="15.75" thickBot="1" x14ac:dyDescent="0.3">
      <c r="A129" s="333"/>
      <c r="B129" s="312"/>
      <c r="C129" s="314"/>
      <c r="D129" s="316"/>
      <c r="E129" s="317" t="s">
        <v>102</v>
      </c>
      <c r="F129" s="318"/>
      <c r="G129" s="318"/>
      <c r="H129" s="318"/>
      <c r="I129" s="318"/>
      <c r="J129" s="318"/>
      <c r="K129" s="318"/>
      <c r="L129" s="318"/>
      <c r="M129" s="319"/>
      <c r="N129" s="142"/>
    </row>
    <row r="130" spans="1:14" ht="15" x14ac:dyDescent="0.25">
      <c r="A130" s="333"/>
      <c r="B130" s="112" t="s">
        <v>84</v>
      </c>
      <c r="C130" s="113"/>
      <c r="D130" s="114"/>
      <c r="E130" s="66">
        <f t="shared" ref="E130:M130" si="1">SUM(E131:E140)</f>
        <v>0</v>
      </c>
      <c r="F130" s="299" t="s">
        <v>104</v>
      </c>
      <c r="G130" s="300"/>
      <c r="H130" s="300"/>
      <c r="I130" s="301"/>
      <c r="J130" s="66">
        <f t="shared" si="1"/>
        <v>0</v>
      </c>
      <c r="K130" s="66">
        <f t="shared" si="1"/>
        <v>0</v>
      </c>
      <c r="L130" s="66">
        <f t="shared" si="1"/>
        <v>0</v>
      </c>
      <c r="M130" s="66">
        <f t="shared" si="1"/>
        <v>0</v>
      </c>
      <c r="N130" s="142"/>
    </row>
    <row r="131" spans="1:14" x14ac:dyDescent="0.25">
      <c r="A131" s="333"/>
      <c r="B131" s="115" t="s">
        <v>125</v>
      </c>
      <c r="C131" s="116"/>
      <c r="D131" s="116"/>
      <c r="E131" s="117"/>
      <c r="F131" s="302"/>
      <c r="G131" s="303"/>
      <c r="H131" s="303"/>
      <c r="I131" s="304"/>
      <c r="J131" s="117"/>
      <c r="K131" s="117"/>
      <c r="L131" s="117"/>
      <c r="M131" s="119"/>
      <c r="N131" s="142"/>
    </row>
    <row r="132" spans="1:14" x14ac:dyDescent="0.25">
      <c r="A132" s="333"/>
      <c r="B132" s="115" t="s">
        <v>82</v>
      </c>
      <c r="C132" s="120"/>
      <c r="D132" s="116"/>
      <c r="E132" s="117"/>
      <c r="F132" s="302"/>
      <c r="G132" s="303"/>
      <c r="H132" s="303"/>
      <c r="I132" s="304"/>
      <c r="J132" s="118"/>
      <c r="K132" s="118"/>
      <c r="L132" s="117"/>
      <c r="M132" s="119"/>
      <c r="N132" s="142"/>
    </row>
    <row r="133" spans="1:14" x14ac:dyDescent="0.25">
      <c r="A133" s="333"/>
      <c r="B133" s="115" t="s">
        <v>83</v>
      </c>
      <c r="C133" s="120"/>
      <c r="D133" s="116"/>
      <c r="E133" s="117"/>
      <c r="F133" s="302"/>
      <c r="G133" s="303"/>
      <c r="H133" s="303"/>
      <c r="I133" s="304"/>
      <c r="J133" s="118"/>
      <c r="K133" s="118"/>
      <c r="L133" s="117"/>
      <c r="M133" s="119"/>
      <c r="N133" s="142"/>
    </row>
    <row r="134" spans="1:14" x14ac:dyDescent="0.25">
      <c r="A134" s="333"/>
      <c r="B134" s="115" t="s">
        <v>85</v>
      </c>
      <c r="C134" s="120"/>
      <c r="D134" s="116"/>
      <c r="E134" s="117"/>
      <c r="F134" s="302"/>
      <c r="G134" s="303"/>
      <c r="H134" s="303"/>
      <c r="I134" s="304"/>
      <c r="J134" s="118"/>
      <c r="K134" s="118"/>
      <c r="L134" s="117"/>
      <c r="M134" s="119"/>
      <c r="N134" s="142"/>
    </row>
    <row r="135" spans="1:14" x14ac:dyDescent="0.25">
      <c r="A135" s="333"/>
      <c r="B135" s="115" t="s">
        <v>86</v>
      </c>
      <c r="C135" s="120"/>
      <c r="D135" s="116"/>
      <c r="E135" s="117"/>
      <c r="F135" s="302"/>
      <c r="G135" s="303"/>
      <c r="H135" s="303"/>
      <c r="I135" s="304"/>
      <c r="J135" s="118"/>
      <c r="K135" s="118"/>
      <c r="L135" s="117"/>
      <c r="M135" s="119"/>
      <c r="N135" s="142"/>
    </row>
    <row r="136" spans="1:14" x14ac:dyDescent="0.25">
      <c r="A136" s="333"/>
      <c r="B136" s="115" t="s">
        <v>87</v>
      </c>
      <c r="C136" s="120"/>
      <c r="D136" s="116"/>
      <c r="E136" s="117"/>
      <c r="F136" s="302"/>
      <c r="G136" s="303"/>
      <c r="H136" s="303"/>
      <c r="I136" s="304"/>
      <c r="J136" s="118"/>
      <c r="K136" s="118"/>
      <c r="L136" s="117"/>
      <c r="M136" s="119"/>
      <c r="N136" s="142"/>
    </row>
    <row r="137" spans="1:14" x14ac:dyDescent="0.25">
      <c r="A137" s="333"/>
      <c r="B137" s="115" t="s">
        <v>88</v>
      </c>
      <c r="C137" s="120"/>
      <c r="D137" s="116"/>
      <c r="E137" s="117"/>
      <c r="F137" s="302"/>
      <c r="G137" s="303"/>
      <c r="H137" s="303"/>
      <c r="I137" s="304"/>
      <c r="J137" s="118"/>
      <c r="K137" s="118"/>
      <c r="L137" s="117"/>
      <c r="M137" s="119"/>
      <c r="N137" s="142"/>
    </row>
    <row r="138" spans="1:14" x14ac:dyDescent="0.25">
      <c r="A138" s="333"/>
      <c r="B138" s="115" t="s">
        <v>89</v>
      </c>
      <c r="C138" s="120"/>
      <c r="D138" s="116"/>
      <c r="E138" s="117"/>
      <c r="F138" s="302"/>
      <c r="G138" s="303"/>
      <c r="H138" s="303"/>
      <c r="I138" s="304"/>
      <c r="J138" s="118"/>
      <c r="K138" s="118"/>
      <c r="L138" s="117"/>
      <c r="M138" s="119"/>
      <c r="N138" s="142"/>
    </row>
    <row r="139" spans="1:14" x14ac:dyDescent="0.25">
      <c r="A139" s="333"/>
      <c r="B139" s="115" t="s">
        <v>90</v>
      </c>
      <c r="C139" s="120"/>
      <c r="D139" s="116"/>
      <c r="E139" s="117"/>
      <c r="F139" s="302"/>
      <c r="G139" s="303"/>
      <c r="H139" s="303"/>
      <c r="I139" s="304"/>
      <c r="J139" s="118"/>
      <c r="K139" s="118"/>
      <c r="L139" s="117"/>
      <c r="M139" s="119"/>
      <c r="N139" s="142"/>
    </row>
    <row r="140" spans="1:14" ht="15" thickBot="1" x14ac:dyDescent="0.3">
      <c r="A140" s="333"/>
      <c r="B140" s="121" t="s">
        <v>124</v>
      </c>
      <c r="C140" s="122"/>
      <c r="D140" s="123"/>
      <c r="E140" s="124"/>
      <c r="F140" s="305"/>
      <c r="G140" s="306"/>
      <c r="H140" s="306"/>
      <c r="I140" s="307"/>
      <c r="J140" s="125"/>
      <c r="K140" s="125"/>
      <c r="L140" s="124"/>
      <c r="M140" s="126"/>
      <c r="N140" s="142"/>
    </row>
    <row r="141" spans="1:14" ht="15" thickBot="1" x14ac:dyDescent="0.3">
      <c r="A141" s="333"/>
      <c r="B141" s="154"/>
      <c r="C141" s="154"/>
      <c r="D141" s="155"/>
      <c r="E141" s="155"/>
      <c r="F141" s="154"/>
      <c r="G141" s="145"/>
      <c r="H141" s="138"/>
      <c r="I141" s="138"/>
      <c r="J141" s="138"/>
      <c r="K141" s="138"/>
      <c r="L141" s="155"/>
      <c r="M141" s="155"/>
      <c r="N141" s="142"/>
    </row>
    <row r="142" spans="1:14" ht="15" x14ac:dyDescent="0.25">
      <c r="A142" s="333"/>
      <c r="B142" s="127" t="s">
        <v>91</v>
      </c>
      <c r="C142" s="323">
        <f>C127-1</f>
        <v>-1</v>
      </c>
      <c r="D142" s="324"/>
      <c r="E142" s="325" t="s">
        <v>106</v>
      </c>
      <c r="F142" s="326"/>
      <c r="G142" s="326"/>
      <c r="H142" s="326"/>
      <c r="I142" s="326"/>
      <c r="J142" s="327"/>
      <c r="K142" s="308" t="s">
        <v>107</v>
      </c>
      <c r="L142" s="309"/>
      <c r="M142" s="310"/>
      <c r="N142" s="142"/>
    </row>
    <row r="143" spans="1:14" ht="45" x14ac:dyDescent="0.25">
      <c r="A143" s="333"/>
      <c r="B143" s="311" t="s">
        <v>80</v>
      </c>
      <c r="C143" s="313" t="s">
        <v>81</v>
      </c>
      <c r="D143" s="315" t="s">
        <v>5</v>
      </c>
      <c r="E143" s="109" t="s">
        <v>19</v>
      </c>
      <c r="F143" s="109" t="s">
        <v>34</v>
      </c>
      <c r="G143" s="109" t="s">
        <v>79</v>
      </c>
      <c r="H143" s="109" t="s">
        <v>103</v>
      </c>
      <c r="I143" s="109" t="s">
        <v>100</v>
      </c>
      <c r="J143" s="109" t="s">
        <v>126</v>
      </c>
      <c r="K143" s="110" t="s">
        <v>27</v>
      </c>
      <c r="L143" s="110" t="s">
        <v>29</v>
      </c>
      <c r="M143" s="111" t="s">
        <v>101</v>
      </c>
      <c r="N143" s="142"/>
    </row>
    <row r="144" spans="1:14" ht="15.75" thickBot="1" x14ac:dyDescent="0.3">
      <c r="A144" s="333"/>
      <c r="B144" s="312"/>
      <c r="C144" s="314"/>
      <c r="D144" s="316"/>
      <c r="E144" s="317" t="s">
        <v>102</v>
      </c>
      <c r="F144" s="318"/>
      <c r="G144" s="318"/>
      <c r="H144" s="318"/>
      <c r="I144" s="318"/>
      <c r="J144" s="318"/>
      <c r="K144" s="318"/>
      <c r="L144" s="318"/>
      <c r="M144" s="319"/>
      <c r="N144" s="142"/>
    </row>
    <row r="145" spans="1:14" ht="15" x14ac:dyDescent="0.25">
      <c r="A145" s="333"/>
      <c r="B145" s="112" t="s">
        <v>84</v>
      </c>
      <c r="C145" s="113"/>
      <c r="D145" s="114"/>
      <c r="E145" s="66">
        <f t="shared" ref="E145" si="2">SUM(E146:E155)</f>
        <v>0</v>
      </c>
      <c r="F145" s="299" t="s">
        <v>104</v>
      </c>
      <c r="G145" s="300"/>
      <c r="H145" s="300"/>
      <c r="I145" s="301"/>
      <c r="J145" s="66">
        <f t="shared" ref="J145:M145" si="3">SUM(J146:J155)</f>
        <v>0</v>
      </c>
      <c r="K145" s="66">
        <f t="shared" si="3"/>
        <v>0</v>
      </c>
      <c r="L145" s="66">
        <f t="shared" si="3"/>
        <v>0</v>
      </c>
      <c r="M145" s="66">
        <f t="shared" si="3"/>
        <v>0</v>
      </c>
      <c r="N145" s="142"/>
    </row>
    <row r="146" spans="1:14" x14ac:dyDescent="0.25">
      <c r="A146" s="333"/>
      <c r="B146" s="115" t="s">
        <v>125</v>
      </c>
      <c r="C146" s="128"/>
      <c r="D146" s="129"/>
      <c r="E146" s="117"/>
      <c r="F146" s="302"/>
      <c r="G146" s="303"/>
      <c r="H146" s="303"/>
      <c r="I146" s="304"/>
      <c r="J146" s="118"/>
      <c r="K146" s="118"/>
      <c r="L146" s="117"/>
      <c r="M146" s="119"/>
      <c r="N146" s="142"/>
    </row>
    <row r="147" spans="1:14" x14ac:dyDescent="0.25">
      <c r="A147" s="333"/>
      <c r="B147" s="115" t="s">
        <v>82</v>
      </c>
      <c r="C147" s="128"/>
      <c r="D147" s="129"/>
      <c r="E147" s="117"/>
      <c r="F147" s="302"/>
      <c r="G147" s="303"/>
      <c r="H147" s="303"/>
      <c r="I147" s="304"/>
      <c r="J147" s="118"/>
      <c r="K147" s="118"/>
      <c r="L147" s="117"/>
      <c r="M147" s="119"/>
      <c r="N147" s="142"/>
    </row>
    <row r="148" spans="1:14" x14ac:dyDescent="0.25">
      <c r="A148" s="333"/>
      <c r="B148" s="130" t="s">
        <v>83</v>
      </c>
      <c r="C148" s="128"/>
      <c r="D148" s="129"/>
      <c r="E148" s="117"/>
      <c r="F148" s="302"/>
      <c r="G148" s="303"/>
      <c r="H148" s="303"/>
      <c r="I148" s="304"/>
      <c r="J148" s="118"/>
      <c r="K148" s="118"/>
      <c r="L148" s="117"/>
      <c r="M148" s="119"/>
      <c r="N148" s="142"/>
    </row>
    <row r="149" spans="1:14" x14ac:dyDescent="0.25">
      <c r="A149" s="333"/>
      <c r="B149" s="130" t="s">
        <v>85</v>
      </c>
      <c r="C149" s="128"/>
      <c r="D149" s="129"/>
      <c r="E149" s="117"/>
      <c r="F149" s="302"/>
      <c r="G149" s="303"/>
      <c r="H149" s="303"/>
      <c r="I149" s="304"/>
      <c r="J149" s="118"/>
      <c r="K149" s="118"/>
      <c r="L149" s="117"/>
      <c r="M149" s="119"/>
      <c r="N149" s="142"/>
    </row>
    <row r="150" spans="1:14" x14ac:dyDescent="0.25">
      <c r="A150" s="333"/>
      <c r="B150" s="130" t="s">
        <v>86</v>
      </c>
      <c r="C150" s="128"/>
      <c r="D150" s="129"/>
      <c r="E150" s="117"/>
      <c r="F150" s="302"/>
      <c r="G150" s="303"/>
      <c r="H150" s="303"/>
      <c r="I150" s="304"/>
      <c r="J150" s="118"/>
      <c r="K150" s="118"/>
      <c r="L150" s="117"/>
      <c r="M150" s="119"/>
      <c r="N150" s="142"/>
    </row>
    <row r="151" spans="1:14" x14ac:dyDescent="0.25">
      <c r="A151" s="333"/>
      <c r="B151" s="130" t="s">
        <v>87</v>
      </c>
      <c r="C151" s="128"/>
      <c r="D151" s="129"/>
      <c r="E151" s="117"/>
      <c r="F151" s="302"/>
      <c r="G151" s="303"/>
      <c r="H151" s="303"/>
      <c r="I151" s="304"/>
      <c r="J151" s="118"/>
      <c r="K151" s="118"/>
      <c r="L151" s="117"/>
      <c r="M151" s="119"/>
      <c r="N151" s="142"/>
    </row>
    <row r="152" spans="1:14" x14ac:dyDescent="0.25">
      <c r="A152" s="333"/>
      <c r="B152" s="130" t="s">
        <v>88</v>
      </c>
      <c r="C152" s="128"/>
      <c r="D152" s="129"/>
      <c r="E152" s="117"/>
      <c r="F152" s="302"/>
      <c r="G152" s="303"/>
      <c r="H152" s="303"/>
      <c r="I152" s="304"/>
      <c r="J152" s="118"/>
      <c r="K152" s="118"/>
      <c r="L152" s="117"/>
      <c r="M152" s="119"/>
      <c r="N152" s="142"/>
    </row>
    <row r="153" spans="1:14" x14ac:dyDescent="0.25">
      <c r="A153" s="333"/>
      <c r="B153" s="130" t="s">
        <v>89</v>
      </c>
      <c r="C153" s="128"/>
      <c r="D153" s="129"/>
      <c r="E153" s="117"/>
      <c r="F153" s="302"/>
      <c r="G153" s="303"/>
      <c r="H153" s="303"/>
      <c r="I153" s="304"/>
      <c r="J153" s="118"/>
      <c r="K153" s="118"/>
      <c r="L153" s="117"/>
      <c r="M153" s="119"/>
      <c r="N153" s="142"/>
    </row>
    <row r="154" spans="1:14" x14ac:dyDescent="0.25">
      <c r="A154" s="333"/>
      <c r="B154" s="130" t="s">
        <v>90</v>
      </c>
      <c r="C154" s="128"/>
      <c r="D154" s="129"/>
      <c r="E154" s="117"/>
      <c r="F154" s="302"/>
      <c r="G154" s="303"/>
      <c r="H154" s="303"/>
      <c r="I154" s="304"/>
      <c r="J154" s="118"/>
      <c r="K154" s="118"/>
      <c r="L154" s="117"/>
      <c r="M154" s="119"/>
      <c r="N154" s="142"/>
    </row>
    <row r="155" spans="1:14" ht="15" thickBot="1" x14ac:dyDescent="0.3">
      <c r="A155" s="333"/>
      <c r="B155" s="131" t="s">
        <v>124</v>
      </c>
      <c r="C155" s="132"/>
      <c r="D155" s="133"/>
      <c r="E155" s="124"/>
      <c r="F155" s="305"/>
      <c r="G155" s="306"/>
      <c r="H155" s="306"/>
      <c r="I155" s="307"/>
      <c r="J155" s="125"/>
      <c r="K155" s="125"/>
      <c r="L155" s="124"/>
      <c r="M155" s="126"/>
      <c r="N155" s="142"/>
    </row>
    <row r="156" spans="1:14" x14ac:dyDescent="0.25">
      <c r="A156" s="143"/>
      <c r="B156" s="144"/>
      <c r="C156" s="144"/>
      <c r="D156" s="142"/>
      <c r="E156" s="142"/>
      <c r="F156" s="144"/>
      <c r="G156" s="145"/>
      <c r="H156" s="138"/>
      <c r="I156" s="138"/>
      <c r="J156" s="138"/>
      <c r="K156" s="138"/>
      <c r="L156" s="142"/>
      <c r="M156" s="142"/>
      <c r="N156" s="142"/>
    </row>
  </sheetData>
  <sheetProtection algorithmName="SHA-512" hashValue="2Twl+mSHdLN+S0TYl3Aed4I+LSKbVkiADEZB1eKxqzVqlr/h6l3BoomNzWhuZXwdTz3Jal7ISjSCF+GRTcb6pg==" saltValue="6eO9UFbSNyU4YO9gLzDtLg==" spinCount="100000" sheet="1" objects="1" scenarios="1"/>
  <mergeCells count="111">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E78:J78"/>
    <mergeCell ref="K78:M78"/>
    <mergeCell ref="B79:B80"/>
    <mergeCell ref="C79:C80"/>
    <mergeCell ref="D79:D80"/>
    <mergeCell ref="E63:J63"/>
    <mergeCell ref="K63:M63"/>
    <mergeCell ref="D64:D65"/>
    <mergeCell ref="C64:C65"/>
    <mergeCell ref="B64:B65"/>
    <mergeCell ref="C63:D63"/>
    <mergeCell ref="H66:I76"/>
    <mergeCell ref="B7:C7"/>
    <mergeCell ref="D7:F7"/>
    <mergeCell ref="D8:F8"/>
    <mergeCell ref="B10:C10"/>
    <mergeCell ref="D10:F10"/>
    <mergeCell ref="B8:C8"/>
    <mergeCell ref="B14:C14"/>
    <mergeCell ref="D14:F14"/>
    <mergeCell ref="B18:B19"/>
    <mergeCell ref="F16:G16"/>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s>
  <conditionalFormatting sqref="A1:A17 A21:A31 A33:A36 A124:A125 A156:A1048576">
    <cfRule type="containsText" dxfId="44" priority="84" operator="containsText" text="&quot;RELEVANTNÍ&quot;">
      <formula>NOT(ISERROR(SEARCH("""RELEVANTNÍ""",A1)))</formula>
    </cfRule>
    <cfRule type="beginsWith" dxfId="43" priority="83" operator="beginsWith" text="RE">
      <formula>LEFT(A1,LEN("RE"))="RE"</formula>
    </cfRule>
  </conditionalFormatting>
  <conditionalFormatting sqref="A38:A62">
    <cfRule type="containsText" dxfId="42" priority="51" operator="containsText" text="&quot;RELEVANTNÍ&quot;">
      <formula>NOT(ISERROR(SEARCH("""RELEVANTNÍ""",A38)))</formula>
    </cfRule>
    <cfRule type="beginsWith" dxfId="41" priority="50" operator="beginsWith" text="RE">
      <formula>LEFT(A38,LEN("RE"))="RE"</formula>
    </cfRule>
  </conditionalFormatting>
  <conditionalFormatting sqref="A92:A94">
    <cfRule type="containsText" dxfId="40" priority="23" operator="containsText" text="&quot;RELEVANTNÍ&quot;">
      <formula>NOT(ISERROR(SEARCH("""RELEVANTNÍ""",A92)))</formula>
    </cfRule>
    <cfRule type="beginsWith" dxfId="39" priority="22" operator="beginsWith" text="RE">
      <formula>LEFT(A92,LEN("RE"))="RE"</formula>
    </cfRule>
  </conditionalFormatting>
  <conditionalFormatting sqref="C67:D67">
    <cfRule type="beginsWith" dxfId="38" priority="75" operator="beginsWith" text="RE">
      <formula>LEFT(C67,LEN("RE"))="RE"</formula>
    </cfRule>
  </conditionalFormatting>
  <conditionalFormatting sqref="C99:D99">
    <cfRule type="beginsWith" dxfId="37" priority="19" operator="beginsWith" text="RE">
      <formula>LEFT(C99,LEN("RE"))="RE"</formula>
    </cfRule>
  </conditionalFormatting>
  <conditionalFormatting sqref="E19">
    <cfRule type="beginsWith" dxfId="36" priority="27" operator="beginsWith" text="RE">
      <formula>LEFT(E19,LEN("RE"))="RE"</formula>
    </cfRule>
  </conditionalFormatting>
  <conditionalFormatting sqref="E20:E22">
    <cfRule type="expression" dxfId="35" priority="64">
      <formula>$E$18="NERELEVANTNÍ"</formula>
    </cfRule>
  </conditionalFormatting>
  <conditionalFormatting sqref="E21:E22">
    <cfRule type="beginsWith" dxfId="34" priority="65" operator="beginsWith" text="RE">
      <formula>LEFT(E21,LEN("RE"))="RE"</formula>
    </cfRule>
  </conditionalFormatting>
  <conditionalFormatting sqref="E23">
    <cfRule type="containsText" dxfId="33" priority="86" operator="containsText" text="Ano">
      <formula>NOT(ISERROR(SEARCH("Ano",E23)))</formula>
    </cfRule>
    <cfRule type="containsText" dxfId="32" priority="85" operator="containsText" text="Ne">
      <formula>NOT(ISERROR(SEARCH("Ne",E23)))</formula>
    </cfRule>
  </conditionalFormatting>
  <conditionalFormatting sqref="E26">
    <cfRule type="beginsWith" dxfId="31" priority="26" operator="beginsWith" text="RE">
      <formula>LEFT(E26,LEN("RE"))="RE"</formula>
    </cfRule>
  </conditionalFormatting>
  <conditionalFormatting sqref="E27:E29">
    <cfRule type="expression" dxfId="30" priority="61">
      <formula>$E$25="NERELEVANTNÍ"</formula>
    </cfRule>
  </conditionalFormatting>
  <conditionalFormatting sqref="E28:E29">
    <cfRule type="beginsWith" dxfId="29" priority="62" operator="beginsWith" text="RE">
      <formula>LEFT(E28,LEN("RE"))="RE"</formula>
    </cfRule>
  </conditionalFormatting>
  <conditionalFormatting sqref="E30 E35 E40 E57 E59">
    <cfRule type="containsText" dxfId="28" priority="88" operator="containsText" text="Ano">
      <formula>NOT(ISERROR(SEARCH("Ano",E30)))</formula>
    </cfRule>
  </conditionalFormatting>
  <conditionalFormatting sqref="E57 E59 E30 E35 E40">
    <cfRule type="containsText" dxfId="27" priority="87" operator="containsText" text="Ne">
      <formula>NOT(ISERROR(SEARCH("Ne",E30)))</formula>
    </cfRule>
  </conditionalFormatting>
  <conditionalFormatting sqref="E78">
    <cfRule type="beginsWith" dxfId="26" priority="42" operator="beginsWith" text="RE">
      <formula>LEFT(E78,LEN("RE"))="RE"</formula>
    </cfRule>
  </conditionalFormatting>
  <conditionalFormatting sqref="E81:E91">
    <cfRule type="beginsWith" dxfId="25" priority="43" operator="beginsWith" text="RE">
      <formula>LEFT(E81,LEN("RE"))="RE"</formula>
    </cfRule>
  </conditionalFormatting>
  <conditionalFormatting sqref="E95 H98:M98 E109:F109 J113:M113">
    <cfRule type="beginsWith" dxfId="24" priority="21" operator="beginsWith" text="RE">
      <formula>LEFT(E95,LEN("RE"))="RE"</formula>
    </cfRule>
  </conditionalFormatting>
  <conditionalFormatting sqref="E100:E108">
    <cfRule type="beginsWith" dxfId="23" priority="13" operator="beginsWith" text="RE">
      <formula>LEFT(E100,LEN("RE"))="RE"</formula>
    </cfRule>
  </conditionalFormatting>
  <conditionalFormatting sqref="E110">
    <cfRule type="beginsWith" dxfId="22" priority="9" operator="beginsWith" text="RE">
      <formula>LEFT(E110,LEN("RE"))="RE"</formula>
    </cfRule>
  </conditionalFormatting>
  <conditionalFormatting sqref="E113:E123">
    <cfRule type="beginsWith" dxfId="21" priority="10" operator="beginsWith" text="RE">
      <formula>LEFT(E113,LEN("RE"))="RE"</formula>
    </cfRule>
  </conditionalFormatting>
  <conditionalFormatting sqref="E130 J130:M130">
    <cfRule type="beginsWith" dxfId="20" priority="8" operator="beginsWith" text="RE">
      <formula>LEFT(E130,LEN("RE"))="RE"</formula>
    </cfRule>
  </conditionalFormatting>
  <conditionalFormatting sqref="E145">
    <cfRule type="beginsWith" dxfId="19" priority="7" operator="beginsWith" text="RE">
      <formula>LEFT(E145,LEN("RE"))="RE"</formula>
    </cfRule>
  </conditionalFormatting>
  <conditionalFormatting sqref="E1:F18">
    <cfRule type="beginsWith" dxfId="18" priority="4" operator="beginsWith" text="RE">
      <formula>LEFT(E1,LEN("RE"))="RE"</formula>
    </cfRule>
  </conditionalFormatting>
  <conditionalFormatting sqref="E30:F44">
    <cfRule type="beginsWith" dxfId="17" priority="3" operator="beginsWith" text="RE">
      <formula>LEFT(E30,LEN("RE"))="RE"</formula>
    </cfRule>
  </conditionalFormatting>
  <conditionalFormatting sqref="E45:F46">
    <cfRule type="expression" dxfId="16" priority="57">
      <formula>$E$42="NERELEVANTNÍ"</formula>
    </cfRule>
  </conditionalFormatting>
  <conditionalFormatting sqref="E46:F46">
    <cfRule type="beginsWith" dxfId="15" priority="58" operator="beginsWith" text="RE">
      <formula>LEFT(E46,LEN("RE"))="RE"</formula>
    </cfRule>
  </conditionalFormatting>
  <conditionalFormatting sqref="E47:F50">
    <cfRule type="beginsWith" dxfId="14" priority="2" operator="beginsWith" text="RE">
      <formula>LEFT(E47,LEN("RE"))="RE"</formula>
    </cfRule>
  </conditionalFormatting>
  <conditionalFormatting sqref="E51:F53">
    <cfRule type="expression" dxfId="13" priority="55">
      <formula>$E$42="NERELEVANTNÍ"</formula>
    </cfRule>
  </conditionalFormatting>
  <conditionalFormatting sqref="E52:F52">
    <cfRule type="beginsWith" dxfId="12" priority="56" operator="beginsWith" text="RE">
      <formula>LEFT(E52,LEN("RE"))="RE"</formula>
    </cfRule>
  </conditionalFormatting>
  <conditionalFormatting sqref="E68:F77">
    <cfRule type="beginsWith" dxfId="11" priority="46" operator="beginsWith" text="RE">
      <formula>LEFT(E68,LEN("RE"))="RE"</formula>
    </cfRule>
  </conditionalFormatting>
  <conditionalFormatting sqref="E98:F98">
    <cfRule type="beginsWith" dxfId="10" priority="1" operator="beginsWith" text="RE">
      <formula>LEFT(E98,LEN("RE"))="RE"</formula>
    </cfRule>
  </conditionalFormatting>
  <conditionalFormatting sqref="F19:F22 E23:F25 F26:F29 E54:F61 E63 E66:H66 F67 J81:M81 E92:F93 E124:F125 E156:F1048576">
    <cfRule type="beginsWith" dxfId="9" priority="82" operator="beginsWith" text="RE">
      <formula>LEFT(E19,LEN("RE"))="RE"</formula>
    </cfRule>
  </conditionalFormatting>
  <conditionalFormatting sqref="J66:M67">
    <cfRule type="beginsWith" dxfId="8" priority="73" operator="beginsWith" text="RE">
      <formula>LEFT(J66,LEN("RE"))="RE"</formula>
    </cfRule>
  </conditionalFormatting>
  <conditionalFormatting sqref="J99:M99">
    <cfRule type="beginsWith" dxfId="7" priority="18" operator="beginsWith" text="RE">
      <formula>LEFT(J99,LEN("RE"))="RE"</formula>
    </cfRule>
  </conditionalFormatting>
  <conditionalFormatting sqref="J145:M145">
    <cfRule type="beginsWith" dxfId="6" priority="6" operator="beginsWith" text="RE">
      <formula>LEFT(J145,LEN("RE"))="RE"</formula>
    </cfRule>
  </conditionalFormatting>
  <conditionalFormatting sqref="M82">
    <cfRule type="beginsWith" dxfId="5" priority="70" operator="beginsWith" text="RE">
      <formula>LEFT(M82,LEN("RE"))="RE"</formula>
    </cfRule>
  </conditionalFormatting>
  <conditionalFormatting sqref="M114">
    <cfRule type="beginsWith" dxfId="4" priority="17" operator="beginsWith" text="RE">
      <formula>LEFT(M114,LEN("RE"))="RE"</formula>
    </cfRule>
  </conditionalFormatting>
  <pageMargins left="0.39370078740157483" right="0.39370078740157483" top="0.39370078740157483" bottom="0.39370078740157483" header="0.31496062992125984" footer="0.31496062992125984"/>
  <pageSetup paperSize="8" scale="86" fitToHeight="0" orientation="landscape" r:id="rId1"/>
  <headerFooter>
    <oddFooter>&amp;L_x000D_&amp;1#&amp;"Calibri"&amp;9&amp;K000000 Klasifikace informací: Neveřejné</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91" customWidth="1"/>
    <col min="2" max="2" width="47.5" style="96" customWidth="1"/>
    <col min="3" max="3" width="7.5" style="90" customWidth="1"/>
    <col min="4" max="4" width="47.5" style="91" customWidth="1"/>
    <col min="5" max="16384" width="11" style="91"/>
  </cols>
  <sheetData>
    <row r="2" spans="2:8" ht="15" x14ac:dyDescent="0.25">
      <c r="B2" s="97" t="s">
        <v>220</v>
      </c>
      <c r="D2" s="95" t="s">
        <v>221</v>
      </c>
    </row>
    <row r="3" spans="2:8" x14ac:dyDescent="0.2">
      <c r="B3" s="89" t="s">
        <v>209</v>
      </c>
      <c r="D3" s="89" t="s">
        <v>209</v>
      </c>
      <c r="H3" s="91" t="str">
        <f>""</f>
        <v/>
      </c>
    </row>
    <row r="4" spans="2:8" x14ac:dyDescent="0.2">
      <c r="B4" s="88" t="s">
        <v>218</v>
      </c>
      <c r="D4" s="88" t="s">
        <v>218</v>
      </c>
      <c r="H4" s="91" t="str">
        <f>""</f>
        <v/>
      </c>
    </row>
    <row r="5" spans="2:8" x14ac:dyDescent="0.2">
      <c r="B5" s="88" t="s">
        <v>142</v>
      </c>
      <c r="D5" s="88" t="s">
        <v>160</v>
      </c>
    </row>
    <row r="6" spans="2:8" x14ac:dyDescent="0.2">
      <c r="B6" s="88" t="s">
        <v>143</v>
      </c>
      <c r="D6" s="88" t="s">
        <v>171</v>
      </c>
    </row>
    <row r="7" spans="2:8" x14ac:dyDescent="0.2">
      <c r="B7" s="88" t="s">
        <v>144</v>
      </c>
      <c r="D7" s="88" t="s">
        <v>219</v>
      </c>
    </row>
    <row r="8" spans="2:8" x14ac:dyDescent="0.2">
      <c r="B8" s="88" t="s">
        <v>203</v>
      </c>
    </row>
    <row r="9" spans="2:8" ht="15" x14ac:dyDescent="0.25">
      <c r="B9" s="88" t="s">
        <v>202</v>
      </c>
      <c r="D9" s="95" t="s">
        <v>222</v>
      </c>
    </row>
    <row r="10" spans="2:8" x14ac:dyDescent="0.2">
      <c r="B10" s="88" t="s">
        <v>145</v>
      </c>
      <c r="D10" s="89" t="s">
        <v>209</v>
      </c>
    </row>
    <row r="11" spans="2:8" x14ac:dyDescent="0.2">
      <c r="B11" s="88" t="s">
        <v>146</v>
      </c>
      <c r="D11" s="88" t="s">
        <v>218</v>
      </c>
    </row>
    <row r="12" spans="2:8" x14ac:dyDescent="0.2">
      <c r="B12" s="88" t="s">
        <v>147</v>
      </c>
      <c r="D12" s="88" t="s">
        <v>142</v>
      </c>
    </row>
    <row r="13" spans="2:8" x14ac:dyDescent="0.2">
      <c r="B13" s="88" t="s">
        <v>201</v>
      </c>
      <c r="D13" s="88" t="s">
        <v>143</v>
      </c>
    </row>
    <row r="14" spans="2:8" x14ac:dyDescent="0.2">
      <c r="B14" s="88" t="s">
        <v>233</v>
      </c>
      <c r="D14" s="88" t="s">
        <v>144</v>
      </c>
    </row>
    <row r="15" spans="2:8" x14ac:dyDescent="0.2">
      <c r="B15" s="88" t="s">
        <v>200</v>
      </c>
      <c r="D15" s="88" t="s">
        <v>145</v>
      </c>
    </row>
    <row r="16" spans="2:8" x14ac:dyDescent="0.2">
      <c r="B16" s="88" t="s">
        <v>148</v>
      </c>
      <c r="D16" s="88" t="s">
        <v>201</v>
      </c>
    </row>
    <row r="17" spans="2:4" x14ac:dyDescent="0.2">
      <c r="B17" s="88" t="s">
        <v>149</v>
      </c>
      <c r="D17" s="88" t="s">
        <v>233</v>
      </c>
    </row>
    <row r="18" spans="2:4" x14ac:dyDescent="0.2">
      <c r="B18" s="88" t="s">
        <v>150</v>
      </c>
      <c r="D18" s="88" t="s">
        <v>148</v>
      </c>
    </row>
    <row r="19" spans="2:4" x14ac:dyDescent="0.2">
      <c r="B19" s="88" t="s">
        <v>199</v>
      </c>
      <c r="D19" s="88" t="s">
        <v>149</v>
      </c>
    </row>
    <row r="20" spans="2:4" x14ac:dyDescent="0.2">
      <c r="B20" s="88" t="s">
        <v>151</v>
      </c>
      <c r="D20" s="88" t="s">
        <v>150</v>
      </c>
    </row>
    <row r="21" spans="2:4" x14ac:dyDescent="0.2">
      <c r="B21" s="88" t="s">
        <v>198</v>
      </c>
      <c r="D21" s="88" t="s">
        <v>158</v>
      </c>
    </row>
    <row r="22" spans="2:4" x14ac:dyDescent="0.2">
      <c r="B22" s="88" t="s">
        <v>152</v>
      </c>
      <c r="D22" s="88" t="s">
        <v>160</v>
      </c>
    </row>
    <row r="23" spans="2:4" x14ac:dyDescent="0.2">
      <c r="B23" s="88" t="s">
        <v>153</v>
      </c>
      <c r="D23" s="88" t="s">
        <v>195</v>
      </c>
    </row>
    <row r="24" spans="2:4" x14ac:dyDescent="0.2">
      <c r="B24" s="88" t="s">
        <v>226</v>
      </c>
      <c r="D24" s="88" t="s">
        <v>182</v>
      </c>
    </row>
    <row r="25" spans="2:4" x14ac:dyDescent="0.2">
      <c r="B25" s="88" t="s">
        <v>154</v>
      </c>
      <c r="D25" s="88" t="s">
        <v>183</v>
      </c>
    </row>
    <row r="26" spans="2:4" x14ac:dyDescent="0.2">
      <c r="B26" s="88" t="s">
        <v>155</v>
      </c>
      <c r="D26" s="88" t="s">
        <v>219</v>
      </c>
    </row>
    <row r="27" spans="2:4" x14ac:dyDescent="0.2">
      <c r="B27" s="88" t="s">
        <v>156</v>
      </c>
    </row>
    <row r="28" spans="2:4" ht="15" x14ac:dyDescent="0.25">
      <c r="B28" s="88" t="s">
        <v>157</v>
      </c>
      <c r="D28" s="95" t="s">
        <v>223</v>
      </c>
    </row>
    <row r="29" spans="2:4" x14ac:dyDescent="0.2">
      <c r="B29" s="88" t="s">
        <v>230</v>
      </c>
      <c r="D29" s="89" t="s">
        <v>209</v>
      </c>
    </row>
    <row r="30" spans="2:4" x14ac:dyDescent="0.2">
      <c r="B30" s="88" t="s">
        <v>197</v>
      </c>
      <c r="D30" s="88" t="s">
        <v>203</v>
      </c>
    </row>
    <row r="31" spans="2:4" x14ac:dyDescent="0.2">
      <c r="B31" s="88" t="s">
        <v>196</v>
      </c>
      <c r="D31" s="88" t="s">
        <v>202</v>
      </c>
    </row>
    <row r="32" spans="2:4" x14ac:dyDescent="0.2">
      <c r="B32" s="88" t="s">
        <v>158</v>
      </c>
      <c r="D32" s="88" t="s">
        <v>146</v>
      </c>
    </row>
    <row r="33" spans="2:4" x14ac:dyDescent="0.2">
      <c r="B33" s="88" t="s">
        <v>227</v>
      </c>
      <c r="D33" s="88" t="s">
        <v>147</v>
      </c>
    </row>
    <row r="34" spans="2:4" x14ac:dyDescent="0.2">
      <c r="B34" s="88" t="s">
        <v>159</v>
      </c>
      <c r="D34" s="88" t="s">
        <v>200</v>
      </c>
    </row>
    <row r="35" spans="2:4" x14ac:dyDescent="0.2">
      <c r="B35" s="88" t="s">
        <v>160</v>
      </c>
      <c r="D35" s="88" t="s">
        <v>227</v>
      </c>
    </row>
    <row r="36" spans="2:4" x14ac:dyDescent="0.2">
      <c r="B36" s="88" t="s">
        <v>195</v>
      </c>
      <c r="D36" s="88" t="s">
        <v>159</v>
      </c>
    </row>
    <row r="37" spans="2:4" x14ac:dyDescent="0.2">
      <c r="B37" s="88" t="s">
        <v>194</v>
      </c>
      <c r="D37" s="88" t="s">
        <v>228</v>
      </c>
    </row>
    <row r="38" spans="2:4" x14ac:dyDescent="0.2">
      <c r="B38" s="88" t="s">
        <v>193</v>
      </c>
      <c r="D38" s="88" t="s">
        <v>161</v>
      </c>
    </row>
    <row r="39" spans="2:4" x14ac:dyDescent="0.2">
      <c r="B39" s="88" t="s">
        <v>228</v>
      </c>
      <c r="D39" s="88" t="s">
        <v>162</v>
      </c>
    </row>
    <row r="40" spans="2:4" x14ac:dyDescent="0.2">
      <c r="B40" s="88" t="s">
        <v>229</v>
      </c>
      <c r="D40" s="88" t="s">
        <v>163</v>
      </c>
    </row>
    <row r="41" spans="2:4" ht="25.5" x14ac:dyDescent="0.2">
      <c r="B41" s="88" t="s">
        <v>161</v>
      </c>
      <c r="D41" s="92" t="s">
        <v>231</v>
      </c>
    </row>
    <row r="42" spans="2:4" x14ac:dyDescent="0.2">
      <c r="B42" s="88" t="s">
        <v>162</v>
      </c>
      <c r="D42" s="88" t="s">
        <v>164</v>
      </c>
    </row>
    <row r="43" spans="2:4" x14ac:dyDescent="0.2">
      <c r="B43" s="88" t="s">
        <v>163</v>
      </c>
      <c r="D43" s="88" t="s">
        <v>165</v>
      </c>
    </row>
    <row r="44" spans="2:4" ht="25.5" x14ac:dyDescent="0.2">
      <c r="B44" s="92" t="s">
        <v>231</v>
      </c>
      <c r="D44" s="88" t="s">
        <v>166</v>
      </c>
    </row>
    <row r="45" spans="2:4" x14ac:dyDescent="0.2">
      <c r="B45" s="88" t="s">
        <v>164</v>
      </c>
      <c r="D45" s="88" t="s">
        <v>167</v>
      </c>
    </row>
    <row r="46" spans="2:4" x14ac:dyDescent="0.2">
      <c r="B46" s="88" t="s">
        <v>165</v>
      </c>
      <c r="D46" s="88" t="s">
        <v>215</v>
      </c>
    </row>
    <row r="47" spans="2:4" x14ac:dyDescent="0.2">
      <c r="B47" s="88" t="s">
        <v>166</v>
      </c>
      <c r="D47" s="88" t="s">
        <v>168</v>
      </c>
    </row>
    <row r="48" spans="2:4" x14ac:dyDescent="0.2">
      <c r="B48" s="88" t="s">
        <v>167</v>
      </c>
      <c r="D48" s="88" t="s">
        <v>169</v>
      </c>
    </row>
    <row r="49" spans="2:4" ht="25.5" x14ac:dyDescent="0.2">
      <c r="B49" s="88" t="s">
        <v>215</v>
      </c>
      <c r="D49" s="92" t="s">
        <v>232</v>
      </c>
    </row>
    <row r="50" spans="2:4" x14ac:dyDescent="0.2">
      <c r="B50" s="88" t="s">
        <v>168</v>
      </c>
      <c r="D50" s="88" t="s">
        <v>192</v>
      </c>
    </row>
    <row r="51" spans="2:4" x14ac:dyDescent="0.2">
      <c r="B51" s="88" t="s">
        <v>169</v>
      </c>
      <c r="D51" s="88" t="s">
        <v>217</v>
      </c>
    </row>
    <row r="52" spans="2:4" ht="25.5" x14ac:dyDescent="0.2">
      <c r="B52" s="92" t="s">
        <v>232</v>
      </c>
      <c r="D52" s="88" t="s">
        <v>216</v>
      </c>
    </row>
    <row r="53" spans="2:4" x14ac:dyDescent="0.2">
      <c r="B53" s="88" t="s">
        <v>192</v>
      </c>
      <c r="D53" s="88" t="s">
        <v>170</v>
      </c>
    </row>
    <row r="54" spans="2:4" x14ac:dyDescent="0.2">
      <c r="B54" s="88" t="s">
        <v>217</v>
      </c>
      <c r="D54" s="88" t="s">
        <v>177</v>
      </c>
    </row>
    <row r="55" spans="2:4" x14ac:dyDescent="0.2">
      <c r="B55" s="88" t="s">
        <v>216</v>
      </c>
      <c r="D55" s="88" t="s">
        <v>178</v>
      </c>
    </row>
    <row r="56" spans="2:4" x14ac:dyDescent="0.2">
      <c r="B56" s="88" t="s">
        <v>170</v>
      </c>
      <c r="D56" s="88" t="s">
        <v>179</v>
      </c>
    </row>
    <row r="57" spans="2:4" x14ac:dyDescent="0.2">
      <c r="B57" s="88" t="s">
        <v>171</v>
      </c>
      <c r="D57" s="88" t="s">
        <v>180</v>
      </c>
    </row>
    <row r="58" spans="2:4" x14ac:dyDescent="0.2">
      <c r="B58" s="88" t="s">
        <v>172</v>
      </c>
      <c r="D58" s="88" t="s">
        <v>181</v>
      </c>
    </row>
    <row r="59" spans="2:4" x14ac:dyDescent="0.2">
      <c r="B59" s="88" t="s">
        <v>173</v>
      </c>
      <c r="D59" s="88" t="s">
        <v>191</v>
      </c>
    </row>
    <row r="60" spans="2:4" x14ac:dyDescent="0.2">
      <c r="B60" s="88" t="s">
        <v>174</v>
      </c>
      <c r="D60" s="88" t="s">
        <v>219</v>
      </c>
    </row>
    <row r="61" spans="2:4" x14ac:dyDescent="0.2">
      <c r="B61" s="88" t="s">
        <v>175</v>
      </c>
    </row>
    <row r="62" spans="2:4" ht="15" x14ac:dyDescent="0.25">
      <c r="B62" s="88" t="s">
        <v>176</v>
      </c>
      <c r="D62" s="95" t="s">
        <v>224</v>
      </c>
    </row>
    <row r="63" spans="2:4" x14ac:dyDescent="0.2">
      <c r="B63" s="88" t="s">
        <v>177</v>
      </c>
      <c r="D63" s="89" t="s">
        <v>209</v>
      </c>
    </row>
    <row r="64" spans="2:4" x14ac:dyDescent="0.2">
      <c r="B64" s="88" t="s">
        <v>178</v>
      </c>
      <c r="D64" s="88"/>
    </row>
    <row r="65" spans="2:4" x14ac:dyDescent="0.2">
      <c r="B65" s="88" t="s">
        <v>179</v>
      </c>
      <c r="D65" s="88" t="s">
        <v>152</v>
      </c>
    </row>
    <row r="66" spans="2:4" x14ac:dyDescent="0.2">
      <c r="B66" s="88" t="s">
        <v>180</v>
      </c>
      <c r="D66" s="88" t="s">
        <v>153</v>
      </c>
    </row>
    <row r="67" spans="2:4" x14ac:dyDescent="0.2">
      <c r="B67" s="88" t="s">
        <v>225</v>
      </c>
      <c r="D67" s="88" t="s">
        <v>226</v>
      </c>
    </row>
    <row r="68" spans="2:4" x14ac:dyDescent="0.2">
      <c r="B68" s="88" t="s">
        <v>181</v>
      </c>
      <c r="D68" s="88" t="s">
        <v>155</v>
      </c>
    </row>
    <row r="69" spans="2:4" x14ac:dyDescent="0.2">
      <c r="B69" s="88" t="s">
        <v>182</v>
      </c>
      <c r="D69" s="88" t="s">
        <v>157</v>
      </c>
    </row>
    <row r="70" spans="2:4" x14ac:dyDescent="0.2">
      <c r="B70" s="88" t="s">
        <v>183</v>
      </c>
      <c r="D70" s="88" t="s">
        <v>230</v>
      </c>
    </row>
    <row r="71" spans="2:4" x14ac:dyDescent="0.2">
      <c r="B71" s="88" t="s">
        <v>191</v>
      </c>
      <c r="D71" s="88" t="s">
        <v>229</v>
      </c>
    </row>
    <row r="72" spans="2:4" x14ac:dyDescent="0.2">
      <c r="B72" s="88" t="s">
        <v>184</v>
      </c>
      <c r="D72" s="88" t="s">
        <v>172</v>
      </c>
    </row>
    <row r="73" spans="2:4" ht="25.5" x14ac:dyDescent="0.2">
      <c r="B73" s="92" t="s">
        <v>190</v>
      </c>
      <c r="D73" s="88" t="s">
        <v>173</v>
      </c>
    </row>
    <row r="74" spans="2:4" ht="25.5" x14ac:dyDescent="0.2">
      <c r="B74" s="92" t="s">
        <v>189</v>
      </c>
      <c r="D74" s="88" t="s">
        <v>174</v>
      </c>
    </row>
    <row r="75" spans="2:4" x14ac:dyDescent="0.2">
      <c r="B75" s="88" t="s">
        <v>187</v>
      </c>
      <c r="D75" s="88" t="s">
        <v>175</v>
      </c>
    </row>
    <row r="76" spans="2:4" x14ac:dyDescent="0.2">
      <c r="B76" s="88" t="s">
        <v>188</v>
      </c>
      <c r="D76" s="88" t="s">
        <v>176</v>
      </c>
    </row>
    <row r="77" spans="2:4" x14ac:dyDescent="0.2">
      <c r="B77" s="93"/>
      <c r="D77" s="88" t="s">
        <v>219</v>
      </c>
    </row>
    <row r="78" spans="2:4" x14ac:dyDescent="0.2">
      <c r="B78" s="94" t="s">
        <v>78</v>
      </c>
    </row>
    <row r="79" spans="2:4" ht="15" x14ac:dyDescent="0.25">
      <c r="B79" s="88" t="s">
        <v>6</v>
      </c>
      <c r="D79" s="95" t="s">
        <v>234</v>
      </c>
    </row>
    <row r="80" spans="2:4" x14ac:dyDescent="0.2">
      <c r="B80" s="88" t="s">
        <v>7</v>
      </c>
      <c r="D80" s="89" t="s">
        <v>209</v>
      </c>
    </row>
    <row r="81" spans="4:4" x14ac:dyDescent="0.2">
      <c r="D81" s="88" t="s">
        <v>145</v>
      </c>
    </row>
    <row r="82" spans="4:4" x14ac:dyDescent="0.2">
      <c r="D82" s="88" t="s">
        <v>219</v>
      </c>
    </row>
  </sheetData>
  <sheetProtection algorithmName="SHA-512" hashValue="A8SmGafJzjrbcmq7QdNw2T96nz58xGdNs/FUGhTHKNeyAVOblcDru0HIOtf63oRgTfh3PSA/toCJrFJPCjPNjA==" saltValue="DwxeBrHJDFjiencYwIZjXw==" spinCount="100000" sheet="1" objects="1" scenarios="1"/>
  <conditionalFormatting sqref="C1:C1048576">
    <cfRule type="containsText" dxfId="3" priority="1" operator="containsText" text="B2">
      <formula>NOT(ISERROR(SEARCH("B2",C1)))</formula>
    </cfRule>
    <cfRule type="containsText" dxfId="2" priority="2" operator="containsText" text="B1">
      <formula>NOT(ISERROR(SEARCH("B1",C1)))</formula>
    </cfRule>
    <cfRule type="containsText" dxfId="1" priority="3" operator="containsText" text="A2">
      <formula>NOT(ISERROR(SEARCH("A2",C1)))</formula>
    </cfRule>
    <cfRule type="containsText" dxfId="0" priority="4" operator="containsText" text="A1">
      <formula>NOT(ISERROR(SEARCH("A1",C1)))</formula>
    </cfRule>
  </conditionalFormatting>
  <pageMargins left="0.7" right="0.7" top="0.75" bottom="0.75" header="0.3" footer="0.3"/>
  <pageSetup paperSize="9" scale="65" fitToWidth="0" orientation="portrait" r:id="rId1"/>
  <headerFooter>
    <oddFooter>&amp;L_x000D_&amp;1#&amp;"Calibri"&amp;9&amp;K000000 Klasifikace informací: Neveřejné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Šostá Radka</cp:lastModifiedBy>
  <cp:lastPrinted>2022-11-02T15:23:22Z</cp:lastPrinted>
  <dcterms:created xsi:type="dcterms:W3CDTF">2018-08-17T12:31:45Z</dcterms:created>
  <dcterms:modified xsi:type="dcterms:W3CDTF">2024-07-03T07:28:47Z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2024-07-03T07:28:47Z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beb5753c-6b29-4f8c-8676-31e4bd88ca68</vt:lpwstr>
  </property>
  <property fmtid="{D5CDD505-2E9C-101B-9397-08002B2CF9AE}" pid="8" name="MSIP_Label_215ad6d0-798b-44f9-b3fd-112ad6275fb4_ContentBits">
    <vt:lpwstr>2</vt:lpwstr>
  </property>
</Properties>
</file>