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etra_bayerova_msk_cz/Documents/Petra_B/106-Petra/Žádost 106 - výbory, komise/"/>
    </mc:Choice>
  </mc:AlternateContent>
  <xr:revisionPtr revIDLastSave="6" documentId="8_{3BCA5639-39FB-4827-A813-72E2921E4E43}" xr6:coauthVersionLast="47" xr6:coauthVersionMax="47" xr10:uidLastSave="{00A3839B-6FF8-47BA-B9D5-B47E201E45D4}"/>
  <bookViews>
    <workbookView xWindow="-120" yWindow="-120" windowWidth="29040" windowHeight="15840" tabRatio="817" activeTab="7" xr2:uid="{00000000-000D-0000-FFFF-FFFF00000000}"/>
  </bookViews>
  <sheets>
    <sheet name="bezpečnostní a pro IZS" sheetId="11" r:id="rId1"/>
    <sheet name="pro průmysl, energ. a ch.reg." sheetId="1" r:id="rId2"/>
    <sheet name="legislativní" sheetId="5" r:id="rId3"/>
    <sheet name="pro občany se zdrav. postiž" sheetId="9" r:id="rId4"/>
    <sheet name="pro strategický rozvoj kraje" sheetId="10" r:id="rId5"/>
    <sheet name="pro výzk., vývoj a inov.podnik." sheetId="13" r:id="rId6"/>
    <sheet name="pro reg. rozvoj. a cest. ruch" sheetId="7" r:id="rId7"/>
    <sheet name="organizační" sheetId="12" r:id="rId8"/>
  </sheets>
  <definedNames>
    <definedName name="_xlnm.Print_Titles" localSheetId="0">'bezpečnostní a pro IZS'!$3:$3</definedName>
    <definedName name="_xlnm.Print_Titles" localSheetId="2">legislativní!$3:$3</definedName>
    <definedName name="_xlnm.Print_Titles" localSheetId="7">organizační!$3:$3</definedName>
    <definedName name="_xlnm.Print_Titles" localSheetId="3">'pro občany se zdrav. postiž'!$3:$3</definedName>
    <definedName name="_xlnm.Print_Titles" localSheetId="1">'pro průmysl, energ. a ch.reg.'!$3:$3</definedName>
    <definedName name="_xlnm.Print_Titles" localSheetId="6">'pro reg. rozvoj. a cest. ruch'!$3:$3</definedName>
    <definedName name="_xlnm.Print_Titles" localSheetId="4">'pro strategický rozvoj kraje'!$3:$3</definedName>
    <definedName name="_xlnm.Print_Titles" localSheetId="5">'pro výzk., vývoj a inov.podnik.'!$3:$3</definedName>
    <definedName name="_xlnm.Print_Area" localSheetId="0">'bezpečnostní a pro IZS'!$A$1:$O$26</definedName>
    <definedName name="_xlnm.Print_Area" localSheetId="2">legislativní!$A$1:$M$22</definedName>
    <definedName name="_xlnm.Print_Area" localSheetId="7">organizační!$A$1:$P$20</definedName>
    <definedName name="_xlnm.Print_Area" localSheetId="3">'pro občany se zdrav. postiž'!$A$1:$X$26</definedName>
    <definedName name="_xlnm.Print_Area" localSheetId="1">'pro průmysl, energ. a ch.reg.'!$A$1:$X$22</definedName>
    <definedName name="_xlnm.Print_Area" localSheetId="6">'pro reg. rozvoj. a cest. ruch'!$A$1:$R$24</definedName>
    <definedName name="_xlnm.Print_Area" localSheetId="4">'pro strategický rozvoj kraje'!$A$1:$O$24</definedName>
    <definedName name="_xlnm.Print_Area" localSheetId="5">'pro výzk., vývoj a inov.podnik.'!$A$1:$P$32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2" l="1"/>
  <c r="P14" i="12"/>
  <c r="P22" i="7"/>
  <c r="P8" i="13"/>
  <c r="X17" i="9"/>
  <c r="O5" i="11"/>
  <c r="O4" i="11"/>
  <c r="P4" i="12"/>
  <c r="O29" i="13"/>
  <c r="P10" i="12"/>
  <c r="P8" i="12"/>
  <c r="P9" i="12"/>
  <c r="P17" i="12"/>
  <c r="P16" i="12"/>
  <c r="P13" i="12"/>
  <c r="P12" i="12"/>
  <c r="P11" i="12"/>
  <c r="P6" i="12"/>
  <c r="P5" i="12"/>
  <c r="P9" i="13"/>
  <c r="P19" i="13"/>
  <c r="Q22" i="7"/>
  <c r="W24" i="9"/>
  <c r="V24" i="9"/>
  <c r="R10" i="7"/>
  <c r="R5" i="7"/>
  <c r="R12" i="7"/>
  <c r="R18" i="7"/>
  <c r="R17" i="7"/>
  <c r="R16" i="7"/>
  <c r="R15" i="7"/>
  <c r="R14" i="7"/>
  <c r="R13" i="7"/>
  <c r="R11" i="7"/>
  <c r="R9" i="7"/>
  <c r="R8" i="7"/>
  <c r="R7" i="7"/>
  <c r="R6" i="7"/>
  <c r="R4" i="7"/>
  <c r="P17" i="13"/>
  <c r="P21" i="13"/>
  <c r="P27" i="13"/>
  <c r="P14" i="13"/>
  <c r="P28" i="13"/>
  <c r="P25" i="13"/>
  <c r="P24" i="13"/>
  <c r="P23" i="13"/>
  <c r="P22" i="13"/>
  <c r="P20" i="13"/>
  <c r="P16" i="13"/>
  <c r="P4" i="13"/>
  <c r="P12" i="13"/>
  <c r="P10" i="13"/>
  <c r="P7" i="13"/>
  <c r="P6" i="13"/>
  <c r="P5" i="13"/>
  <c r="O10" i="10"/>
  <c r="O20" i="10"/>
  <c r="O18" i="10"/>
  <c r="O17" i="10"/>
  <c r="O16" i="10"/>
  <c r="O15" i="10"/>
  <c r="O14" i="10"/>
  <c r="O13" i="10"/>
  <c r="O11" i="10"/>
  <c r="O9" i="10"/>
  <c r="O8" i="10"/>
  <c r="O7" i="10"/>
  <c r="O6" i="10"/>
  <c r="O5" i="10"/>
  <c r="O4" i="10"/>
  <c r="X18" i="9"/>
  <c r="X19" i="9"/>
  <c r="X22" i="9"/>
  <c r="X21" i="9"/>
  <c r="X16" i="9"/>
  <c r="X14" i="9"/>
  <c r="X13" i="9"/>
  <c r="X7" i="9"/>
  <c r="X11" i="9"/>
  <c r="X10" i="9"/>
  <c r="X9" i="9"/>
  <c r="X8" i="9"/>
  <c r="X6" i="9"/>
  <c r="X5" i="9"/>
  <c r="L14" i="5"/>
  <c r="L19" i="5"/>
  <c r="L18" i="5"/>
  <c r="L17" i="5"/>
  <c r="L16" i="5"/>
  <c r="L15" i="5"/>
  <c r="L12" i="5"/>
  <c r="L11" i="5"/>
  <c r="L10" i="5"/>
  <c r="L9" i="5"/>
  <c r="L8" i="5"/>
  <c r="L7" i="5"/>
  <c r="L6" i="5"/>
  <c r="L5" i="5"/>
  <c r="L4" i="5"/>
  <c r="X18" i="1"/>
  <c r="X17" i="1"/>
  <c r="X16" i="1"/>
  <c r="X15" i="1"/>
  <c r="X13" i="1"/>
  <c r="X12" i="1"/>
  <c r="X11" i="1"/>
  <c r="X10" i="1"/>
  <c r="X9" i="1"/>
  <c r="X8" i="1"/>
  <c r="X7" i="1"/>
  <c r="X6" i="1"/>
  <c r="X5" i="1"/>
  <c r="X4" i="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K20" i="5"/>
  <c r="J20" i="5"/>
  <c r="W20" i="1"/>
  <c r="V20" i="1"/>
  <c r="N29" i="13"/>
  <c r="U24" i="9"/>
  <c r="T24" i="9"/>
  <c r="U20" i="1"/>
  <c r="T20" i="1"/>
  <c r="O12" i="10"/>
  <c r="N18" i="12"/>
  <c r="M18" i="12"/>
  <c r="L18" i="12"/>
  <c r="K18" i="12"/>
  <c r="J18" i="12"/>
  <c r="I18" i="12"/>
  <c r="H18" i="12"/>
  <c r="G18" i="12"/>
  <c r="F18" i="12"/>
  <c r="E18" i="12"/>
  <c r="D18" i="12"/>
  <c r="C18" i="12"/>
  <c r="M29" i="13"/>
  <c r="N22" i="10"/>
  <c r="M22" i="10"/>
  <c r="L22" i="10"/>
  <c r="K22" i="10"/>
  <c r="S24" i="9"/>
  <c r="R24" i="9"/>
  <c r="Q24" i="9"/>
  <c r="P24" i="9"/>
  <c r="S20" i="1"/>
  <c r="R20" i="1"/>
  <c r="N24" i="11"/>
  <c r="M24" i="11"/>
  <c r="L24" i="11"/>
  <c r="K24" i="11"/>
  <c r="O22" i="7"/>
  <c r="N22" i="7"/>
  <c r="P11" i="13"/>
  <c r="L13" i="5"/>
  <c r="L29" i="13"/>
  <c r="O21" i="10"/>
  <c r="M22" i="7"/>
  <c r="K29" i="13"/>
  <c r="P15" i="13"/>
  <c r="P13" i="13"/>
  <c r="I20" i="5"/>
  <c r="H20" i="5"/>
  <c r="G20" i="5"/>
  <c r="X19" i="1"/>
  <c r="O23" i="11"/>
  <c r="J24" i="11"/>
  <c r="J29" i="13"/>
  <c r="O24" i="9"/>
  <c r="J22" i="10"/>
  <c r="L22" i="7"/>
  <c r="Q20" i="1"/>
  <c r="P20" i="1"/>
  <c r="O20" i="1"/>
  <c r="N24" i="9"/>
  <c r="K22" i="7"/>
  <c r="J22" i="7"/>
  <c r="I22" i="10"/>
  <c r="I24" i="11"/>
  <c r="P15" i="12"/>
  <c r="P7" i="12"/>
  <c r="X20" i="9"/>
  <c r="X23" i="9"/>
  <c r="X12" i="9"/>
  <c r="M24" i="9"/>
  <c r="R21" i="7"/>
  <c r="R20" i="7"/>
  <c r="R19" i="7"/>
  <c r="I29" i="13"/>
  <c r="H29" i="13"/>
  <c r="G29" i="13"/>
  <c r="F29" i="13"/>
  <c r="E29" i="13"/>
  <c r="D29" i="13"/>
  <c r="C29" i="13"/>
  <c r="P26" i="13"/>
  <c r="C20" i="5" l="1"/>
  <c r="H22" i="10"/>
  <c r="G22" i="10"/>
  <c r="F22" i="10"/>
  <c r="E22" i="10"/>
  <c r="D22" i="10"/>
  <c r="H20" i="1"/>
  <c r="G20" i="1"/>
  <c r="F20" i="1"/>
  <c r="E20" i="1"/>
  <c r="D20" i="1"/>
  <c r="C20" i="1"/>
  <c r="F20" i="5"/>
  <c r="E20" i="5"/>
  <c r="D20" i="5"/>
  <c r="L24" i="9"/>
  <c r="K24" i="9"/>
  <c r="J24" i="9"/>
  <c r="I24" i="9"/>
  <c r="H24" i="9"/>
  <c r="G24" i="9"/>
  <c r="F24" i="9"/>
  <c r="E24" i="9"/>
  <c r="D24" i="9"/>
  <c r="C24" i="9"/>
  <c r="C22" i="10"/>
  <c r="I22" i="7"/>
  <c r="H22" i="7"/>
  <c r="G22" i="7"/>
  <c r="F22" i="7"/>
  <c r="E22" i="7"/>
  <c r="D22" i="7"/>
  <c r="C22" i="7"/>
  <c r="N20" i="1"/>
  <c r="M20" i="1"/>
  <c r="L20" i="1"/>
  <c r="K20" i="1"/>
  <c r="J20" i="1"/>
  <c r="I20" i="1"/>
  <c r="H24" i="11"/>
  <c r="G24" i="11"/>
  <c r="F24" i="11"/>
  <c r="E24" i="11"/>
  <c r="D24" i="11"/>
  <c r="C24" i="11"/>
</calcChain>
</file>

<file path=xl/sharedStrings.xml><?xml version="1.0" encoding="utf-8"?>
<sst xmlns="http://schemas.openxmlformats.org/spreadsheetml/2006/main" count="478" uniqueCount="199">
  <si>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</si>
  <si>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</si>
  <si>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</si>
  <si>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</si>
  <si>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</si>
  <si>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</si>
  <si>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</si>
  <si>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</si>
  <si>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</si>
  <si>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</si>
  <si>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</si>
  <si>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</si>
  <si>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Příjmení, jméno</t>
  </si>
  <si>
    <t>strana</t>
  </si>
  <si>
    <t>Účast v %</t>
  </si>
  <si>
    <t>JUDr. Josef Babka, člen zastupitelstva kraje</t>
  </si>
  <si>
    <t>KSČM</t>
  </si>
  <si>
    <t>Mgr. Simona Horáková, členka zastupitelstva kraje</t>
  </si>
  <si>
    <t>ANO 2011</t>
  </si>
  <si>
    <t>Ing. Bohuslav Niemiec, člen zastupitelstva kraje</t>
  </si>
  <si>
    <t>KDU-ČSL</t>
  </si>
  <si>
    <t>Leonard Varga, člen zastupitelstva kraje</t>
  </si>
  <si>
    <t>Piráti</t>
  </si>
  <si>
    <t>Ing. Jan Wolf, člen zastupitelstva kraje</t>
  </si>
  <si>
    <t>ČSSD</t>
  </si>
  <si>
    <t>Ing. Petr Baránek</t>
  </si>
  <si>
    <t>Ing. Patrik Bocek</t>
  </si>
  <si>
    <t>Michal Breškovec</t>
  </si>
  <si>
    <t>René Budník</t>
  </si>
  <si>
    <t>René Kaniok</t>
  </si>
  <si>
    <t>SPD</t>
  </si>
  <si>
    <t>Ing. Jan Koloničný, Ph.D.</t>
  </si>
  <si>
    <t>ODS+TOP 09</t>
  </si>
  <si>
    <t>Mgr. Dušan Krompolc</t>
  </si>
  <si>
    <t>Robin Lotko</t>
  </si>
  <si>
    <t>Ing. Tomáš Müller</t>
  </si>
  <si>
    <t>MUDr. Roman Gřegoř, Zdravotnická záchranná služba Moravskoslezského kraje, příspěvková organizace</t>
  </si>
  <si>
    <t>brig. gen. Mgr. Tomáš Kužel, Policie ČR - Krajské ředitelství Policie Moravskoslezského kraje</t>
  </si>
  <si>
    <t>plk. gšt. Ing. Jaroslav Medek, Krajské vojenské velitelství Ostrava</t>
  </si>
  <si>
    <t>* v daném časovém období nebyl(a) členem komise</t>
  </si>
  <si>
    <t xml:space="preserve">počet členů komise: 19 </t>
  </si>
  <si>
    <t>jmenováni usn. RK č. 1/4 ze dne 5.11.2020</t>
  </si>
  <si>
    <t>změny ve složení komise:</t>
  </si>
  <si>
    <t xml:space="preserve">Ing. Zbyněk Gajdacz, MPA, člen zastupitelstva kraje </t>
  </si>
  <si>
    <t>Mgr. Vlastimil Janiczek, člen zastupitelstva kraje</t>
  </si>
  <si>
    <t>Mgr. Zuzana Klusová, členka zastupitelstva kraje</t>
  </si>
  <si>
    <t>Ing. Pavel Kořízek, člen zastupitelstva kraje</t>
  </si>
  <si>
    <t>Ing. Patrik Schramm, člen zastupitelstva kraje</t>
  </si>
  <si>
    <t>Ing. Ivan Strachoň, člen zastupitelstva kraje</t>
  </si>
  <si>
    <t>Mgr. Kateřina Šebestová, členka zastupitelstva kraje</t>
  </si>
  <si>
    <t>Ing. Jan Abrahamčík</t>
  </si>
  <si>
    <t>Ing. Filip Grygarčík</t>
  </si>
  <si>
    <t>Ing. Aleš Makúch</t>
  </si>
  <si>
    <t>David Ratiborský</t>
  </si>
  <si>
    <t>Mgr. Karel Sibinský</t>
  </si>
  <si>
    <t>Petr Takáč</t>
  </si>
  <si>
    <t>Ing. František Vaštík</t>
  </si>
  <si>
    <t>počet členů komise: 15</t>
  </si>
  <si>
    <t>Mgr. Petr Psotka</t>
  </si>
  <si>
    <t>Ing. et Ing. David Dudzik, člen zastupitelstva kraje</t>
  </si>
  <si>
    <t>JUDr. Václav Dobrozemský, člen zastupitelstva kraje</t>
  </si>
  <si>
    <t>Mgr. Radovan Hořínek, člen zastupitelstva kraje</t>
  </si>
  <si>
    <t>Mgr. Stanislav Kopecký, člen zastupitelstva kraje</t>
  </si>
  <si>
    <t>Mgr. Josef Alexander Matera, člen zastupitelstva kraje</t>
  </si>
  <si>
    <t>JUDr. Ondřej Ručka, člen zastupitelstva kraje</t>
  </si>
  <si>
    <t>Marian Babic</t>
  </si>
  <si>
    <t>Mgr. Petra Brodová, MPA</t>
  </si>
  <si>
    <t>Mgr. Tomáš Gurecký</t>
  </si>
  <si>
    <t>Mgr. Michal Hořínek</t>
  </si>
  <si>
    <t>Mgr. Jan Siostrzonek</t>
  </si>
  <si>
    <t>Mgr. David Šula</t>
  </si>
  <si>
    <t>Účast   v %</t>
  </si>
  <si>
    <t>Ing. Lenka Holková, členka zastupitelstva kraje</t>
  </si>
  <si>
    <t>Irena Bláhová, členka zastupitelstva kraje</t>
  </si>
  <si>
    <t>Ing. Kateřina Chybidziurová, členka zastupitelstva kraje</t>
  </si>
  <si>
    <t>Marcel Sikora, člen zastupitelstva kraje</t>
  </si>
  <si>
    <t>Hana Brňáková</t>
  </si>
  <si>
    <t>Luboš Čmiel</t>
  </si>
  <si>
    <t>Jaroslav Hořejší</t>
  </si>
  <si>
    <t>RSDr. Ivana Kalousková</t>
  </si>
  <si>
    <t>Radim Kozlovský</t>
  </si>
  <si>
    <t>Margareta Michopulu</t>
  </si>
  <si>
    <t>Jaroslav Perútka</t>
  </si>
  <si>
    <t>Mgr. Michal Sněhota</t>
  </si>
  <si>
    <t>Žaneta Thomasová</t>
  </si>
  <si>
    <t>Bc. Tomáš Velička</t>
  </si>
  <si>
    <t>PhDr. Iveta Wilczková</t>
  </si>
  <si>
    <t>Veronika Žáková</t>
  </si>
  <si>
    <t>Bc. Eva Tořová</t>
  </si>
  <si>
    <t>Jméno a příjmení</t>
  </si>
  <si>
    <t>Jakub Dedek, člen zastupitelstva kraje</t>
  </si>
  <si>
    <t>Mgr. Zdeněk Karásek, člen zastupitelstva kraje</t>
  </si>
  <si>
    <t>Mgr. Jan Tabášek, člen zastupitelstva kraje</t>
  </si>
  <si>
    <t>Igor Bruzl</t>
  </si>
  <si>
    <t>Ing. Jiří Hamrozi</t>
  </si>
  <si>
    <t>Bc. Michal Krčmář</t>
  </si>
  <si>
    <t>Bc. Ondřej Lapisz</t>
  </si>
  <si>
    <t>Ing. Aleš Linhart</t>
  </si>
  <si>
    <t>Ing. Karel Siuda</t>
  </si>
  <si>
    <t xml:space="preserve">Mgr. Monika Brzesková, členka zastupitelstva kraje </t>
  </si>
  <si>
    <t>Jiří Demel, člen zastupitelstva kraje</t>
  </si>
  <si>
    <t>Ing. Miroslav Hajdušík, MBA, člen zastupitelstva kraje</t>
  </si>
  <si>
    <t>Ing. Michal Kokošek, člen zastupitelstva kraje</t>
  </si>
  <si>
    <t>Ing. Jan Kunze, člen zastupitelstva kraje</t>
  </si>
  <si>
    <t>Lukáš Oprchalský, člen zastupitelstva kraje</t>
  </si>
  <si>
    <t>RNDr. Michal Pobucký, DiS., člen zastupitelstva kraje</t>
  </si>
  <si>
    <t>Robert Sivulka, člen zastupitelstva kraje</t>
  </si>
  <si>
    <t>Ing. Radomír Klein</t>
  </si>
  <si>
    <t>Ondřej Pavlán</t>
  </si>
  <si>
    <t>Petr Veselka</t>
  </si>
  <si>
    <t>Karel Deutscher</t>
  </si>
  <si>
    <t>Alena Klocová</t>
  </si>
  <si>
    <t>Leopold Benda, MBA</t>
  </si>
  <si>
    <t>Ing. Petr Havránek</t>
  </si>
  <si>
    <t>Martin Honajzer</t>
  </si>
  <si>
    <t>Ing. Tomáš Kuděla</t>
  </si>
  <si>
    <t>Ing. Miroslav Paul</t>
  </si>
  <si>
    <t>Ing. Libor Staněk</t>
  </si>
  <si>
    <t>Mgr. Martin Duda, Technologická agentura ČR</t>
  </si>
  <si>
    <t>prof. MUDr. Jan Lata, CSc., rektor Ostravské univerzity</t>
  </si>
  <si>
    <t>prof. RNDr. Václav Snášel, CSc., rektor Vysoké školy báňské - Technické univerzity Ostrava</t>
  </si>
  <si>
    <t>Ing. Mgr. Radek Šnita, Ph.D., MBA</t>
  </si>
  <si>
    <t>doc. Ing. Pavel Tuleja, Ph.D., rektor Slezské univerzity v Opavě a člen zastupitelstva kraje</t>
  </si>
  <si>
    <t>počet členů komise: 19</t>
  </si>
  <si>
    <t>prof. Ing. Ivo Vondrák, CSc., člen zastupitelstva kraje</t>
  </si>
  <si>
    <t>Ing. Josef Bělica, MBA, člen zastupitelstva kraje</t>
  </si>
  <si>
    <t>Mgr. et Mgr. Lukáš Curylo, člen zastupitelstva kraje</t>
  </si>
  <si>
    <t>Ing. Jakub Unucka, MBA, člen zastupitelstva kraje</t>
  </si>
  <si>
    <t>Ing. Tomáš Kotyza, MBA, ředitel krajského úřadu</t>
  </si>
  <si>
    <t>Bc. Taťána Kahánková, odbor kancelář hejtmana kraje</t>
  </si>
  <si>
    <t>JUDr. Petr Pospíšil, Ph.D., LL.M., odbor právní a organizační</t>
  </si>
  <si>
    <t>počet členů komise: 11</t>
  </si>
  <si>
    <t>Viliam Šuňal</t>
  </si>
  <si>
    <t>33/2325 ze dne 10.1.2022 (Kahánková x Dudová)</t>
  </si>
  <si>
    <t>9/488 ze dne 8.2.2021 (Klocová x Kunze)</t>
  </si>
  <si>
    <t>5/325 ze dne 17.12.2020 (Deutscher x Pobucký)</t>
  </si>
  <si>
    <t>38/2666 z 28.2.2022 (Šnita x Štěpánek)</t>
  </si>
  <si>
    <t>40/2747 ze dne 14.3.2022 (Kaňa x Abrahamčík)</t>
  </si>
  <si>
    <t>Ing. Jan Abrahamčík, člen zastupitelstva kraje</t>
  </si>
  <si>
    <t>Ing. Martin Štěpánek, Ph.D.</t>
  </si>
  <si>
    <t>Mgr. Radek Kaňa</t>
  </si>
  <si>
    <t>BPP</t>
  </si>
  <si>
    <t>46/3292 ze dne 13.6.2022 (Bláhová x Dudzik)</t>
  </si>
  <si>
    <t>genpor. Ing. Vladimír Vlček, Ph.D., MBA, generální ředitel Hasičského záchranného sboru ČR</t>
  </si>
  <si>
    <t>Mgr. Klára Dudová, M.A., odbor kancelář hejtmana kraje</t>
  </si>
  <si>
    <t>13.</t>
  </si>
  <si>
    <t>14.</t>
  </si>
  <si>
    <t>15.</t>
  </si>
  <si>
    <t>Vavřinec Pečinka</t>
  </si>
  <si>
    <t>Ing. Lenka Laussová, Ph.D.</t>
  </si>
  <si>
    <t>59/4350 z 19. 12. 2022 (Laussová, Pečinka)</t>
  </si>
  <si>
    <t>58/4336 z 12. 12. 2022 (Benda, Honajzer)</t>
  </si>
  <si>
    <t>16.</t>
  </si>
  <si>
    <t>plk. Ing. Radim Kuchař, ředitel Hasičského záchranného sboru Moravskoslezského kraje</t>
  </si>
  <si>
    <t>61/4499 ze dne 6.2.2023 (Vlček x Kuchař)</t>
  </si>
  <si>
    <t>Mgr. Richard Vereš, člen zastupitelstva kraje</t>
  </si>
  <si>
    <t>Bc. Miroslav Otisk, MSc., MBA</t>
  </si>
  <si>
    <t>Ing. Vaštík - úmrtí 15.2.2023</t>
  </si>
  <si>
    <t>64/4801 ze dne 20.3.2022 (Otisk x Vereš)</t>
  </si>
  <si>
    <t>17.</t>
  </si>
  <si>
    <t>Bc. Richard Vereš, člen zastupitelstva kraje</t>
  </si>
  <si>
    <t>Jan Krkoška, MBA, člen zastupitelstva kraje</t>
  </si>
  <si>
    <t xml:space="preserve">Ing. Pavel Kořízek, člen zastupitelstva kraje </t>
  </si>
  <si>
    <t xml:space="preserve">Mgr. Vlastimil Janiczek, člen zastupitelstva kraje </t>
  </si>
  <si>
    <t xml:space="preserve">Mgr. Zdeněk Karásek, člen zastupitelstva kraje </t>
  </si>
  <si>
    <t xml:space="preserve">RNDr. Michal Pobucký, DiS., člen zastupitelstva kraje </t>
  </si>
  <si>
    <t xml:space="preserve">Ing. Šárka Šimoňáková, členka zastupitelstva kraje </t>
  </si>
  <si>
    <t xml:space="preserve">Ing. Libor Unverdorben </t>
  </si>
  <si>
    <t xml:space="preserve">RNDr. Jan Veřmiřovský, Ph.D., člen zastupitelstva kraje </t>
  </si>
  <si>
    <t>Babic rezignace k 8.6.2023 (72/5364 z 26.6.2023)</t>
  </si>
  <si>
    <t>18.</t>
  </si>
  <si>
    <t>Bc. Jakub Míček</t>
  </si>
  <si>
    <t>76/5669 z 21.8.2023 (Míček)</t>
  </si>
  <si>
    <t>ANO 2011 / OK</t>
  </si>
  <si>
    <t>19.</t>
  </si>
  <si>
    <t>Mgr. Jan Bazala jmenování k 26.6.2023 (74/5440)</t>
  </si>
  <si>
    <t>Mgr. Jan Bazala</t>
  </si>
  <si>
    <t>77/5713 ze dne 4.9.2023 (Tabášek x Brzyskowská)</t>
  </si>
  <si>
    <t>Lenka Brzyskowská, členka zastupitelstva kraje</t>
  </si>
  <si>
    <t>76/5669 z 21.8.2023 (Dudová x Vondrák)</t>
  </si>
  <si>
    <t>72/5364 z 26.6.2023 (Rez. Šimoňáková, Kořízek x Kunze)</t>
  </si>
  <si>
    <t>20.</t>
  </si>
  <si>
    <t>21.</t>
  </si>
  <si>
    <r>
      <t xml:space="preserve">32/2277 ze dne 14.12.2021 (Kalousková x </t>
    </r>
    <r>
      <rPr>
        <b/>
        <sz val="10"/>
        <rFont val="Tahoma"/>
        <family val="2"/>
        <charset val="238"/>
      </rPr>
      <t>Šuňal</t>
    </r>
    <r>
      <rPr>
        <sz val="10"/>
        <rFont val="Tahoma"/>
        <family val="2"/>
      </rPr>
      <t>)</t>
    </r>
  </si>
  <si>
    <r>
      <t xml:space="preserve">21/1390 ze dne 28.6.2021 (Žáková x </t>
    </r>
    <r>
      <rPr>
        <b/>
        <sz val="10"/>
        <rFont val="Tahoma"/>
        <family val="2"/>
        <charset val="238"/>
      </rPr>
      <t>Sněhota</t>
    </r>
    <r>
      <rPr>
        <sz val="10"/>
        <rFont val="Tahoma"/>
        <family val="2"/>
      </rPr>
      <t>)</t>
    </r>
  </si>
  <si>
    <r>
      <t xml:space="preserve">5/325 ze dne 17.12.2020 (Tořová x </t>
    </r>
    <r>
      <rPr>
        <b/>
        <sz val="10"/>
        <rFont val="Tahoma"/>
        <family val="2"/>
        <charset val="238"/>
      </rPr>
      <t>Chybidziurová</t>
    </r>
    <r>
      <rPr>
        <sz val="10"/>
        <rFont val="Tahoma"/>
        <family val="2"/>
      </rPr>
      <t>)</t>
    </r>
  </si>
  <si>
    <r>
      <t xml:space="preserve">78/5793 ze dne 25. 9. 2023 (Sněhota x </t>
    </r>
    <r>
      <rPr>
        <b/>
        <sz val="10"/>
        <rFont val="Tahoma"/>
        <family val="2"/>
        <charset val="238"/>
      </rPr>
      <t>Pastyrniaková</t>
    </r>
    <r>
      <rPr>
        <sz val="10"/>
        <rFont val="Tahoma"/>
        <family val="2"/>
      </rPr>
      <t>)</t>
    </r>
  </si>
  <si>
    <t>85/6339 z 18.12.2023 (odvolán Karásek, Veřmiřovský předsedou, Meletzký členem)</t>
  </si>
  <si>
    <t>Ing. Pavel Meletzký</t>
  </si>
  <si>
    <t>Bc. Petr Popadinec</t>
  </si>
  <si>
    <t>85/6339 z 18.12.2023 (Karásek x Popadinec)</t>
  </si>
  <si>
    <t>Mgr. Pavlína Němcová</t>
  </si>
  <si>
    <t>Ing. Petr Koval</t>
  </si>
  <si>
    <r>
      <t xml:space="preserve">85/6339 z 18.12.2023 (Šebestová x </t>
    </r>
    <r>
      <rPr>
        <b/>
        <sz val="10"/>
        <rFont val="Tahoma"/>
        <family val="2"/>
        <charset val="238"/>
      </rPr>
      <t>Koval</t>
    </r>
    <r>
      <rPr>
        <sz val="10"/>
        <rFont val="Tahoma"/>
        <family val="2"/>
        <charset val="238"/>
      </rPr>
      <t>)</t>
    </r>
  </si>
  <si>
    <t>74/5440  ze dne 17.7.2023 (Vondrák x  Krkoška)</t>
  </si>
  <si>
    <t>Lenka Pastyrniaková</t>
  </si>
  <si>
    <r>
      <t xml:space="preserve">85/6339 z 18.12.2023 (Holková x </t>
    </r>
    <r>
      <rPr>
        <b/>
        <sz val="10"/>
        <rFont val="Tahoma"/>
        <family val="2"/>
        <charset val="238"/>
      </rPr>
      <t>Němcová za předsedkyni komise</t>
    </r>
    <r>
      <rPr>
        <sz val="10"/>
        <rFont val="Tahoma"/>
        <family val="2"/>
        <charset val="238"/>
      </rPr>
      <t>)</t>
    </r>
  </si>
  <si>
    <t>Mgr. Radek Kaňa, člen zastupitelstva kraje do 14.3.22</t>
  </si>
  <si>
    <r>
      <rPr>
        <b/>
        <sz val="10"/>
        <rFont val="Tahoma"/>
        <family val="2"/>
        <charset val="238"/>
      </rPr>
      <t>počet členů komise: 15</t>
    </r>
    <r>
      <rPr>
        <sz val="10"/>
        <rFont val="Tahoma"/>
        <family val="2"/>
        <charset val="238"/>
      </rPr>
      <t xml:space="preserve"> (z toho 1 místo neobsazeno)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</si>
</sst>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11" x14ac:knownFonts="1">
    <font>
      <sz val="10"/>
      <name val="Arial CE"/>
      <charset val="238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sz val="8"/>
      <color theme="9" tint="-0.249977111117893"/>
      <name val="Tahoma"/>
      <family val="2"/>
      <charset val="238"/>
    </font>
    <font>
      <b/>
      <sz val="8"/>
      <color theme="9" tint="-0.249977111117893"/>
      <name val="Tahoma"/>
      <family val="2"/>
      <charset val="238"/>
    </font>
    <font>
      <sz val="10"/>
      <color rgb="FFC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3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/>
    <xf numFmtId="1" fontId="4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 vertical="center" textRotation="90"/>
    </xf>
    <xf numFmtId="1" fontId="1" fillId="0" borderId="0" xfId="0" applyNumberFormat="1" applyFont="1"/>
    <xf numFmtId="0" fontId="3" fillId="0" borderId="0" xfId="0" applyFont="1" applyAlignment="1">
      <alignment vertical="center" wrapText="1"/>
    </xf>
    <xf numFmtId="1" fontId="4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1" fillId="0" borderId="4" xfId="0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 textRotation="90"/>
    </xf>
    <xf numFmtId="1" fontId="3" fillId="0" borderId="8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vertical="center" textRotation="90"/>
    </xf>
    <xf numFmtId="1" fontId="2" fillId="0" borderId="8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/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14" fontId="1" fillId="0" borderId="0" xfId="0" applyNumberFormat="1" applyFont="1"/>
    <xf numFmtId="0" fontId="3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14" fontId="3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 textRotation="90"/>
    </xf>
    <xf numFmtId="14" fontId="3" fillId="0" borderId="12" xfId="0" applyNumberFormat="1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4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14" fontId="3" fillId="0" borderId="2" xfId="0" applyNumberFormat="1" applyFont="1" applyBorder="1" applyAlignment="1">
      <alignment horizontal="center" vertical="center" textRotation="90"/>
    </xf>
    <xf numFmtId="14" fontId="3" fillId="0" borderId="5" xfId="0" applyNumberFormat="1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wrapText="1"/>
    </xf>
    <xf numFmtId="14" fontId="3" fillId="0" borderId="11" xfId="0" applyNumberFormat="1" applyFont="1" applyBorder="1" applyAlignment="1">
      <alignment horizontal="center" vertical="center" textRotation="90"/>
    </xf>
    <xf numFmtId="1" fontId="4" fillId="0" borderId="3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 textRotation="90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14" fontId="3" fillId="0" borderId="9" xfId="0" applyNumberFormat="1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4" fillId="0" borderId="1" xfId="0" applyFont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center" vertical="center" textRotation="90"/>
    </xf>
    <xf numFmtId="14" fontId="1" fillId="2" borderId="9" xfId="0" applyNumberFormat="1" applyFont="1" applyFill="1" applyBorder="1" applyAlignment="1">
      <alignment horizontal="center" vertical="center" textRotation="90"/>
    </xf>
    <xf numFmtId="14" fontId="1" fillId="2" borderId="2" xfId="0" applyNumberFormat="1" applyFont="1" applyFill="1" applyBorder="1" applyAlignment="1">
      <alignment vertical="center" textRotation="90"/>
    </xf>
    <xf numFmtId="14" fontId="1" fillId="2" borderId="9" xfId="0" applyNumberFormat="1" applyFont="1" applyFill="1" applyBorder="1" applyAlignment="1">
      <alignment vertical="center" textRotation="90"/>
    </xf>
    <xf numFmtId="1" fontId="1" fillId="2" borderId="8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/>
    <xf numFmtId="0" fontId="1" fillId="2" borderId="1" xfId="0" applyFont="1" applyFill="1" applyBorder="1"/>
    <xf numFmtId="0" fontId="7" fillId="0" borderId="4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wrapText="1"/>
    </xf>
    <xf numFmtId="14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3"/>
  <sheetViews>
    <sheetView zoomScaleNormal="100" workbookViewId="0">
      <selection activeCell="A28" sqref="A28"/>
    </sheetView>
  </sheetViews>
  <sheetFormatPr defaultColWidth="9.140625" defaultRowHeight="12.75" x14ac:dyDescent="0.2"/>
  <cols>
    <col min="1" max="1" width="57.140625" style="1" customWidth="1"/>
    <col min="2" max="2" width="13.7109375" style="1" customWidth="1"/>
    <col min="3" max="14" width="4.140625" style="1" customWidth="1"/>
    <col min="15" max="15" width="6" style="1" customWidth="1"/>
    <col min="16" max="16384" width="9.140625" style="1"/>
  </cols>
  <sheetData>
    <row r="1" spans="1:15" ht="15" customHeight="1" x14ac:dyDescent="0.2"/>
    <row r="2" spans="1:15" ht="15" customHeight="1" x14ac:dyDescent="0.2">
      <c r="C2" s="24" t="s">
        <v>0</v>
      </c>
      <c r="D2" s="24" t="s">
        <v>1</v>
      </c>
      <c r="E2" s="24" t="s">
        <v>2</v>
      </c>
      <c r="F2" s="24" t="s">
        <v>3</v>
      </c>
      <c r="G2" s="24" t="s">
        <v>4</v>
      </c>
      <c r="H2" s="24" t="s">
        <v>5</v>
      </c>
      <c r="I2" s="24" t="s">
        <v>6</v>
      </c>
      <c r="J2" s="24" t="s">
        <v>7</v>
      </c>
      <c r="K2" s="24" t="s">
        <v>8</v>
      </c>
      <c r="L2" s="24" t="s">
        <v>9</v>
      </c>
      <c r="M2" s="24" t="s">
        <v>10</v>
      </c>
      <c r="N2" s="24" t="s">
        <v>11</v>
      </c>
    </row>
    <row r="3" spans="1:15" ht="56.25" customHeight="1" x14ac:dyDescent="0.2">
      <c r="A3" s="27" t="s">
        <v>12</v>
      </c>
      <c r="B3" s="25" t="s">
        <v>13</v>
      </c>
      <c r="C3" s="19">
        <v>44183</v>
      </c>
      <c r="D3" s="19">
        <v>44236</v>
      </c>
      <c r="E3" s="19">
        <v>44322</v>
      </c>
      <c r="F3" s="19">
        <v>44459</v>
      </c>
      <c r="G3" s="19">
        <v>44539</v>
      </c>
      <c r="H3" s="19">
        <v>44644</v>
      </c>
      <c r="I3" s="19">
        <v>44700</v>
      </c>
      <c r="J3" s="19">
        <v>44811</v>
      </c>
      <c r="K3" s="19">
        <v>44873</v>
      </c>
      <c r="L3" s="19">
        <v>45008</v>
      </c>
      <c r="M3" s="19">
        <v>45057</v>
      </c>
      <c r="N3" s="19">
        <v>45210</v>
      </c>
      <c r="O3" s="94" t="s">
        <v>14</v>
      </c>
    </row>
    <row r="4" spans="1:15" ht="15" customHeight="1" x14ac:dyDescent="0.2">
      <c r="A4" s="38" t="s">
        <v>15</v>
      </c>
      <c r="B4" s="70" t="s">
        <v>16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1</v>
      </c>
      <c r="N4" s="4">
        <v>1</v>
      </c>
      <c r="O4" s="39">
        <f>SUM(C4:N4)/0.12</f>
        <v>100</v>
      </c>
    </row>
    <row r="5" spans="1:15" ht="15" customHeight="1" x14ac:dyDescent="0.2">
      <c r="A5" s="35" t="s">
        <v>17</v>
      </c>
      <c r="B5" s="70" t="s">
        <v>18</v>
      </c>
      <c r="C5" s="4">
        <v>1</v>
      </c>
      <c r="D5" s="17">
        <v>1</v>
      </c>
      <c r="E5" s="4">
        <v>0</v>
      </c>
      <c r="F5" s="4">
        <v>1</v>
      </c>
      <c r="G5" s="4">
        <v>1</v>
      </c>
      <c r="H5" s="4">
        <v>1</v>
      </c>
      <c r="I5" s="5">
        <v>1</v>
      </c>
      <c r="J5" s="5">
        <v>1</v>
      </c>
      <c r="K5" s="5">
        <v>0</v>
      </c>
      <c r="L5" s="5">
        <v>0</v>
      </c>
      <c r="M5" s="5">
        <v>1</v>
      </c>
      <c r="N5" s="5">
        <v>1</v>
      </c>
      <c r="O5" s="40">
        <f>SUM(C5:N5)/0.12</f>
        <v>75</v>
      </c>
    </row>
    <row r="6" spans="1:15" ht="15" customHeight="1" x14ac:dyDescent="0.2">
      <c r="A6" s="35" t="s">
        <v>19</v>
      </c>
      <c r="B6" s="70" t="s">
        <v>20</v>
      </c>
      <c r="C6" s="4">
        <v>1</v>
      </c>
      <c r="D6" s="17">
        <v>1</v>
      </c>
      <c r="E6" s="4">
        <v>0</v>
      </c>
      <c r="F6" s="4">
        <v>0</v>
      </c>
      <c r="G6" s="4">
        <v>1</v>
      </c>
      <c r="H6" s="4">
        <v>1</v>
      </c>
      <c r="I6" s="4">
        <v>0</v>
      </c>
      <c r="J6" s="4">
        <v>1</v>
      </c>
      <c r="K6" s="4">
        <v>1</v>
      </c>
      <c r="L6" s="4">
        <v>1</v>
      </c>
      <c r="M6" s="4">
        <v>1</v>
      </c>
      <c r="N6" s="4">
        <v>0</v>
      </c>
      <c r="O6" s="41">
        <f t="shared" ref="O6:O21" si="0">SUM(C6:N6)/0.12</f>
        <v>66.666666666666671</v>
      </c>
    </row>
    <row r="7" spans="1:15" ht="15" customHeight="1" x14ac:dyDescent="0.2">
      <c r="A7" s="35" t="s">
        <v>21</v>
      </c>
      <c r="B7" s="70" t="s">
        <v>22</v>
      </c>
      <c r="C7" s="4">
        <v>1</v>
      </c>
      <c r="D7" s="17">
        <v>1</v>
      </c>
      <c r="E7" s="4">
        <v>1</v>
      </c>
      <c r="F7" s="4">
        <v>0</v>
      </c>
      <c r="G7" s="4">
        <v>1</v>
      </c>
      <c r="H7" s="4">
        <v>1</v>
      </c>
      <c r="I7" s="4">
        <v>0</v>
      </c>
      <c r="J7" s="4">
        <v>0</v>
      </c>
      <c r="K7" s="4">
        <v>0</v>
      </c>
      <c r="L7" s="4">
        <v>1</v>
      </c>
      <c r="M7" s="4">
        <v>1</v>
      </c>
      <c r="N7" s="4">
        <v>0</v>
      </c>
      <c r="O7" s="41">
        <f t="shared" si="0"/>
        <v>58.333333333333336</v>
      </c>
    </row>
    <row r="8" spans="1:15" ht="15" customHeight="1" x14ac:dyDescent="0.2">
      <c r="A8" s="35" t="s">
        <v>155</v>
      </c>
      <c r="B8" s="70" t="s">
        <v>18</v>
      </c>
      <c r="C8" s="6">
        <v>1</v>
      </c>
      <c r="D8" s="18">
        <v>1</v>
      </c>
      <c r="E8" s="6">
        <v>0</v>
      </c>
      <c r="F8" s="6">
        <v>0</v>
      </c>
      <c r="G8" s="6">
        <v>1</v>
      </c>
      <c r="H8" s="6">
        <v>0</v>
      </c>
      <c r="I8" s="6">
        <v>0</v>
      </c>
      <c r="J8" s="6">
        <v>1</v>
      </c>
      <c r="K8" s="6">
        <v>1</v>
      </c>
      <c r="L8" s="6">
        <v>0</v>
      </c>
      <c r="M8" s="6">
        <v>1</v>
      </c>
      <c r="N8" s="6">
        <v>0</v>
      </c>
      <c r="O8" s="41">
        <f t="shared" si="0"/>
        <v>50</v>
      </c>
    </row>
    <row r="9" spans="1:15" ht="15" customHeight="1" x14ac:dyDescent="0.2">
      <c r="A9" s="35" t="s">
        <v>23</v>
      </c>
      <c r="B9" s="70" t="s">
        <v>24</v>
      </c>
      <c r="C9" s="4">
        <v>1</v>
      </c>
      <c r="D9" s="17">
        <v>0</v>
      </c>
      <c r="E9" s="4">
        <v>0</v>
      </c>
      <c r="F9" s="4">
        <v>0</v>
      </c>
      <c r="G9" s="4">
        <v>1</v>
      </c>
      <c r="H9" s="4">
        <v>0</v>
      </c>
      <c r="I9" s="4">
        <v>0</v>
      </c>
      <c r="J9" s="4">
        <v>1</v>
      </c>
      <c r="K9" s="4">
        <v>1</v>
      </c>
      <c r="L9" s="4">
        <v>0</v>
      </c>
      <c r="M9" s="4">
        <v>0</v>
      </c>
      <c r="N9" s="4">
        <v>0</v>
      </c>
      <c r="O9" s="41">
        <f t="shared" si="0"/>
        <v>33.333333333333336</v>
      </c>
    </row>
    <row r="10" spans="1:15" ht="15" customHeight="1" x14ac:dyDescent="0.2">
      <c r="A10" s="35" t="s">
        <v>25</v>
      </c>
      <c r="B10" s="70" t="s">
        <v>20</v>
      </c>
      <c r="C10" s="6">
        <v>1</v>
      </c>
      <c r="D10" s="18">
        <v>1</v>
      </c>
      <c r="E10" s="6">
        <v>1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6">
        <v>1</v>
      </c>
      <c r="L10" s="6">
        <v>1</v>
      </c>
      <c r="M10" s="6">
        <v>0</v>
      </c>
      <c r="N10" s="6">
        <v>1</v>
      </c>
      <c r="O10" s="41">
        <f t="shared" si="0"/>
        <v>91.666666666666671</v>
      </c>
    </row>
    <row r="11" spans="1:15" ht="15" customHeight="1" x14ac:dyDescent="0.2">
      <c r="A11" s="35" t="s">
        <v>26</v>
      </c>
      <c r="B11" s="70" t="s">
        <v>18</v>
      </c>
      <c r="C11" s="6">
        <v>1</v>
      </c>
      <c r="D11" s="18">
        <v>0</v>
      </c>
      <c r="E11" s="6">
        <v>1</v>
      </c>
      <c r="F11" s="6">
        <v>1</v>
      </c>
      <c r="G11" s="6">
        <v>1</v>
      </c>
      <c r="H11" s="6">
        <v>0</v>
      </c>
      <c r="I11" s="6">
        <v>0</v>
      </c>
      <c r="J11" s="6">
        <v>0</v>
      </c>
      <c r="K11" s="6">
        <v>1</v>
      </c>
      <c r="L11" s="6">
        <v>0</v>
      </c>
      <c r="M11" s="6">
        <v>0</v>
      </c>
      <c r="N11" s="6">
        <v>1</v>
      </c>
      <c r="O11" s="41">
        <f t="shared" si="0"/>
        <v>50</v>
      </c>
    </row>
    <row r="12" spans="1:15" ht="15" customHeight="1" x14ac:dyDescent="0.2">
      <c r="A12" s="35" t="s">
        <v>27</v>
      </c>
      <c r="B12" s="70" t="s">
        <v>22</v>
      </c>
      <c r="C12" s="6">
        <v>1</v>
      </c>
      <c r="D12" s="18">
        <v>1</v>
      </c>
      <c r="E12" s="6">
        <v>1</v>
      </c>
      <c r="F12" s="6">
        <v>0</v>
      </c>
      <c r="G12" s="6">
        <v>1</v>
      </c>
      <c r="H12" s="6">
        <v>1</v>
      </c>
      <c r="I12" s="6">
        <v>0</v>
      </c>
      <c r="J12" s="6">
        <v>1</v>
      </c>
      <c r="K12" s="6">
        <v>1</v>
      </c>
      <c r="L12" s="6">
        <v>1</v>
      </c>
      <c r="M12" s="6">
        <v>1</v>
      </c>
      <c r="N12" s="6">
        <v>0</v>
      </c>
      <c r="O12" s="41">
        <f t="shared" si="0"/>
        <v>75</v>
      </c>
    </row>
    <row r="13" spans="1:15" ht="15" customHeight="1" x14ac:dyDescent="0.2">
      <c r="A13" s="35" t="s">
        <v>28</v>
      </c>
      <c r="B13" s="70" t="s">
        <v>18</v>
      </c>
      <c r="C13" s="6">
        <v>1</v>
      </c>
      <c r="D13" s="18">
        <v>1</v>
      </c>
      <c r="E13" s="6">
        <v>1</v>
      </c>
      <c r="F13" s="6">
        <v>0</v>
      </c>
      <c r="G13" s="6">
        <v>1</v>
      </c>
      <c r="H13" s="6">
        <v>0</v>
      </c>
      <c r="I13" s="6">
        <v>1</v>
      </c>
      <c r="J13" s="6">
        <v>0</v>
      </c>
      <c r="K13" s="6">
        <v>1</v>
      </c>
      <c r="L13" s="6">
        <v>1</v>
      </c>
      <c r="M13" s="6">
        <v>0</v>
      </c>
      <c r="N13" s="6">
        <v>1</v>
      </c>
      <c r="O13" s="41">
        <f t="shared" si="0"/>
        <v>66.666666666666671</v>
      </c>
    </row>
    <row r="14" spans="1:15" ht="15" customHeight="1" x14ac:dyDescent="0.2">
      <c r="A14" s="35" t="s">
        <v>29</v>
      </c>
      <c r="B14" s="70" t="s">
        <v>30</v>
      </c>
      <c r="C14" s="6">
        <v>1</v>
      </c>
      <c r="D14" s="18">
        <v>1</v>
      </c>
      <c r="E14" s="6">
        <v>1</v>
      </c>
      <c r="F14" s="6">
        <v>0</v>
      </c>
      <c r="G14" s="6">
        <v>1</v>
      </c>
      <c r="H14" s="6">
        <v>1</v>
      </c>
      <c r="I14" s="6">
        <v>1</v>
      </c>
      <c r="J14" s="6">
        <v>1</v>
      </c>
      <c r="K14" s="6">
        <v>1</v>
      </c>
      <c r="L14" s="6">
        <v>1</v>
      </c>
      <c r="M14" s="6">
        <v>1</v>
      </c>
      <c r="N14" s="6">
        <v>1</v>
      </c>
      <c r="O14" s="41">
        <f t="shared" si="0"/>
        <v>91.666666666666671</v>
      </c>
    </row>
    <row r="15" spans="1:15" ht="15" customHeight="1" x14ac:dyDescent="0.2">
      <c r="A15" s="35" t="s">
        <v>31</v>
      </c>
      <c r="B15" s="70" t="s">
        <v>32</v>
      </c>
      <c r="C15" s="6">
        <v>1</v>
      </c>
      <c r="D15" s="18">
        <v>1</v>
      </c>
      <c r="E15" s="6">
        <v>1</v>
      </c>
      <c r="F15" s="6">
        <v>1</v>
      </c>
      <c r="G15" s="6">
        <v>0</v>
      </c>
      <c r="H15" s="6">
        <v>1</v>
      </c>
      <c r="I15" s="6">
        <v>1</v>
      </c>
      <c r="J15" s="6">
        <v>1</v>
      </c>
      <c r="K15" s="6">
        <v>1</v>
      </c>
      <c r="L15" s="6">
        <v>1</v>
      </c>
      <c r="M15" s="6">
        <v>0</v>
      </c>
      <c r="N15" s="6">
        <v>1</v>
      </c>
      <c r="O15" s="41">
        <f t="shared" si="0"/>
        <v>83.333333333333343</v>
      </c>
    </row>
    <row r="16" spans="1:15" ht="15" customHeight="1" x14ac:dyDescent="0.2">
      <c r="A16" s="35" t="s">
        <v>33</v>
      </c>
      <c r="B16" s="70" t="s">
        <v>18</v>
      </c>
      <c r="C16" s="6">
        <v>1</v>
      </c>
      <c r="D16" s="18">
        <v>1</v>
      </c>
      <c r="E16" s="6">
        <v>1</v>
      </c>
      <c r="F16" s="6">
        <v>0</v>
      </c>
      <c r="G16" s="6">
        <v>1</v>
      </c>
      <c r="H16" s="6">
        <v>0</v>
      </c>
      <c r="I16" s="6">
        <v>1</v>
      </c>
      <c r="J16" s="6">
        <v>1</v>
      </c>
      <c r="K16" s="6">
        <v>1</v>
      </c>
      <c r="L16" s="6">
        <v>0</v>
      </c>
      <c r="M16" s="6">
        <v>1</v>
      </c>
      <c r="N16" s="6">
        <v>1</v>
      </c>
      <c r="O16" s="41">
        <f t="shared" si="0"/>
        <v>75</v>
      </c>
    </row>
    <row r="17" spans="1:15" ht="15" customHeight="1" x14ac:dyDescent="0.2">
      <c r="A17" s="35" t="s">
        <v>34</v>
      </c>
      <c r="B17" s="70" t="s">
        <v>32</v>
      </c>
      <c r="C17" s="6">
        <v>1</v>
      </c>
      <c r="D17" s="18">
        <v>1</v>
      </c>
      <c r="E17" s="6">
        <v>1</v>
      </c>
      <c r="F17" s="6">
        <v>1</v>
      </c>
      <c r="G17" s="6">
        <v>0</v>
      </c>
      <c r="H17" s="6">
        <v>0</v>
      </c>
      <c r="I17" s="6">
        <v>1</v>
      </c>
      <c r="J17" s="6">
        <v>0</v>
      </c>
      <c r="K17" s="6">
        <v>0</v>
      </c>
      <c r="L17" s="6">
        <v>1</v>
      </c>
      <c r="M17" s="6">
        <v>0</v>
      </c>
      <c r="N17" s="6">
        <v>1</v>
      </c>
      <c r="O17" s="41">
        <f t="shared" si="0"/>
        <v>58.333333333333336</v>
      </c>
    </row>
    <row r="18" spans="1:15" ht="15" customHeight="1" x14ac:dyDescent="0.2">
      <c r="A18" s="35" t="s">
        <v>35</v>
      </c>
      <c r="B18" s="70" t="s">
        <v>32</v>
      </c>
      <c r="C18" s="6">
        <v>1</v>
      </c>
      <c r="D18" s="18">
        <v>0</v>
      </c>
      <c r="E18" s="6">
        <v>1</v>
      </c>
      <c r="F18" s="6">
        <v>1</v>
      </c>
      <c r="G18" s="6">
        <v>0</v>
      </c>
      <c r="H18" s="6">
        <v>1</v>
      </c>
      <c r="I18" s="6">
        <v>0</v>
      </c>
      <c r="J18" s="6">
        <v>1</v>
      </c>
      <c r="K18" s="6">
        <v>0</v>
      </c>
      <c r="L18" s="6">
        <v>1</v>
      </c>
      <c r="M18" s="6">
        <v>0</v>
      </c>
      <c r="N18" s="6">
        <v>0</v>
      </c>
      <c r="O18" s="41">
        <f t="shared" si="0"/>
        <v>50</v>
      </c>
    </row>
    <row r="19" spans="1:15" ht="30.2" customHeight="1" x14ac:dyDescent="0.2">
      <c r="A19" s="42" t="s">
        <v>36</v>
      </c>
      <c r="B19" s="70"/>
      <c r="C19" s="6">
        <v>1</v>
      </c>
      <c r="D19" s="18">
        <v>1</v>
      </c>
      <c r="E19" s="6">
        <v>1</v>
      </c>
      <c r="F19" s="6">
        <v>1</v>
      </c>
      <c r="G19" s="6">
        <v>1</v>
      </c>
      <c r="H19" s="6">
        <v>1</v>
      </c>
      <c r="I19" s="6">
        <v>0</v>
      </c>
      <c r="J19" s="6">
        <v>1</v>
      </c>
      <c r="K19" s="6">
        <v>1</v>
      </c>
      <c r="L19" s="6">
        <v>1</v>
      </c>
      <c r="M19" s="6">
        <v>0</v>
      </c>
      <c r="N19" s="6">
        <v>1</v>
      </c>
      <c r="O19" s="41">
        <f t="shared" si="0"/>
        <v>83.333333333333343</v>
      </c>
    </row>
    <row r="20" spans="1:15" ht="30.2" customHeight="1" x14ac:dyDescent="0.2">
      <c r="A20" s="42" t="s">
        <v>37</v>
      </c>
      <c r="B20" s="70"/>
      <c r="C20" s="6">
        <v>0</v>
      </c>
      <c r="D20" s="18">
        <v>0</v>
      </c>
      <c r="E20" s="6">
        <v>1</v>
      </c>
      <c r="F20" s="6">
        <v>0</v>
      </c>
      <c r="G20" s="6">
        <v>1</v>
      </c>
      <c r="H20" s="6">
        <v>1</v>
      </c>
      <c r="I20" s="6">
        <v>0</v>
      </c>
      <c r="J20" s="6">
        <v>0</v>
      </c>
      <c r="K20" s="6">
        <v>0</v>
      </c>
      <c r="L20" s="6">
        <v>1</v>
      </c>
      <c r="M20" s="6">
        <v>1</v>
      </c>
      <c r="N20" s="6">
        <v>0</v>
      </c>
      <c r="O20" s="41">
        <f t="shared" si="0"/>
        <v>41.666666666666671</v>
      </c>
    </row>
    <row r="21" spans="1:15" ht="30.2" customHeight="1" x14ac:dyDescent="0.2">
      <c r="A21" s="42" t="s">
        <v>38</v>
      </c>
      <c r="B21" s="70"/>
      <c r="C21" s="6">
        <v>1</v>
      </c>
      <c r="D21" s="18">
        <v>1</v>
      </c>
      <c r="E21" s="6">
        <v>1</v>
      </c>
      <c r="F21" s="6">
        <v>1</v>
      </c>
      <c r="G21" s="6">
        <v>1</v>
      </c>
      <c r="H21" s="6">
        <v>1</v>
      </c>
      <c r="I21" s="6">
        <v>1</v>
      </c>
      <c r="J21" s="6">
        <v>1</v>
      </c>
      <c r="K21" s="6">
        <v>0</v>
      </c>
      <c r="L21" s="6">
        <v>0</v>
      </c>
      <c r="M21" s="6">
        <v>1</v>
      </c>
      <c r="N21" s="6">
        <v>1</v>
      </c>
      <c r="O21" s="41">
        <f t="shared" si="0"/>
        <v>83.333333333333343</v>
      </c>
    </row>
    <row r="22" spans="1:15" ht="30.2" customHeight="1" x14ac:dyDescent="0.2">
      <c r="A22" s="42" t="s">
        <v>153</v>
      </c>
      <c r="B22" s="70"/>
      <c r="C22" s="125"/>
      <c r="D22" s="126"/>
      <c r="E22" s="125"/>
      <c r="F22" s="125"/>
      <c r="G22" s="125"/>
      <c r="H22" s="125"/>
      <c r="I22" s="125"/>
      <c r="J22" s="125"/>
      <c r="K22" s="125"/>
      <c r="L22" s="6">
        <v>0</v>
      </c>
      <c r="M22" s="6">
        <v>1</v>
      </c>
      <c r="N22" s="6">
        <v>1</v>
      </c>
      <c r="O22" s="41">
        <f>SUM(L22:N22)/0.03</f>
        <v>66.666666666666671</v>
      </c>
    </row>
    <row r="23" spans="1:15" ht="30.2" customHeight="1" x14ac:dyDescent="0.2">
      <c r="A23" s="132" t="s">
        <v>143</v>
      </c>
      <c r="B23" s="70"/>
      <c r="C23" s="6">
        <v>1</v>
      </c>
      <c r="D23" s="18">
        <v>1</v>
      </c>
      <c r="E23" s="6">
        <v>1</v>
      </c>
      <c r="F23" s="6">
        <v>1</v>
      </c>
      <c r="G23" s="6">
        <v>1</v>
      </c>
      <c r="H23" s="6">
        <v>1</v>
      </c>
      <c r="I23" s="6">
        <v>0</v>
      </c>
      <c r="J23" s="6">
        <v>1</v>
      </c>
      <c r="K23" s="6">
        <v>0</v>
      </c>
      <c r="L23" s="125"/>
      <c r="M23" s="125"/>
      <c r="N23" s="125"/>
      <c r="O23" s="41">
        <f>SUM(C23:N23)/0.09</f>
        <v>77.777777777777786</v>
      </c>
    </row>
    <row r="24" spans="1:15" ht="15" customHeight="1" x14ac:dyDescent="0.2">
      <c r="C24" s="98">
        <f t="shared" ref="C24:N24" si="1">SUM(C4:C23)</f>
        <v>18</v>
      </c>
      <c r="D24" s="98">
        <f t="shared" si="1"/>
        <v>15</v>
      </c>
      <c r="E24" s="98">
        <f t="shared" si="1"/>
        <v>15</v>
      </c>
      <c r="F24" s="98">
        <f t="shared" si="1"/>
        <v>10</v>
      </c>
      <c r="G24" s="98">
        <f t="shared" si="1"/>
        <v>16</v>
      </c>
      <c r="H24" s="98">
        <f t="shared" si="1"/>
        <v>13</v>
      </c>
      <c r="I24" s="98">
        <f t="shared" si="1"/>
        <v>9</v>
      </c>
      <c r="J24" s="98">
        <f t="shared" si="1"/>
        <v>14</v>
      </c>
      <c r="K24" s="98">
        <f t="shared" si="1"/>
        <v>12</v>
      </c>
      <c r="L24" s="98">
        <f t="shared" si="1"/>
        <v>12</v>
      </c>
      <c r="M24" s="98">
        <f t="shared" si="1"/>
        <v>11</v>
      </c>
      <c r="N24" s="98">
        <f t="shared" si="1"/>
        <v>12</v>
      </c>
      <c r="O24" s="9"/>
    </row>
    <row r="25" spans="1:15" ht="15" customHeight="1" x14ac:dyDescent="0.2">
      <c r="F25" s="20"/>
    </row>
    <row r="26" spans="1:15" ht="15" customHeight="1" x14ac:dyDescent="0.2">
      <c r="C26" s="131"/>
      <c r="D26" s="7" t="s">
        <v>39</v>
      </c>
    </row>
    <row r="27" spans="1:15" ht="15" customHeight="1" x14ac:dyDescent="0.2"/>
    <row r="28" spans="1:15" ht="15" customHeight="1" x14ac:dyDescent="0.2">
      <c r="A28" s="139" t="s">
        <v>40</v>
      </c>
      <c r="B28" s="43"/>
    </row>
    <row r="29" spans="1:15" ht="15" customHeight="1" x14ac:dyDescent="0.2">
      <c r="A29" s="1" t="s">
        <v>41</v>
      </c>
    </row>
    <row r="30" spans="1:15" ht="15" customHeight="1" x14ac:dyDescent="0.2"/>
    <row r="31" spans="1:15" ht="15" customHeight="1" x14ac:dyDescent="0.2">
      <c r="A31" s="1" t="s">
        <v>42</v>
      </c>
    </row>
    <row r="32" spans="1:15" ht="15" customHeight="1" x14ac:dyDescent="0.2">
      <c r="A32" s="1" t="s">
        <v>154</v>
      </c>
    </row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</sheetData>
  <phoneticPr fontId="0" type="noConversion"/>
  <printOptions horizontalCentered="1"/>
  <pageMargins left="0.25" right="0.25" top="0.75" bottom="0.75" header="0.3" footer="0.3"/>
  <pageSetup paperSize="9" scale="89" orientation="landscape" r:id="rId1"/>
  <headerFooter scaleWithDoc="0">
    <oddHeader xml:space="preserve">&amp;C&amp;"Tahoma,Tučné"&amp;12Procento účasti na jednání komise bezpečnostní a pro integrovaný záchranný systém rady kraje
ve vol. období 2020-2024&amp;10
  </oddHeader>
    <oddFooter>&amp;L&amp;"Tahoma,Obyčejné"Zpracovala: Radka Bartmanová, odbor právní a organizační
Dne: &amp;D_x000D_&amp;1#&amp;"Calibri"&amp;9&amp;K000000 Klasifikace informací: Neveřejné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84"/>
  <sheetViews>
    <sheetView workbookViewId="0">
      <selection activeCell="A24" sqref="A24"/>
    </sheetView>
  </sheetViews>
  <sheetFormatPr defaultColWidth="9.140625" defaultRowHeight="12.75" x14ac:dyDescent="0.2"/>
  <cols>
    <col min="1" max="1" width="47.140625" style="10" customWidth="1"/>
    <col min="2" max="2" width="14.7109375" style="60" customWidth="1"/>
    <col min="3" max="23" width="4.140625" style="10" customWidth="1"/>
    <col min="24" max="24" width="6" style="10" customWidth="1"/>
    <col min="25" max="16384" width="9.140625" style="10"/>
  </cols>
  <sheetData>
    <row r="2" spans="1:24" x14ac:dyDescent="0.2">
      <c r="C2" s="44" t="s">
        <v>0</v>
      </c>
      <c r="D2" s="44" t="s">
        <v>1</v>
      </c>
      <c r="E2" s="44" t="s">
        <v>2</v>
      </c>
      <c r="F2" s="45" t="s">
        <v>3</v>
      </c>
      <c r="G2" s="45" t="s">
        <v>4</v>
      </c>
      <c r="H2" s="46" t="s">
        <v>5</v>
      </c>
      <c r="I2" s="45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5" t="s">
        <v>145</v>
      </c>
      <c r="P2" s="45" t="s">
        <v>146</v>
      </c>
      <c r="Q2" s="45" t="s">
        <v>147</v>
      </c>
      <c r="R2" s="45" t="s">
        <v>152</v>
      </c>
      <c r="S2" s="45" t="s">
        <v>159</v>
      </c>
      <c r="T2" s="45" t="s">
        <v>170</v>
      </c>
      <c r="U2" s="45" t="s">
        <v>174</v>
      </c>
      <c r="V2" s="45" t="s">
        <v>181</v>
      </c>
      <c r="W2" s="45" t="s">
        <v>182</v>
      </c>
    </row>
    <row r="3" spans="1:24" ht="62.45" customHeight="1" x14ac:dyDescent="0.2">
      <c r="A3" s="47" t="s">
        <v>12</v>
      </c>
      <c r="B3" s="67" t="s">
        <v>13</v>
      </c>
      <c r="C3" s="48">
        <v>44208</v>
      </c>
      <c r="D3" s="48">
        <v>44244</v>
      </c>
      <c r="E3" s="48">
        <v>44307</v>
      </c>
      <c r="F3" s="48">
        <v>44342</v>
      </c>
      <c r="G3" s="48">
        <v>44426</v>
      </c>
      <c r="H3" s="49">
        <v>44453</v>
      </c>
      <c r="I3" s="48">
        <v>44489</v>
      </c>
      <c r="J3" s="48">
        <v>44516</v>
      </c>
      <c r="K3" s="48">
        <v>44580</v>
      </c>
      <c r="L3" s="48">
        <v>44608</v>
      </c>
      <c r="M3" s="48">
        <v>44657</v>
      </c>
      <c r="N3" s="48">
        <v>44699</v>
      </c>
      <c r="O3" s="65">
        <v>44790</v>
      </c>
      <c r="P3" s="65">
        <v>44839</v>
      </c>
      <c r="Q3" s="65">
        <v>44881</v>
      </c>
      <c r="R3" s="65">
        <v>44965</v>
      </c>
      <c r="S3" s="65">
        <v>45014</v>
      </c>
      <c r="T3" s="65">
        <v>45056</v>
      </c>
      <c r="U3" s="65">
        <v>45147</v>
      </c>
      <c r="V3" s="65">
        <v>45209</v>
      </c>
      <c r="W3" s="65">
        <v>45244</v>
      </c>
      <c r="X3" s="91" t="s">
        <v>14</v>
      </c>
    </row>
    <row r="4" spans="1:24" ht="15" customHeight="1" x14ac:dyDescent="0.2">
      <c r="A4" s="62" t="s">
        <v>19</v>
      </c>
      <c r="B4" s="52" t="s">
        <v>20</v>
      </c>
      <c r="C4" s="15">
        <v>1</v>
      </c>
      <c r="D4" s="15">
        <v>1</v>
      </c>
      <c r="E4" s="15">
        <v>1</v>
      </c>
      <c r="F4" s="51">
        <v>1</v>
      </c>
      <c r="G4" s="15">
        <v>0</v>
      </c>
      <c r="H4" s="29">
        <v>1</v>
      </c>
      <c r="I4" s="51">
        <v>1</v>
      </c>
      <c r="J4" s="51">
        <v>0</v>
      </c>
      <c r="K4" s="51">
        <v>1</v>
      </c>
      <c r="L4" s="51">
        <v>1</v>
      </c>
      <c r="M4" s="51">
        <v>1</v>
      </c>
      <c r="N4" s="15">
        <v>1</v>
      </c>
      <c r="O4" s="15">
        <v>1</v>
      </c>
      <c r="P4" s="15">
        <v>1</v>
      </c>
      <c r="Q4" s="15">
        <v>1</v>
      </c>
      <c r="R4" s="15">
        <v>1</v>
      </c>
      <c r="S4" s="15">
        <v>1</v>
      </c>
      <c r="T4" s="15">
        <v>1</v>
      </c>
      <c r="U4" s="15">
        <v>1</v>
      </c>
      <c r="V4" s="15">
        <v>1</v>
      </c>
      <c r="W4" s="15">
        <v>1</v>
      </c>
      <c r="X4" s="37">
        <f t="shared" ref="X4:X13" si="0">SUM(C4:W4)/0.21</f>
        <v>90.476190476190482</v>
      </c>
    </row>
    <row r="5" spans="1:24" ht="15" customHeight="1" x14ac:dyDescent="0.2">
      <c r="A5" s="26" t="s">
        <v>43</v>
      </c>
      <c r="B5" s="52" t="s">
        <v>32</v>
      </c>
      <c r="C5" s="52">
        <v>0</v>
      </c>
      <c r="D5" s="52">
        <v>1</v>
      </c>
      <c r="E5" s="52">
        <v>1</v>
      </c>
      <c r="F5" s="53">
        <v>1</v>
      </c>
      <c r="G5" s="54">
        <v>1</v>
      </c>
      <c r="H5" s="55">
        <v>1</v>
      </c>
      <c r="I5" s="53">
        <v>1</v>
      </c>
      <c r="J5" s="56">
        <v>1</v>
      </c>
      <c r="K5" s="56">
        <v>0</v>
      </c>
      <c r="L5" s="56">
        <v>1</v>
      </c>
      <c r="M5" s="56">
        <v>1</v>
      </c>
      <c r="N5" s="52">
        <v>1</v>
      </c>
      <c r="O5" s="52">
        <v>1</v>
      </c>
      <c r="P5" s="52">
        <v>0</v>
      </c>
      <c r="Q5" s="52">
        <v>1</v>
      </c>
      <c r="R5" s="52">
        <v>1</v>
      </c>
      <c r="S5" s="52">
        <v>1</v>
      </c>
      <c r="T5" s="52">
        <v>0</v>
      </c>
      <c r="U5" s="52">
        <v>0</v>
      </c>
      <c r="V5" s="52">
        <v>1</v>
      </c>
      <c r="W5" s="52">
        <v>1</v>
      </c>
      <c r="X5" s="37">
        <f t="shared" si="0"/>
        <v>76.19047619047619</v>
      </c>
    </row>
    <row r="6" spans="1:24" ht="15" customHeight="1" x14ac:dyDescent="0.2">
      <c r="A6" s="26" t="s">
        <v>44</v>
      </c>
      <c r="B6" s="52" t="s">
        <v>18</v>
      </c>
      <c r="C6" s="52">
        <v>1</v>
      </c>
      <c r="D6" s="52">
        <v>1</v>
      </c>
      <c r="E6" s="52">
        <v>1</v>
      </c>
      <c r="F6" s="53">
        <v>1</v>
      </c>
      <c r="G6" s="54">
        <v>1</v>
      </c>
      <c r="H6" s="55">
        <v>1</v>
      </c>
      <c r="I6" s="53">
        <v>1</v>
      </c>
      <c r="J6" s="56">
        <v>1</v>
      </c>
      <c r="K6" s="56">
        <v>1</v>
      </c>
      <c r="L6" s="56">
        <v>1</v>
      </c>
      <c r="M6" s="56">
        <v>1</v>
      </c>
      <c r="N6" s="52">
        <v>1</v>
      </c>
      <c r="O6" s="52">
        <v>1</v>
      </c>
      <c r="P6" s="52">
        <v>1</v>
      </c>
      <c r="Q6" s="52">
        <v>1</v>
      </c>
      <c r="R6" s="52">
        <v>1</v>
      </c>
      <c r="S6" s="52">
        <v>1</v>
      </c>
      <c r="T6" s="52">
        <v>1</v>
      </c>
      <c r="U6" s="52">
        <v>1</v>
      </c>
      <c r="V6" s="52">
        <v>1</v>
      </c>
      <c r="W6" s="52">
        <v>1</v>
      </c>
      <c r="X6" s="37">
        <f t="shared" si="0"/>
        <v>100</v>
      </c>
    </row>
    <row r="7" spans="1:24" ht="15" customHeight="1" x14ac:dyDescent="0.2">
      <c r="A7" s="26" t="s">
        <v>45</v>
      </c>
      <c r="B7" s="52" t="s">
        <v>22</v>
      </c>
      <c r="C7" s="52">
        <v>1</v>
      </c>
      <c r="D7" s="52">
        <v>1</v>
      </c>
      <c r="E7" s="52">
        <v>1</v>
      </c>
      <c r="F7" s="53">
        <v>1</v>
      </c>
      <c r="G7" s="54">
        <v>0</v>
      </c>
      <c r="H7" s="55">
        <v>1</v>
      </c>
      <c r="I7" s="53">
        <v>0</v>
      </c>
      <c r="J7" s="56">
        <v>1</v>
      </c>
      <c r="K7" s="56">
        <v>1</v>
      </c>
      <c r="L7" s="56">
        <v>0</v>
      </c>
      <c r="M7" s="56">
        <v>0</v>
      </c>
      <c r="N7" s="52">
        <v>1</v>
      </c>
      <c r="O7" s="52">
        <v>1</v>
      </c>
      <c r="P7" s="52">
        <v>0</v>
      </c>
      <c r="Q7" s="52">
        <v>1</v>
      </c>
      <c r="R7" s="52">
        <v>0</v>
      </c>
      <c r="S7" s="52">
        <v>1</v>
      </c>
      <c r="T7" s="52">
        <v>0</v>
      </c>
      <c r="U7" s="52">
        <v>1</v>
      </c>
      <c r="V7" s="52">
        <v>0</v>
      </c>
      <c r="W7" s="52">
        <v>1</v>
      </c>
      <c r="X7" s="37">
        <f t="shared" si="0"/>
        <v>61.904761904761905</v>
      </c>
    </row>
    <row r="8" spans="1:24" ht="15" customHeight="1" x14ac:dyDescent="0.2">
      <c r="A8" s="26" t="s">
        <v>46</v>
      </c>
      <c r="B8" s="52" t="s">
        <v>22</v>
      </c>
      <c r="C8" s="52">
        <v>1</v>
      </c>
      <c r="D8" s="52">
        <v>1</v>
      </c>
      <c r="E8" s="52">
        <v>1</v>
      </c>
      <c r="F8" s="53">
        <v>1</v>
      </c>
      <c r="G8" s="54">
        <v>1</v>
      </c>
      <c r="H8" s="55">
        <v>1</v>
      </c>
      <c r="I8" s="53">
        <v>1</v>
      </c>
      <c r="J8" s="56">
        <v>1</v>
      </c>
      <c r="K8" s="56">
        <v>1</v>
      </c>
      <c r="L8" s="56">
        <v>1</v>
      </c>
      <c r="M8" s="56">
        <v>1</v>
      </c>
      <c r="N8" s="52">
        <v>1</v>
      </c>
      <c r="O8" s="52">
        <v>1</v>
      </c>
      <c r="P8" s="52">
        <v>1</v>
      </c>
      <c r="Q8" s="52">
        <v>1</v>
      </c>
      <c r="R8" s="52">
        <v>1</v>
      </c>
      <c r="S8" s="52">
        <v>0</v>
      </c>
      <c r="T8" s="52">
        <v>1</v>
      </c>
      <c r="U8" s="52">
        <v>0</v>
      </c>
      <c r="V8" s="52">
        <v>1</v>
      </c>
      <c r="W8" s="52">
        <v>1</v>
      </c>
      <c r="X8" s="37">
        <f t="shared" si="0"/>
        <v>90.476190476190482</v>
      </c>
    </row>
    <row r="9" spans="1:24" ht="15" customHeight="1" x14ac:dyDescent="0.2">
      <c r="A9" s="26" t="s">
        <v>47</v>
      </c>
      <c r="B9" s="52" t="s">
        <v>32</v>
      </c>
      <c r="C9" s="52">
        <v>1</v>
      </c>
      <c r="D9" s="52">
        <v>1</v>
      </c>
      <c r="E9" s="52">
        <v>1</v>
      </c>
      <c r="F9" s="53">
        <v>1</v>
      </c>
      <c r="G9" s="54">
        <v>1</v>
      </c>
      <c r="H9" s="55">
        <v>0</v>
      </c>
      <c r="I9" s="53">
        <v>1</v>
      </c>
      <c r="J9" s="56">
        <v>1</v>
      </c>
      <c r="K9" s="56">
        <v>1</v>
      </c>
      <c r="L9" s="56">
        <v>0</v>
      </c>
      <c r="M9" s="56">
        <v>1</v>
      </c>
      <c r="N9" s="52">
        <v>1</v>
      </c>
      <c r="O9" s="52">
        <v>1</v>
      </c>
      <c r="P9" s="52">
        <v>1</v>
      </c>
      <c r="Q9" s="52">
        <v>1</v>
      </c>
      <c r="R9" s="52">
        <v>1</v>
      </c>
      <c r="S9" s="52">
        <v>1</v>
      </c>
      <c r="T9" s="52">
        <v>0</v>
      </c>
      <c r="U9" s="52">
        <v>1</v>
      </c>
      <c r="V9" s="52">
        <v>0</v>
      </c>
      <c r="W9" s="52">
        <v>1</v>
      </c>
      <c r="X9" s="37">
        <f t="shared" si="0"/>
        <v>80.952380952380949</v>
      </c>
    </row>
    <row r="10" spans="1:24" ht="15" customHeight="1" x14ac:dyDescent="0.2">
      <c r="A10" s="26" t="s">
        <v>48</v>
      </c>
      <c r="B10" s="52" t="s">
        <v>16</v>
      </c>
      <c r="C10" s="52">
        <v>1</v>
      </c>
      <c r="D10" s="52">
        <v>1</v>
      </c>
      <c r="E10" s="52">
        <v>1</v>
      </c>
      <c r="F10" s="53">
        <v>1</v>
      </c>
      <c r="G10" s="54">
        <v>1</v>
      </c>
      <c r="H10" s="55">
        <v>1</v>
      </c>
      <c r="I10" s="53">
        <v>1</v>
      </c>
      <c r="J10" s="56">
        <v>1</v>
      </c>
      <c r="K10" s="56">
        <v>1</v>
      </c>
      <c r="L10" s="56">
        <v>0</v>
      </c>
      <c r="M10" s="56">
        <v>1</v>
      </c>
      <c r="N10" s="52">
        <v>1</v>
      </c>
      <c r="O10" s="52">
        <v>1</v>
      </c>
      <c r="P10" s="52">
        <v>1</v>
      </c>
      <c r="Q10" s="52">
        <v>1</v>
      </c>
      <c r="R10" s="52">
        <v>1</v>
      </c>
      <c r="S10" s="52">
        <v>1</v>
      </c>
      <c r="T10" s="52">
        <v>1</v>
      </c>
      <c r="U10" s="52">
        <v>1</v>
      </c>
      <c r="V10" s="52">
        <v>0</v>
      </c>
      <c r="W10" s="52">
        <v>1</v>
      </c>
      <c r="X10" s="37">
        <f t="shared" si="0"/>
        <v>90.476190476190482</v>
      </c>
    </row>
    <row r="11" spans="1:24" ht="15" customHeight="1" x14ac:dyDescent="0.2">
      <c r="A11" s="133" t="s">
        <v>49</v>
      </c>
      <c r="B11" s="52" t="s">
        <v>173</v>
      </c>
      <c r="C11" s="52">
        <v>1</v>
      </c>
      <c r="D11" s="52">
        <v>1</v>
      </c>
      <c r="E11" s="52">
        <v>1</v>
      </c>
      <c r="F11" s="53">
        <v>0</v>
      </c>
      <c r="G11" s="54">
        <v>0</v>
      </c>
      <c r="H11" s="55">
        <v>0</v>
      </c>
      <c r="I11" s="53">
        <v>0</v>
      </c>
      <c r="J11" s="56">
        <v>1</v>
      </c>
      <c r="K11" s="56">
        <v>0</v>
      </c>
      <c r="L11" s="56">
        <v>0</v>
      </c>
      <c r="M11" s="56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37">
        <f t="shared" si="0"/>
        <v>19.047619047619047</v>
      </c>
    </row>
    <row r="12" spans="1:24" ht="15" customHeight="1" x14ac:dyDescent="0.2">
      <c r="A12" s="26" t="s">
        <v>50</v>
      </c>
      <c r="B12" s="52" t="s">
        <v>32</v>
      </c>
      <c r="C12" s="52">
        <v>1</v>
      </c>
      <c r="D12" s="52">
        <v>1</v>
      </c>
      <c r="E12" s="52">
        <v>1</v>
      </c>
      <c r="F12" s="53">
        <v>1</v>
      </c>
      <c r="G12" s="54">
        <v>1</v>
      </c>
      <c r="H12" s="55">
        <v>1</v>
      </c>
      <c r="I12" s="53">
        <v>1</v>
      </c>
      <c r="J12" s="56">
        <v>1</v>
      </c>
      <c r="K12" s="56">
        <v>1</v>
      </c>
      <c r="L12" s="56">
        <v>0</v>
      </c>
      <c r="M12" s="56">
        <v>1</v>
      </c>
      <c r="N12" s="52">
        <v>1</v>
      </c>
      <c r="O12" s="52">
        <v>1</v>
      </c>
      <c r="P12" s="52">
        <v>1</v>
      </c>
      <c r="Q12" s="52">
        <v>0</v>
      </c>
      <c r="R12" s="52">
        <v>1</v>
      </c>
      <c r="S12" s="52">
        <v>0</v>
      </c>
      <c r="T12" s="52">
        <v>1</v>
      </c>
      <c r="U12" s="52">
        <v>1</v>
      </c>
      <c r="V12" s="52">
        <v>1</v>
      </c>
      <c r="W12" s="52">
        <v>1</v>
      </c>
      <c r="X12" s="37">
        <f t="shared" si="0"/>
        <v>85.714285714285722</v>
      </c>
    </row>
    <row r="13" spans="1:24" ht="15" customHeight="1" x14ac:dyDescent="0.2">
      <c r="A13" s="26" t="s">
        <v>51</v>
      </c>
      <c r="B13" s="52" t="s">
        <v>18</v>
      </c>
      <c r="C13" s="52">
        <v>0</v>
      </c>
      <c r="D13" s="52">
        <v>1</v>
      </c>
      <c r="E13" s="52">
        <v>1</v>
      </c>
      <c r="F13" s="53">
        <v>1</v>
      </c>
      <c r="G13" s="54">
        <v>0</v>
      </c>
      <c r="H13" s="55">
        <v>1</v>
      </c>
      <c r="I13" s="53">
        <v>1</v>
      </c>
      <c r="J13" s="56">
        <v>1</v>
      </c>
      <c r="K13" s="56">
        <v>1</v>
      </c>
      <c r="L13" s="56">
        <v>1</v>
      </c>
      <c r="M13" s="56">
        <v>1</v>
      </c>
      <c r="N13" s="52">
        <v>0</v>
      </c>
      <c r="O13" s="52">
        <v>1</v>
      </c>
      <c r="P13" s="52">
        <v>0</v>
      </c>
      <c r="Q13" s="52">
        <v>1</v>
      </c>
      <c r="R13" s="52">
        <v>1</v>
      </c>
      <c r="S13" s="52">
        <v>1</v>
      </c>
      <c r="T13" s="52">
        <v>1</v>
      </c>
      <c r="U13" s="52">
        <v>1</v>
      </c>
      <c r="V13" s="52">
        <v>0</v>
      </c>
      <c r="W13" s="52">
        <v>1</v>
      </c>
      <c r="X13" s="37">
        <f t="shared" si="0"/>
        <v>76.19047619047619</v>
      </c>
    </row>
    <row r="14" spans="1:24" ht="15" customHeight="1" x14ac:dyDescent="0.2">
      <c r="A14" s="26" t="s">
        <v>192</v>
      </c>
      <c r="B14" s="52" t="s">
        <v>18</v>
      </c>
      <c r="C14" s="120"/>
      <c r="D14" s="120"/>
      <c r="E14" s="120"/>
      <c r="F14" s="121"/>
      <c r="G14" s="122"/>
      <c r="H14" s="123"/>
      <c r="I14" s="121"/>
      <c r="J14" s="124"/>
      <c r="K14" s="124"/>
      <c r="L14" s="124"/>
      <c r="M14" s="124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37"/>
    </row>
    <row r="15" spans="1:24" ht="15" customHeight="1" x14ac:dyDescent="0.2">
      <c r="A15" s="26" t="s">
        <v>52</v>
      </c>
      <c r="B15" s="52" t="s">
        <v>18</v>
      </c>
      <c r="C15" s="52">
        <v>1</v>
      </c>
      <c r="D15" s="52">
        <v>0</v>
      </c>
      <c r="E15" s="52">
        <v>0</v>
      </c>
      <c r="F15" s="53">
        <v>1</v>
      </c>
      <c r="G15" s="54">
        <v>0</v>
      </c>
      <c r="H15" s="55">
        <v>0</v>
      </c>
      <c r="I15" s="57">
        <v>0</v>
      </c>
      <c r="J15" s="58">
        <v>0</v>
      </c>
      <c r="K15" s="56">
        <v>0</v>
      </c>
      <c r="L15" s="56">
        <v>1</v>
      </c>
      <c r="M15" s="56">
        <v>0</v>
      </c>
      <c r="N15" s="52">
        <v>0</v>
      </c>
      <c r="O15" s="52">
        <v>1</v>
      </c>
      <c r="P15" s="52">
        <v>0</v>
      </c>
      <c r="Q15" s="52">
        <v>0</v>
      </c>
      <c r="R15" s="52">
        <v>1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37">
        <f>SUM(C15:W15)/0.21</f>
        <v>23.80952380952381</v>
      </c>
    </row>
    <row r="16" spans="1:24" ht="15" customHeight="1" x14ac:dyDescent="0.2">
      <c r="A16" s="26" t="s">
        <v>53</v>
      </c>
      <c r="B16" s="52" t="s">
        <v>18</v>
      </c>
      <c r="C16" s="52">
        <v>0</v>
      </c>
      <c r="D16" s="52">
        <v>1</v>
      </c>
      <c r="E16" s="52">
        <v>0</v>
      </c>
      <c r="F16" s="53">
        <v>1</v>
      </c>
      <c r="G16" s="54">
        <v>0</v>
      </c>
      <c r="H16" s="55">
        <v>0</v>
      </c>
      <c r="I16" s="53">
        <v>0</v>
      </c>
      <c r="J16" s="56">
        <v>1</v>
      </c>
      <c r="K16" s="56">
        <v>0</v>
      </c>
      <c r="L16" s="56">
        <v>0</v>
      </c>
      <c r="M16" s="56">
        <v>0</v>
      </c>
      <c r="N16" s="52">
        <v>0</v>
      </c>
      <c r="O16" s="52">
        <v>0</v>
      </c>
      <c r="P16" s="52">
        <v>1</v>
      </c>
      <c r="Q16" s="52">
        <v>0</v>
      </c>
      <c r="R16" s="52">
        <v>0</v>
      </c>
      <c r="S16" s="52">
        <v>0</v>
      </c>
      <c r="T16" s="52">
        <v>0</v>
      </c>
      <c r="U16" s="52">
        <v>1</v>
      </c>
      <c r="V16" s="52">
        <v>0</v>
      </c>
      <c r="W16" s="52">
        <v>0</v>
      </c>
      <c r="X16" s="37">
        <f>SUM(C16:W16)/0.21</f>
        <v>23.80952380952381</v>
      </c>
    </row>
    <row r="17" spans="1:24" ht="15" customHeight="1" x14ac:dyDescent="0.2">
      <c r="A17" s="26" t="s">
        <v>54</v>
      </c>
      <c r="B17" s="52" t="s">
        <v>24</v>
      </c>
      <c r="C17" s="52">
        <v>1</v>
      </c>
      <c r="D17" s="52">
        <v>0</v>
      </c>
      <c r="E17" s="52">
        <v>0</v>
      </c>
      <c r="F17" s="53">
        <v>1</v>
      </c>
      <c r="G17" s="54">
        <v>1</v>
      </c>
      <c r="H17" s="55">
        <v>1</v>
      </c>
      <c r="I17" s="53">
        <v>0</v>
      </c>
      <c r="J17" s="56">
        <v>0</v>
      </c>
      <c r="K17" s="56">
        <v>1</v>
      </c>
      <c r="L17" s="56">
        <v>0</v>
      </c>
      <c r="M17" s="56">
        <v>1</v>
      </c>
      <c r="N17" s="52">
        <v>1</v>
      </c>
      <c r="O17" s="52">
        <v>0</v>
      </c>
      <c r="P17" s="52">
        <v>0</v>
      </c>
      <c r="Q17" s="52">
        <v>1</v>
      </c>
      <c r="R17" s="52">
        <v>1</v>
      </c>
      <c r="S17" s="52">
        <v>1</v>
      </c>
      <c r="T17" s="52">
        <v>1</v>
      </c>
      <c r="U17" s="52">
        <v>0</v>
      </c>
      <c r="V17" s="52">
        <v>1</v>
      </c>
      <c r="W17" s="52">
        <v>1</v>
      </c>
      <c r="X17" s="37">
        <f>SUM(C17:W17)/0.21</f>
        <v>61.904761904761905</v>
      </c>
    </row>
    <row r="18" spans="1:24" ht="15" customHeight="1" x14ac:dyDescent="0.2">
      <c r="A18" s="26" t="s">
        <v>55</v>
      </c>
      <c r="B18" s="52" t="s">
        <v>30</v>
      </c>
      <c r="C18" s="52">
        <v>1</v>
      </c>
      <c r="D18" s="52">
        <v>1</v>
      </c>
      <c r="E18" s="52">
        <v>1</v>
      </c>
      <c r="F18" s="53">
        <v>1</v>
      </c>
      <c r="G18" s="54">
        <v>1</v>
      </c>
      <c r="H18" s="55">
        <v>1</v>
      </c>
      <c r="I18" s="53">
        <v>1</v>
      </c>
      <c r="J18" s="56">
        <v>0</v>
      </c>
      <c r="K18" s="56">
        <v>1</v>
      </c>
      <c r="L18" s="56">
        <v>1</v>
      </c>
      <c r="M18" s="56">
        <v>1</v>
      </c>
      <c r="N18" s="52">
        <v>1</v>
      </c>
      <c r="O18" s="52">
        <v>0</v>
      </c>
      <c r="P18" s="52">
        <v>0</v>
      </c>
      <c r="Q18" s="52">
        <v>1</v>
      </c>
      <c r="R18" s="52">
        <v>1</v>
      </c>
      <c r="S18" s="52">
        <v>1</v>
      </c>
      <c r="T18" s="52">
        <v>0</v>
      </c>
      <c r="U18" s="52">
        <v>0</v>
      </c>
      <c r="V18" s="52">
        <v>0</v>
      </c>
      <c r="W18" s="52">
        <v>1</v>
      </c>
      <c r="X18" s="37">
        <f>SUM(C18:W18)/0.21</f>
        <v>71.428571428571431</v>
      </c>
    </row>
    <row r="19" spans="1:24" ht="15" customHeight="1" x14ac:dyDescent="0.2">
      <c r="A19" s="133" t="s">
        <v>56</v>
      </c>
      <c r="B19" s="52" t="s">
        <v>20</v>
      </c>
      <c r="C19" s="52">
        <v>1</v>
      </c>
      <c r="D19" s="52">
        <v>1</v>
      </c>
      <c r="E19" s="52">
        <v>1</v>
      </c>
      <c r="F19" s="52">
        <v>1</v>
      </c>
      <c r="G19" s="52">
        <v>1</v>
      </c>
      <c r="H19" s="59">
        <v>1</v>
      </c>
      <c r="I19" s="52">
        <v>1</v>
      </c>
      <c r="J19" s="52">
        <v>1</v>
      </c>
      <c r="K19" s="52">
        <v>1</v>
      </c>
      <c r="L19" s="56">
        <v>1</v>
      </c>
      <c r="M19" s="56">
        <v>1</v>
      </c>
      <c r="N19" s="52">
        <v>1</v>
      </c>
      <c r="O19" s="52">
        <v>1</v>
      </c>
      <c r="P19" s="52">
        <v>1</v>
      </c>
      <c r="Q19" s="52">
        <v>1</v>
      </c>
      <c r="R19" s="52">
        <v>0</v>
      </c>
      <c r="S19" s="120"/>
      <c r="T19" s="120"/>
      <c r="U19" s="120"/>
      <c r="V19" s="120"/>
      <c r="W19" s="120"/>
      <c r="X19" s="37">
        <f>SUM(C19:W19)/0.15</f>
        <v>100</v>
      </c>
    </row>
    <row r="20" spans="1:24" ht="15" customHeight="1" x14ac:dyDescent="0.2">
      <c r="C20" s="98">
        <f t="shared" ref="C20:H20" si="1">SUM(C4:C19)</f>
        <v>12</v>
      </c>
      <c r="D20" s="98">
        <f t="shared" si="1"/>
        <v>13</v>
      </c>
      <c r="E20" s="98">
        <f t="shared" si="1"/>
        <v>12</v>
      </c>
      <c r="F20" s="98">
        <f t="shared" si="1"/>
        <v>14</v>
      </c>
      <c r="G20" s="98">
        <f t="shared" si="1"/>
        <v>9</v>
      </c>
      <c r="H20" s="98">
        <f t="shared" si="1"/>
        <v>11</v>
      </c>
      <c r="I20" s="98">
        <f t="shared" ref="I20:W20" si="2">SUM(I4:I19)</f>
        <v>10</v>
      </c>
      <c r="J20" s="98">
        <f t="shared" si="2"/>
        <v>11</v>
      </c>
      <c r="K20" s="98">
        <f t="shared" si="2"/>
        <v>11</v>
      </c>
      <c r="L20" s="98">
        <f t="shared" si="2"/>
        <v>8</v>
      </c>
      <c r="M20" s="98">
        <f t="shared" si="2"/>
        <v>11</v>
      </c>
      <c r="N20" s="98">
        <f t="shared" si="2"/>
        <v>11</v>
      </c>
      <c r="O20" s="98">
        <f t="shared" si="2"/>
        <v>11</v>
      </c>
      <c r="P20" s="98">
        <f t="shared" si="2"/>
        <v>8</v>
      </c>
      <c r="Q20" s="98">
        <f t="shared" si="2"/>
        <v>11</v>
      </c>
      <c r="R20" s="98">
        <f t="shared" si="2"/>
        <v>11</v>
      </c>
      <c r="S20" s="98">
        <f t="shared" si="2"/>
        <v>9</v>
      </c>
      <c r="T20" s="98">
        <f t="shared" si="2"/>
        <v>7</v>
      </c>
      <c r="U20" s="98">
        <f t="shared" si="2"/>
        <v>8</v>
      </c>
      <c r="V20" s="98">
        <f t="shared" si="2"/>
        <v>6</v>
      </c>
      <c r="W20" s="98">
        <f t="shared" si="2"/>
        <v>11</v>
      </c>
      <c r="X20" s="14"/>
    </row>
    <row r="21" spans="1:24" ht="15" customHeight="1" x14ac:dyDescent="0.2"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14"/>
    </row>
    <row r="22" spans="1:24" ht="15" customHeight="1" x14ac:dyDescent="0.2">
      <c r="C22" s="109"/>
      <c r="D22" s="61" t="s">
        <v>39</v>
      </c>
    </row>
    <row r="23" spans="1:24" ht="15" customHeight="1" x14ac:dyDescent="0.2">
      <c r="A23" s="13"/>
      <c r="B23" s="71"/>
    </row>
    <row r="24" spans="1:24" ht="15" customHeight="1" x14ac:dyDescent="0.2">
      <c r="A24" s="10" t="s">
        <v>198</v>
      </c>
    </row>
    <row r="25" spans="1:24" ht="15" customHeight="1" x14ac:dyDescent="0.2">
      <c r="A25" s="10" t="s">
        <v>41</v>
      </c>
    </row>
    <row r="26" spans="1:24" ht="15" customHeight="1" x14ac:dyDescent="0.2"/>
    <row r="27" spans="1:24" ht="15" customHeight="1" x14ac:dyDescent="0.2">
      <c r="A27" s="10" t="s">
        <v>42</v>
      </c>
    </row>
    <row r="28" spans="1:24" ht="15" customHeight="1" x14ac:dyDescent="0.2">
      <c r="A28" s="10" t="s">
        <v>157</v>
      </c>
    </row>
    <row r="29" spans="1:24" ht="15" customHeight="1" x14ac:dyDescent="0.2">
      <c r="A29" s="12" t="s">
        <v>193</v>
      </c>
    </row>
    <row r="30" spans="1:24" ht="15" customHeight="1" x14ac:dyDescent="0.2"/>
    <row r="31" spans="1:24" ht="15" customHeight="1" x14ac:dyDescent="0.2"/>
    <row r="32" spans="1:24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</sheetData>
  <phoneticPr fontId="0" type="noConversion"/>
  <printOptions horizontalCentered="1"/>
  <pageMargins left="0.39370078740157483" right="0.39370078740157483" top="1.3779527559055118" bottom="0.6692913385826772" header="0.47244094488188981" footer="0.35433070866141736"/>
  <pageSetup paperSize="9" orientation="landscape" r:id="rId1"/>
  <headerFooter scaleWithDoc="0">
    <oddHeader>&amp;C&amp;"Tahoma,Tučné"&amp;12Procento účasti na jednání komise pro průmysl, energetiku a chytrý region rady kraje
ve vol. období 2020-2024</oddHeader>
    <oddFooter>&amp;L&amp;"Tahoma,Obyčejné"Zpracovala: Radka Bartmanová, odbor právní a organizační
Dne: &amp;D_x000D_&amp;1#&amp;"Calibri"&amp;9&amp;K000000 Klasifikace informací: Neveřejné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60"/>
  <sheetViews>
    <sheetView workbookViewId="0">
      <selection activeCell="A24" sqref="A24"/>
    </sheetView>
  </sheetViews>
  <sheetFormatPr defaultColWidth="9.140625" defaultRowHeight="12.75" x14ac:dyDescent="0.2"/>
  <cols>
    <col min="1" max="1" width="47.140625" style="11" customWidth="1"/>
    <col min="2" max="2" width="13.7109375" style="72" customWidth="1"/>
    <col min="3" max="11" width="3.85546875" style="10" customWidth="1"/>
    <col min="12" max="12" width="6.42578125" style="10" customWidth="1"/>
    <col min="13" max="16384" width="9.140625" style="10"/>
  </cols>
  <sheetData>
    <row r="2" spans="1:12" x14ac:dyDescent="0.2">
      <c r="C2" s="44" t="s">
        <v>0</v>
      </c>
      <c r="D2" s="44" t="s">
        <v>1</v>
      </c>
      <c r="E2" s="44" t="s">
        <v>2</v>
      </c>
      <c r="F2" s="44" t="s">
        <v>3</v>
      </c>
      <c r="G2" s="44" t="s">
        <v>4</v>
      </c>
      <c r="H2" s="44" t="s">
        <v>5</v>
      </c>
      <c r="I2" s="44" t="s">
        <v>6</v>
      </c>
      <c r="J2" s="44" t="s">
        <v>7</v>
      </c>
      <c r="K2" s="44" t="s">
        <v>8</v>
      </c>
    </row>
    <row r="3" spans="1:12" ht="72.75" customHeight="1" x14ac:dyDescent="0.2">
      <c r="A3" s="64" t="s">
        <v>12</v>
      </c>
      <c r="B3" s="50" t="s">
        <v>13</v>
      </c>
      <c r="C3" s="65">
        <v>44245</v>
      </c>
      <c r="D3" s="65">
        <v>44350</v>
      </c>
      <c r="E3" s="65">
        <v>44525</v>
      </c>
      <c r="F3" s="65">
        <v>44623</v>
      </c>
      <c r="G3" s="65">
        <v>44806</v>
      </c>
      <c r="H3" s="65">
        <v>44873</v>
      </c>
      <c r="I3" s="65">
        <v>45029</v>
      </c>
      <c r="J3" s="65">
        <v>45147</v>
      </c>
      <c r="K3" s="65">
        <v>45216</v>
      </c>
      <c r="L3" s="91" t="s">
        <v>14</v>
      </c>
    </row>
    <row r="4" spans="1:12" ht="15" customHeight="1" x14ac:dyDescent="0.2">
      <c r="A4" s="62" t="s">
        <v>58</v>
      </c>
      <c r="B4" s="52" t="s">
        <v>32</v>
      </c>
      <c r="C4" s="67">
        <v>1</v>
      </c>
      <c r="D4" s="67">
        <v>1</v>
      </c>
      <c r="E4" s="67">
        <v>1</v>
      </c>
      <c r="F4" s="67">
        <v>1</v>
      </c>
      <c r="G4" s="67">
        <v>1</v>
      </c>
      <c r="H4" s="67">
        <v>1</v>
      </c>
      <c r="I4" s="67">
        <v>0</v>
      </c>
      <c r="J4" s="67">
        <v>0</v>
      </c>
      <c r="K4" s="67">
        <v>1</v>
      </c>
      <c r="L4" s="34">
        <f t="shared" ref="L4:L12" si="0">SUM(C4:K4)/0.09</f>
        <v>77.777777777777786</v>
      </c>
    </row>
    <row r="5" spans="1:12" ht="15" customHeight="1" x14ac:dyDescent="0.2">
      <c r="A5" s="26" t="s">
        <v>15</v>
      </c>
      <c r="B5" s="52" t="s">
        <v>16</v>
      </c>
      <c r="C5" s="67">
        <v>1</v>
      </c>
      <c r="D5" s="67">
        <v>1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7">
        <v>0</v>
      </c>
      <c r="L5" s="34">
        <f t="shared" si="0"/>
        <v>88.888888888888886</v>
      </c>
    </row>
    <row r="6" spans="1:12" ht="15" customHeight="1" x14ac:dyDescent="0.2">
      <c r="A6" s="26" t="s">
        <v>59</v>
      </c>
      <c r="B6" s="54" t="s">
        <v>141</v>
      </c>
      <c r="C6" s="68">
        <v>1</v>
      </c>
      <c r="D6" s="68">
        <v>1</v>
      </c>
      <c r="E6" s="67">
        <v>1</v>
      </c>
      <c r="F6" s="67">
        <v>1</v>
      </c>
      <c r="G6" s="67">
        <v>1</v>
      </c>
      <c r="H6" s="67">
        <v>1</v>
      </c>
      <c r="I6" s="67">
        <v>1</v>
      </c>
      <c r="J6" s="67">
        <v>1</v>
      </c>
      <c r="K6" s="67">
        <v>1</v>
      </c>
      <c r="L6" s="34">
        <f t="shared" si="0"/>
        <v>100</v>
      </c>
    </row>
    <row r="7" spans="1:12" ht="15" customHeight="1" x14ac:dyDescent="0.2">
      <c r="A7" s="26" t="s">
        <v>60</v>
      </c>
      <c r="B7" s="54" t="s">
        <v>32</v>
      </c>
      <c r="C7" s="68">
        <v>1</v>
      </c>
      <c r="D7" s="68">
        <v>1</v>
      </c>
      <c r="E7" s="67">
        <v>1</v>
      </c>
      <c r="F7" s="67">
        <v>1</v>
      </c>
      <c r="G7" s="67">
        <v>1</v>
      </c>
      <c r="H7" s="67">
        <v>1</v>
      </c>
      <c r="I7" s="67">
        <v>1</v>
      </c>
      <c r="J7" s="67">
        <v>1</v>
      </c>
      <c r="K7" s="67">
        <v>0</v>
      </c>
      <c r="L7" s="34">
        <f t="shared" si="0"/>
        <v>88.888888888888886</v>
      </c>
    </row>
    <row r="8" spans="1:12" ht="15" customHeight="1" x14ac:dyDescent="0.2">
      <c r="A8" s="26" t="s">
        <v>61</v>
      </c>
      <c r="B8" s="54" t="s">
        <v>18</v>
      </c>
      <c r="C8" s="68">
        <v>1</v>
      </c>
      <c r="D8" s="68">
        <v>0</v>
      </c>
      <c r="E8" s="67">
        <v>1</v>
      </c>
      <c r="F8" s="67">
        <v>1</v>
      </c>
      <c r="G8" s="67">
        <v>0</v>
      </c>
      <c r="H8" s="67">
        <v>0</v>
      </c>
      <c r="I8" s="67">
        <v>1</v>
      </c>
      <c r="J8" s="67">
        <v>1</v>
      </c>
      <c r="K8" s="67">
        <v>1</v>
      </c>
      <c r="L8" s="34">
        <f t="shared" si="0"/>
        <v>66.666666666666671</v>
      </c>
    </row>
    <row r="9" spans="1:12" ht="15" customHeight="1" x14ac:dyDescent="0.2">
      <c r="A9" s="26" t="s">
        <v>62</v>
      </c>
      <c r="B9" s="54" t="s">
        <v>18</v>
      </c>
      <c r="C9" s="68">
        <v>1</v>
      </c>
      <c r="D9" s="68">
        <v>1</v>
      </c>
      <c r="E9" s="67">
        <v>1</v>
      </c>
      <c r="F9" s="67">
        <v>1</v>
      </c>
      <c r="G9" s="67">
        <v>1</v>
      </c>
      <c r="H9" s="67">
        <v>1</v>
      </c>
      <c r="I9" s="67">
        <v>0</v>
      </c>
      <c r="J9" s="67">
        <v>0</v>
      </c>
      <c r="K9" s="67">
        <v>0</v>
      </c>
      <c r="L9" s="34">
        <f t="shared" si="0"/>
        <v>66.666666666666671</v>
      </c>
    </row>
    <row r="10" spans="1:12" ht="15" customHeight="1" x14ac:dyDescent="0.2">
      <c r="A10" s="26" t="s">
        <v>63</v>
      </c>
      <c r="B10" s="54" t="s">
        <v>32</v>
      </c>
      <c r="C10" s="68">
        <v>1</v>
      </c>
      <c r="D10" s="68">
        <v>0</v>
      </c>
      <c r="E10" s="67">
        <v>1</v>
      </c>
      <c r="F10" s="67">
        <v>0</v>
      </c>
      <c r="G10" s="67">
        <v>1</v>
      </c>
      <c r="H10" s="67">
        <v>0</v>
      </c>
      <c r="I10" s="67">
        <v>1</v>
      </c>
      <c r="J10" s="67">
        <v>1</v>
      </c>
      <c r="K10" s="67">
        <v>1</v>
      </c>
      <c r="L10" s="34">
        <f t="shared" si="0"/>
        <v>66.666666666666671</v>
      </c>
    </row>
    <row r="11" spans="1:12" ht="15" customHeight="1" x14ac:dyDescent="0.2">
      <c r="A11" s="26" t="s">
        <v>64</v>
      </c>
      <c r="B11" s="54" t="s">
        <v>22</v>
      </c>
      <c r="C11" s="68">
        <v>1</v>
      </c>
      <c r="D11" s="68">
        <v>1</v>
      </c>
      <c r="E11" s="67">
        <v>1</v>
      </c>
      <c r="F11" s="67">
        <v>1</v>
      </c>
      <c r="G11" s="67">
        <v>1</v>
      </c>
      <c r="H11" s="67">
        <v>1</v>
      </c>
      <c r="I11" s="67">
        <v>0</v>
      </c>
      <c r="J11" s="67">
        <v>0</v>
      </c>
      <c r="K11" s="67">
        <v>0</v>
      </c>
      <c r="L11" s="34">
        <f t="shared" si="0"/>
        <v>66.666666666666671</v>
      </c>
    </row>
    <row r="12" spans="1:12" ht="15" customHeight="1" x14ac:dyDescent="0.2">
      <c r="A12" s="26" t="s">
        <v>160</v>
      </c>
      <c r="B12" s="52" t="s">
        <v>18</v>
      </c>
      <c r="C12" s="67">
        <v>1</v>
      </c>
      <c r="D12" s="67">
        <v>1</v>
      </c>
      <c r="E12" s="67">
        <v>1</v>
      </c>
      <c r="F12" s="67">
        <v>0</v>
      </c>
      <c r="G12" s="67">
        <v>1</v>
      </c>
      <c r="H12" s="67">
        <v>1</v>
      </c>
      <c r="I12" s="67">
        <v>0</v>
      </c>
      <c r="J12" s="67">
        <v>0</v>
      </c>
      <c r="K12" s="67">
        <v>1</v>
      </c>
      <c r="L12" s="34">
        <f t="shared" si="0"/>
        <v>66.666666666666671</v>
      </c>
    </row>
    <row r="13" spans="1:12" ht="15" customHeight="1" x14ac:dyDescent="0.2">
      <c r="A13" s="133" t="s">
        <v>65</v>
      </c>
      <c r="B13" s="54" t="s">
        <v>22</v>
      </c>
      <c r="C13" s="30">
        <v>1</v>
      </c>
      <c r="D13" s="30">
        <v>1</v>
      </c>
      <c r="E13" s="15">
        <v>1</v>
      </c>
      <c r="F13" s="15">
        <v>1</v>
      </c>
      <c r="G13" s="15">
        <v>1</v>
      </c>
      <c r="H13" s="15">
        <v>0</v>
      </c>
      <c r="I13" s="15">
        <v>1</v>
      </c>
      <c r="J13" s="109"/>
      <c r="K13" s="89"/>
      <c r="L13" s="34">
        <f>SUM(C13:K13)/0.07</f>
        <v>85.714285714285708</v>
      </c>
    </row>
    <row r="14" spans="1:12" ht="15" customHeight="1" x14ac:dyDescent="0.2">
      <c r="A14" s="26" t="s">
        <v>176</v>
      </c>
      <c r="B14" s="54" t="s">
        <v>22</v>
      </c>
      <c r="C14" s="107"/>
      <c r="D14" s="107"/>
      <c r="E14" s="89"/>
      <c r="F14" s="89"/>
      <c r="G14" s="89"/>
      <c r="H14" s="89"/>
      <c r="I14" s="89"/>
      <c r="J14" s="67">
        <v>0</v>
      </c>
      <c r="K14" s="15">
        <v>1</v>
      </c>
      <c r="L14" s="34">
        <f>SUM(C14:K14)/0.02</f>
        <v>50</v>
      </c>
    </row>
    <row r="15" spans="1:12" ht="15" customHeight="1" x14ac:dyDescent="0.2">
      <c r="A15" s="26" t="s">
        <v>66</v>
      </c>
      <c r="B15" s="52" t="s">
        <v>18</v>
      </c>
      <c r="C15" s="15">
        <v>1</v>
      </c>
      <c r="D15" s="15">
        <v>1</v>
      </c>
      <c r="E15" s="15">
        <v>1</v>
      </c>
      <c r="F15" s="15">
        <v>1</v>
      </c>
      <c r="G15" s="15">
        <v>1</v>
      </c>
      <c r="H15" s="15">
        <v>1</v>
      </c>
      <c r="I15" s="15">
        <v>1</v>
      </c>
      <c r="J15" s="15">
        <v>1</v>
      </c>
      <c r="K15" s="15">
        <v>1</v>
      </c>
      <c r="L15" s="34">
        <f>SUM(C15:K15)/0.09</f>
        <v>100</v>
      </c>
    </row>
    <row r="16" spans="1:12" ht="15" customHeight="1" x14ac:dyDescent="0.2">
      <c r="A16" s="26" t="s">
        <v>67</v>
      </c>
      <c r="B16" s="52" t="s">
        <v>24</v>
      </c>
      <c r="C16" s="15">
        <v>1</v>
      </c>
      <c r="D16" s="15">
        <v>1</v>
      </c>
      <c r="E16" s="15">
        <v>1</v>
      </c>
      <c r="F16" s="67">
        <v>1</v>
      </c>
      <c r="G16" s="67">
        <v>1</v>
      </c>
      <c r="H16" s="67">
        <v>1</v>
      </c>
      <c r="I16" s="67">
        <v>1</v>
      </c>
      <c r="J16" s="67">
        <v>1</v>
      </c>
      <c r="K16" s="67">
        <v>1</v>
      </c>
      <c r="L16" s="34">
        <f>SUM(C16:K16)/0.09</f>
        <v>100</v>
      </c>
    </row>
    <row r="17" spans="1:12" ht="15" customHeight="1" x14ac:dyDescent="0.2">
      <c r="A17" s="26" t="s">
        <v>68</v>
      </c>
      <c r="B17" s="52" t="s">
        <v>20</v>
      </c>
      <c r="C17" s="67">
        <v>1</v>
      </c>
      <c r="D17" s="67">
        <v>1</v>
      </c>
      <c r="E17" s="67">
        <v>1</v>
      </c>
      <c r="F17" s="67">
        <v>1</v>
      </c>
      <c r="G17" s="67">
        <v>1</v>
      </c>
      <c r="H17" s="67">
        <v>0</v>
      </c>
      <c r="I17" s="67">
        <v>1</v>
      </c>
      <c r="J17" s="67">
        <v>1</v>
      </c>
      <c r="K17" s="67">
        <v>0</v>
      </c>
      <c r="L17" s="34">
        <f>SUM(C17:K17)/0.09</f>
        <v>77.777777777777786</v>
      </c>
    </row>
    <row r="18" spans="1:12" ht="15" customHeight="1" x14ac:dyDescent="0.2">
      <c r="A18" s="26" t="s">
        <v>69</v>
      </c>
      <c r="B18" s="52" t="s">
        <v>18</v>
      </c>
      <c r="C18" s="67">
        <v>1</v>
      </c>
      <c r="D18" s="67">
        <v>0</v>
      </c>
      <c r="E18" s="67">
        <v>1</v>
      </c>
      <c r="F18" s="67">
        <v>0</v>
      </c>
      <c r="G18" s="67">
        <v>1</v>
      </c>
      <c r="H18" s="67">
        <v>0</v>
      </c>
      <c r="I18" s="67">
        <v>0</v>
      </c>
      <c r="J18" s="67">
        <v>0</v>
      </c>
      <c r="K18" s="67">
        <v>0</v>
      </c>
      <c r="L18" s="34">
        <f>SUM(C18:K18)/0.09</f>
        <v>33.333333333333336</v>
      </c>
    </row>
    <row r="19" spans="1:12" ht="15" customHeight="1" x14ac:dyDescent="0.2">
      <c r="A19" s="26" t="s">
        <v>70</v>
      </c>
      <c r="B19" s="52" t="s">
        <v>20</v>
      </c>
      <c r="C19" s="67">
        <v>1</v>
      </c>
      <c r="D19" s="67">
        <v>1</v>
      </c>
      <c r="E19" s="67">
        <v>1</v>
      </c>
      <c r="F19" s="67">
        <v>1</v>
      </c>
      <c r="G19" s="67">
        <v>0</v>
      </c>
      <c r="H19" s="67">
        <v>1</v>
      </c>
      <c r="I19" s="67">
        <v>1</v>
      </c>
      <c r="J19" s="67">
        <v>1</v>
      </c>
      <c r="K19" s="67">
        <v>1</v>
      </c>
      <c r="L19" s="34">
        <f>SUM(C19:K19)/0.09</f>
        <v>88.888888888888886</v>
      </c>
    </row>
    <row r="20" spans="1:12" ht="15" customHeight="1" x14ac:dyDescent="0.2">
      <c r="A20" s="21"/>
      <c r="B20" s="73"/>
      <c r="C20" s="98">
        <f t="shared" ref="C20:K20" si="1">SUM(C4:C19)</f>
        <v>15</v>
      </c>
      <c r="D20" s="98">
        <f t="shared" si="1"/>
        <v>12</v>
      </c>
      <c r="E20" s="98">
        <f t="shared" si="1"/>
        <v>15</v>
      </c>
      <c r="F20" s="98">
        <f t="shared" si="1"/>
        <v>12</v>
      </c>
      <c r="G20" s="98">
        <f t="shared" si="1"/>
        <v>13</v>
      </c>
      <c r="H20" s="98">
        <f t="shared" si="1"/>
        <v>10</v>
      </c>
      <c r="I20" s="98">
        <f t="shared" si="1"/>
        <v>10</v>
      </c>
      <c r="J20" s="98">
        <f t="shared" si="1"/>
        <v>9</v>
      </c>
      <c r="K20" s="98">
        <f t="shared" si="1"/>
        <v>9</v>
      </c>
      <c r="L20" s="22"/>
    </row>
    <row r="21" spans="1:12" ht="15" customHeight="1" x14ac:dyDescent="0.2"/>
    <row r="22" spans="1:12" ht="15" customHeight="1" x14ac:dyDescent="0.2">
      <c r="C22" s="109"/>
      <c r="D22" s="61" t="s">
        <v>39</v>
      </c>
    </row>
    <row r="23" spans="1:12" ht="15" customHeight="1" x14ac:dyDescent="0.2"/>
    <row r="24" spans="1:12" ht="15" customHeight="1" x14ac:dyDescent="0.2">
      <c r="A24" s="140" t="s">
        <v>57</v>
      </c>
      <c r="B24" s="60"/>
    </row>
    <row r="25" spans="1:12" ht="15" customHeight="1" x14ac:dyDescent="0.2">
      <c r="A25" s="10" t="s">
        <v>41</v>
      </c>
      <c r="B25" s="60"/>
    </row>
    <row r="26" spans="1:12" ht="15" customHeight="1" x14ac:dyDescent="0.2">
      <c r="A26" s="10"/>
      <c r="B26" s="60"/>
    </row>
    <row r="27" spans="1:12" ht="15" customHeight="1" x14ac:dyDescent="0.2">
      <c r="A27" s="11" t="s">
        <v>42</v>
      </c>
    </row>
    <row r="28" spans="1:12" ht="15" customHeight="1" x14ac:dyDescent="0.2">
      <c r="A28" s="11" t="s">
        <v>169</v>
      </c>
    </row>
    <row r="29" spans="1:12" ht="15" customHeight="1" x14ac:dyDescent="0.2">
      <c r="A29" s="10" t="s">
        <v>175</v>
      </c>
      <c r="B29" s="60"/>
    </row>
    <row r="30" spans="1:12" ht="15" customHeight="1" x14ac:dyDescent="0.2"/>
    <row r="31" spans="1:12" ht="15" customHeight="1" x14ac:dyDescent="0.2"/>
    <row r="32" spans="1:1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</sheetData>
  <phoneticPr fontId="0" type="noConversion"/>
  <printOptions horizontalCentered="1"/>
  <pageMargins left="0.39370078740157483" right="0.39370078740157483" top="1.3779527559055118" bottom="0.6692913385826772" header="0.47244094488188981" footer="0.35433070866141736"/>
  <pageSetup paperSize="9" orientation="landscape" r:id="rId1"/>
  <headerFooter scaleWithDoc="0">
    <oddHeader>&amp;C&amp;"Tahoma,Tučné"&amp;12Procento účasti na jednání komise legislativní rady kraje
ve vol. období 2020-2024</oddHeader>
    <oddFooter>&amp;L&amp;"Tahoma,Obyčejné"Zpracovala: Radka Bartmanová, odbor právní a organizační
Dne: &amp;D_x000D_&amp;1#&amp;"Calibri"&amp;9&amp;K000000 Klasifikace informací: Neveřejné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X78"/>
  <sheetViews>
    <sheetView zoomScaleNormal="100" workbookViewId="0">
      <selection activeCell="A28" sqref="A28"/>
    </sheetView>
  </sheetViews>
  <sheetFormatPr defaultColWidth="9.140625" defaultRowHeight="12.75" x14ac:dyDescent="0.2"/>
  <cols>
    <col min="1" max="1" width="47.42578125" style="1" customWidth="1"/>
    <col min="2" max="2" width="13.7109375" style="1" customWidth="1"/>
    <col min="3" max="23" width="4.140625" style="1" customWidth="1"/>
    <col min="24" max="24" width="6.7109375" style="1" customWidth="1"/>
    <col min="25" max="16384" width="9.140625" style="1"/>
  </cols>
  <sheetData>
    <row r="2" spans="1:24" x14ac:dyDescent="0.2">
      <c r="C2" s="95" t="s">
        <v>0</v>
      </c>
      <c r="D2" s="96" t="s">
        <v>1</v>
      </c>
      <c r="E2" s="95" t="s">
        <v>2</v>
      </c>
      <c r="F2" s="95" t="s">
        <v>3</v>
      </c>
      <c r="G2" s="95" t="s">
        <v>4</v>
      </c>
      <c r="H2" s="95" t="s">
        <v>5</v>
      </c>
      <c r="I2" s="95" t="s">
        <v>6</v>
      </c>
      <c r="J2" s="95" t="s">
        <v>7</v>
      </c>
      <c r="K2" s="95" t="s">
        <v>8</v>
      </c>
      <c r="L2" s="95" t="s">
        <v>9</v>
      </c>
      <c r="M2" s="95" t="s">
        <v>10</v>
      </c>
      <c r="N2" s="95" t="s">
        <v>11</v>
      </c>
      <c r="O2" s="95" t="s">
        <v>145</v>
      </c>
      <c r="P2" s="95" t="s">
        <v>146</v>
      </c>
      <c r="Q2" s="95" t="s">
        <v>147</v>
      </c>
      <c r="R2" s="95" t="s">
        <v>152</v>
      </c>
      <c r="S2" s="95" t="s">
        <v>159</v>
      </c>
      <c r="T2" s="95" t="s">
        <v>170</v>
      </c>
      <c r="U2" s="95" t="s">
        <v>174</v>
      </c>
      <c r="V2" s="95" t="s">
        <v>181</v>
      </c>
      <c r="W2" s="95" t="s">
        <v>182</v>
      </c>
    </row>
    <row r="3" spans="1:24" ht="60" customHeight="1" x14ac:dyDescent="0.2">
      <c r="A3" s="25" t="s">
        <v>12</v>
      </c>
      <c r="B3" s="67" t="s">
        <v>13</v>
      </c>
      <c r="C3" s="19">
        <v>44175</v>
      </c>
      <c r="D3" s="28">
        <v>44238</v>
      </c>
      <c r="E3" s="19">
        <v>44301</v>
      </c>
      <c r="F3" s="19">
        <v>44336</v>
      </c>
      <c r="G3" s="19">
        <v>44371</v>
      </c>
      <c r="H3" s="19">
        <v>44427</v>
      </c>
      <c r="I3" s="19">
        <v>44476</v>
      </c>
      <c r="J3" s="19">
        <v>44511</v>
      </c>
      <c r="K3" s="31">
        <v>44609</v>
      </c>
      <c r="L3" s="31">
        <v>44637</v>
      </c>
      <c r="M3" s="31">
        <v>44700</v>
      </c>
      <c r="N3" s="31">
        <v>44733</v>
      </c>
      <c r="O3" s="31">
        <v>44826</v>
      </c>
      <c r="P3" s="31">
        <v>44868</v>
      </c>
      <c r="Q3" s="31">
        <v>44966</v>
      </c>
      <c r="R3" s="31">
        <v>45008</v>
      </c>
      <c r="S3" s="31">
        <v>45057</v>
      </c>
      <c r="T3" s="31">
        <v>45099</v>
      </c>
      <c r="U3" s="31">
        <v>45162</v>
      </c>
      <c r="V3" s="31">
        <v>45190</v>
      </c>
      <c r="W3" s="31">
        <v>45246</v>
      </c>
      <c r="X3" s="94" t="s">
        <v>71</v>
      </c>
    </row>
    <row r="4" spans="1:24" ht="15" customHeight="1" x14ac:dyDescent="0.2">
      <c r="A4" s="110" t="s">
        <v>191</v>
      </c>
      <c r="B4" s="67" t="s">
        <v>18</v>
      </c>
      <c r="C4" s="111"/>
      <c r="D4" s="112"/>
      <c r="E4" s="111"/>
      <c r="F4" s="111"/>
      <c r="G4" s="111"/>
      <c r="H4" s="111"/>
      <c r="I4" s="111"/>
      <c r="J4" s="111"/>
      <c r="K4" s="113"/>
      <c r="L4" s="113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94"/>
    </row>
    <row r="5" spans="1:24" ht="15" customHeight="1" x14ac:dyDescent="0.2">
      <c r="A5" s="135" t="s">
        <v>72</v>
      </c>
      <c r="B5" s="50" t="s">
        <v>18</v>
      </c>
      <c r="C5" s="4">
        <v>1</v>
      </c>
      <c r="D5" s="17">
        <v>1</v>
      </c>
      <c r="E5" s="4">
        <v>1</v>
      </c>
      <c r="F5" s="4">
        <v>0</v>
      </c>
      <c r="G5" s="4">
        <v>1</v>
      </c>
      <c r="H5" s="4">
        <v>1</v>
      </c>
      <c r="I5" s="4">
        <v>1</v>
      </c>
      <c r="J5" s="4">
        <v>0</v>
      </c>
      <c r="K5" s="4">
        <v>1</v>
      </c>
      <c r="L5" s="4">
        <v>1</v>
      </c>
      <c r="M5" s="17">
        <v>1</v>
      </c>
      <c r="N5" s="17">
        <v>1</v>
      </c>
      <c r="O5" s="17">
        <v>1</v>
      </c>
      <c r="P5" s="17">
        <v>1</v>
      </c>
      <c r="Q5" s="17">
        <v>0</v>
      </c>
      <c r="R5" s="17">
        <v>1</v>
      </c>
      <c r="S5" s="17">
        <v>1</v>
      </c>
      <c r="T5" s="17">
        <v>1</v>
      </c>
      <c r="U5" s="17">
        <v>1</v>
      </c>
      <c r="V5" s="17">
        <v>1</v>
      </c>
      <c r="W5" s="17">
        <v>1</v>
      </c>
      <c r="X5" s="32">
        <f>SUM(C5:W5)/0.21</f>
        <v>85.714285714285722</v>
      </c>
    </row>
    <row r="6" spans="1:24" ht="15" customHeight="1" x14ac:dyDescent="0.2">
      <c r="A6" s="74" t="s">
        <v>73</v>
      </c>
      <c r="B6" s="67" t="s">
        <v>141</v>
      </c>
      <c r="C6" s="4">
        <v>1</v>
      </c>
      <c r="D6" s="17">
        <v>1</v>
      </c>
      <c r="E6" s="4">
        <v>1</v>
      </c>
      <c r="F6" s="4">
        <v>1</v>
      </c>
      <c r="G6" s="4">
        <v>0</v>
      </c>
      <c r="H6" s="4">
        <v>1</v>
      </c>
      <c r="I6" s="4">
        <v>1</v>
      </c>
      <c r="J6" s="4">
        <v>0</v>
      </c>
      <c r="K6" s="5">
        <v>1</v>
      </c>
      <c r="L6" s="5">
        <v>0</v>
      </c>
      <c r="M6" s="92">
        <v>1</v>
      </c>
      <c r="N6" s="92">
        <v>0</v>
      </c>
      <c r="O6" s="92">
        <v>1</v>
      </c>
      <c r="P6" s="92">
        <v>1</v>
      </c>
      <c r="Q6" s="92">
        <v>1</v>
      </c>
      <c r="R6" s="92">
        <v>1</v>
      </c>
      <c r="S6" s="92">
        <v>1</v>
      </c>
      <c r="T6" s="92">
        <v>0</v>
      </c>
      <c r="U6" s="92">
        <v>0</v>
      </c>
      <c r="V6" s="92">
        <v>1</v>
      </c>
      <c r="W6" s="92">
        <v>1</v>
      </c>
      <c r="X6" s="33">
        <f>SUM(C6:W6)/0.21</f>
        <v>71.428571428571431</v>
      </c>
    </row>
    <row r="7" spans="1:24" ht="15" customHeight="1" x14ac:dyDescent="0.2">
      <c r="A7" s="74" t="s">
        <v>74</v>
      </c>
      <c r="B7" s="67" t="s">
        <v>24</v>
      </c>
      <c r="C7" s="116"/>
      <c r="D7" s="17">
        <v>1</v>
      </c>
      <c r="E7" s="4">
        <v>1</v>
      </c>
      <c r="F7" s="4">
        <v>1</v>
      </c>
      <c r="G7" s="4">
        <v>0</v>
      </c>
      <c r="H7" s="4">
        <v>1</v>
      </c>
      <c r="I7" s="4">
        <v>1</v>
      </c>
      <c r="J7" s="4">
        <v>1</v>
      </c>
      <c r="K7" s="5">
        <v>1</v>
      </c>
      <c r="L7" s="5">
        <v>1</v>
      </c>
      <c r="M7" s="92">
        <v>1</v>
      </c>
      <c r="N7" s="92">
        <v>0</v>
      </c>
      <c r="O7" s="92">
        <v>1</v>
      </c>
      <c r="P7" s="92">
        <v>0</v>
      </c>
      <c r="Q7" s="92">
        <v>1</v>
      </c>
      <c r="R7" s="92">
        <v>1</v>
      </c>
      <c r="S7" s="92">
        <v>1</v>
      </c>
      <c r="T7" s="92">
        <v>1</v>
      </c>
      <c r="U7" s="92">
        <v>1</v>
      </c>
      <c r="V7" s="92">
        <v>1</v>
      </c>
      <c r="W7" s="92">
        <v>1</v>
      </c>
      <c r="X7" s="33">
        <f>SUM(C7:W7)/0.2</f>
        <v>85</v>
      </c>
    </row>
    <row r="8" spans="1:24" ht="15" customHeight="1" x14ac:dyDescent="0.2">
      <c r="A8" s="36" t="s">
        <v>75</v>
      </c>
      <c r="B8" s="67" t="s">
        <v>20</v>
      </c>
      <c r="C8" s="4">
        <v>1</v>
      </c>
      <c r="D8" s="17">
        <v>0</v>
      </c>
      <c r="E8" s="4">
        <v>1</v>
      </c>
      <c r="F8" s="4">
        <v>1</v>
      </c>
      <c r="G8" s="4">
        <v>0</v>
      </c>
      <c r="H8" s="4">
        <v>0</v>
      </c>
      <c r="I8" s="4">
        <v>1</v>
      </c>
      <c r="J8" s="4">
        <v>1</v>
      </c>
      <c r="K8" s="5">
        <v>1</v>
      </c>
      <c r="L8" s="5">
        <v>1</v>
      </c>
      <c r="M8" s="92">
        <v>0</v>
      </c>
      <c r="N8" s="92">
        <v>1</v>
      </c>
      <c r="O8" s="92">
        <v>0</v>
      </c>
      <c r="P8" s="92">
        <v>1</v>
      </c>
      <c r="Q8" s="92">
        <v>0</v>
      </c>
      <c r="R8" s="92">
        <v>1</v>
      </c>
      <c r="S8" s="92">
        <v>1</v>
      </c>
      <c r="T8" s="92">
        <v>1</v>
      </c>
      <c r="U8" s="92">
        <v>1</v>
      </c>
      <c r="V8" s="92">
        <v>1</v>
      </c>
      <c r="W8" s="92">
        <v>0</v>
      </c>
      <c r="X8" s="33">
        <f>SUM(C8:W8)/0.21</f>
        <v>66.666666666666671</v>
      </c>
    </row>
    <row r="9" spans="1:24" ht="15" customHeight="1" x14ac:dyDescent="0.2">
      <c r="A9" s="26" t="s">
        <v>76</v>
      </c>
      <c r="B9" s="67" t="s">
        <v>22</v>
      </c>
      <c r="C9" s="4">
        <v>1</v>
      </c>
      <c r="D9" s="17">
        <v>1</v>
      </c>
      <c r="E9" s="4">
        <v>1</v>
      </c>
      <c r="F9" s="4">
        <v>1</v>
      </c>
      <c r="G9" s="4">
        <v>0</v>
      </c>
      <c r="H9" s="4">
        <v>1</v>
      </c>
      <c r="I9" s="4">
        <v>0</v>
      </c>
      <c r="J9" s="4">
        <v>1</v>
      </c>
      <c r="K9" s="5">
        <v>1</v>
      </c>
      <c r="L9" s="5">
        <v>1</v>
      </c>
      <c r="M9" s="92">
        <v>1</v>
      </c>
      <c r="N9" s="92">
        <v>0</v>
      </c>
      <c r="O9" s="92">
        <v>1</v>
      </c>
      <c r="P9" s="92">
        <v>1</v>
      </c>
      <c r="Q9" s="92">
        <v>0</v>
      </c>
      <c r="R9" s="92">
        <v>1</v>
      </c>
      <c r="S9" s="92">
        <v>1</v>
      </c>
      <c r="T9" s="92">
        <v>0</v>
      </c>
      <c r="U9" s="92">
        <v>0</v>
      </c>
      <c r="V9" s="92">
        <v>1</v>
      </c>
      <c r="W9" s="92">
        <v>0</v>
      </c>
      <c r="X9" s="33">
        <f>SUM(C9:W9)/0.21</f>
        <v>66.666666666666671</v>
      </c>
    </row>
    <row r="10" spans="1:24" ht="15" customHeight="1" x14ac:dyDescent="0.2">
      <c r="A10" s="26" t="s">
        <v>77</v>
      </c>
      <c r="B10" s="67" t="s">
        <v>18</v>
      </c>
      <c r="C10" s="4">
        <v>1</v>
      </c>
      <c r="D10" s="17">
        <v>1</v>
      </c>
      <c r="E10" s="4">
        <v>0</v>
      </c>
      <c r="F10" s="4">
        <v>1</v>
      </c>
      <c r="G10" s="4">
        <v>1</v>
      </c>
      <c r="H10" s="4">
        <v>0</v>
      </c>
      <c r="I10" s="4">
        <v>0</v>
      </c>
      <c r="J10" s="4">
        <v>1</v>
      </c>
      <c r="K10" s="5">
        <v>0</v>
      </c>
      <c r="L10" s="5">
        <v>0</v>
      </c>
      <c r="M10" s="92">
        <v>1</v>
      </c>
      <c r="N10" s="92">
        <v>0</v>
      </c>
      <c r="O10" s="92">
        <v>0</v>
      </c>
      <c r="P10" s="92">
        <v>1</v>
      </c>
      <c r="Q10" s="92">
        <v>1</v>
      </c>
      <c r="R10" s="92">
        <v>1</v>
      </c>
      <c r="S10" s="92">
        <v>0</v>
      </c>
      <c r="T10" s="92">
        <v>0</v>
      </c>
      <c r="U10" s="92">
        <v>1</v>
      </c>
      <c r="V10" s="92">
        <v>0</v>
      </c>
      <c r="W10" s="92">
        <v>1</v>
      </c>
      <c r="X10" s="33">
        <f>SUM(C10:W10)/0.21</f>
        <v>52.38095238095238</v>
      </c>
    </row>
    <row r="11" spans="1:24" ht="15" customHeight="1" x14ac:dyDescent="0.2">
      <c r="A11" s="26" t="s">
        <v>78</v>
      </c>
      <c r="B11" s="67" t="s">
        <v>22</v>
      </c>
      <c r="C11" s="4">
        <v>1</v>
      </c>
      <c r="D11" s="17">
        <v>1</v>
      </c>
      <c r="E11" s="4">
        <v>1</v>
      </c>
      <c r="F11" s="4">
        <v>1</v>
      </c>
      <c r="G11" s="4">
        <v>1</v>
      </c>
      <c r="H11" s="4">
        <v>0</v>
      </c>
      <c r="I11" s="4">
        <v>1</v>
      </c>
      <c r="J11" s="4">
        <v>1</v>
      </c>
      <c r="K11" s="5">
        <v>0</v>
      </c>
      <c r="L11" s="5">
        <v>1</v>
      </c>
      <c r="M11" s="92">
        <v>1</v>
      </c>
      <c r="N11" s="92">
        <v>1</v>
      </c>
      <c r="O11" s="92">
        <v>1</v>
      </c>
      <c r="P11" s="92">
        <v>1</v>
      </c>
      <c r="Q11" s="92">
        <v>1</v>
      </c>
      <c r="R11" s="92">
        <v>1</v>
      </c>
      <c r="S11" s="92">
        <v>1</v>
      </c>
      <c r="T11" s="92">
        <v>0</v>
      </c>
      <c r="U11" s="92">
        <v>1</v>
      </c>
      <c r="V11" s="92">
        <v>1</v>
      </c>
      <c r="W11" s="92">
        <v>1</v>
      </c>
      <c r="X11" s="33">
        <f>SUM(C11:W11)/0.21</f>
        <v>85.714285714285722</v>
      </c>
    </row>
    <row r="12" spans="1:24" ht="15" customHeight="1" x14ac:dyDescent="0.2">
      <c r="A12" s="133" t="s">
        <v>79</v>
      </c>
      <c r="B12" s="67" t="s">
        <v>16</v>
      </c>
      <c r="C12" s="4">
        <v>1</v>
      </c>
      <c r="D12" s="17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117"/>
      <c r="L12" s="117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33">
        <f>SUM(C12:M12)/0.08</f>
        <v>100</v>
      </c>
    </row>
    <row r="13" spans="1:24" ht="15" customHeight="1" x14ac:dyDescent="0.2">
      <c r="A13" s="26" t="s">
        <v>80</v>
      </c>
      <c r="B13" s="67" t="s">
        <v>18</v>
      </c>
      <c r="C13" s="4">
        <v>1</v>
      </c>
      <c r="D13" s="17">
        <v>1</v>
      </c>
      <c r="E13" s="4">
        <v>1</v>
      </c>
      <c r="F13" s="4">
        <v>1</v>
      </c>
      <c r="G13" s="4">
        <v>1</v>
      </c>
      <c r="H13" s="4">
        <v>1</v>
      </c>
      <c r="I13" s="4">
        <v>0</v>
      </c>
      <c r="J13" s="4">
        <v>1</v>
      </c>
      <c r="K13" s="5">
        <v>1</v>
      </c>
      <c r="L13" s="5">
        <v>1</v>
      </c>
      <c r="M13" s="92">
        <v>1</v>
      </c>
      <c r="N13" s="92">
        <v>1</v>
      </c>
      <c r="O13" s="92">
        <v>1</v>
      </c>
      <c r="P13" s="92">
        <v>1</v>
      </c>
      <c r="Q13" s="92">
        <v>1</v>
      </c>
      <c r="R13" s="92">
        <v>1</v>
      </c>
      <c r="S13" s="92">
        <v>1</v>
      </c>
      <c r="T13" s="92">
        <v>1</v>
      </c>
      <c r="U13" s="92">
        <v>1</v>
      </c>
      <c r="V13" s="92">
        <v>1</v>
      </c>
      <c r="W13" s="92">
        <v>1</v>
      </c>
      <c r="X13" s="32">
        <f>SUM(C13:W13)/0.21</f>
        <v>95.238095238095241</v>
      </c>
    </row>
    <row r="14" spans="1:24" ht="15" customHeight="1" x14ac:dyDescent="0.2">
      <c r="A14" s="26" t="s">
        <v>81</v>
      </c>
      <c r="B14" s="67" t="s">
        <v>18</v>
      </c>
      <c r="C14" s="4">
        <v>1</v>
      </c>
      <c r="D14" s="17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5">
        <v>1</v>
      </c>
      <c r="L14" s="5">
        <v>0</v>
      </c>
      <c r="M14" s="92">
        <v>1</v>
      </c>
      <c r="N14" s="92">
        <v>0</v>
      </c>
      <c r="O14" s="92">
        <v>1</v>
      </c>
      <c r="P14" s="92">
        <v>1</v>
      </c>
      <c r="Q14" s="92">
        <v>1</v>
      </c>
      <c r="R14" s="92">
        <v>1</v>
      </c>
      <c r="S14" s="92">
        <v>0</v>
      </c>
      <c r="T14" s="92">
        <v>1</v>
      </c>
      <c r="U14" s="92">
        <v>0</v>
      </c>
      <c r="V14" s="92">
        <v>1</v>
      </c>
      <c r="W14" s="92">
        <v>1</v>
      </c>
      <c r="X14" s="32">
        <f>SUM(C14:W14)/0.21</f>
        <v>80.952380952380949</v>
      </c>
    </row>
    <row r="15" spans="1:24" ht="15" customHeight="1" x14ac:dyDescent="0.2">
      <c r="A15" s="26" t="s">
        <v>195</v>
      </c>
      <c r="B15" s="67" t="s">
        <v>32</v>
      </c>
      <c r="C15" s="116"/>
      <c r="D15" s="115"/>
      <c r="E15" s="116"/>
      <c r="F15" s="116"/>
      <c r="G15" s="116"/>
      <c r="H15" s="116"/>
      <c r="I15" s="116"/>
      <c r="J15" s="116"/>
      <c r="K15" s="117"/>
      <c r="L15" s="117"/>
      <c r="M15" s="118"/>
      <c r="N15" s="118"/>
      <c r="O15" s="118"/>
      <c r="P15" s="118"/>
      <c r="Q15" s="118"/>
      <c r="R15" s="118"/>
      <c r="S15" s="118"/>
      <c r="T15" s="118"/>
      <c r="U15" s="118"/>
      <c r="V15" s="119"/>
      <c r="W15" s="118"/>
      <c r="X15" s="32"/>
    </row>
    <row r="16" spans="1:24" ht="15" customHeight="1" x14ac:dyDescent="0.2">
      <c r="A16" s="26" t="s">
        <v>82</v>
      </c>
      <c r="B16" s="67" t="s">
        <v>20</v>
      </c>
      <c r="C16" s="4">
        <v>1</v>
      </c>
      <c r="D16" s="17">
        <v>0</v>
      </c>
      <c r="E16" s="4">
        <v>1</v>
      </c>
      <c r="F16" s="4">
        <v>0</v>
      </c>
      <c r="G16" s="4">
        <v>1</v>
      </c>
      <c r="H16" s="4">
        <v>0</v>
      </c>
      <c r="I16" s="4">
        <v>1</v>
      </c>
      <c r="J16" s="4">
        <v>0</v>
      </c>
      <c r="K16" s="5">
        <v>1</v>
      </c>
      <c r="L16" s="5">
        <v>0</v>
      </c>
      <c r="M16" s="92">
        <v>1</v>
      </c>
      <c r="N16" s="92">
        <v>1</v>
      </c>
      <c r="O16" s="92">
        <v>1</v>
      </c>
      <c r="P16" s="92">
        <v>0</v>
      </c>
      <c r="Q16" s="92">
        <v>1</v>
      </c>
      <c r="R16" s="92">
        <v>1</v>
      </c>
      <c r="S16" s="92">
        <v>1</v>
      </c>
      <c r="T16" s="92">
        <v>0</v>
      </c>
      <c r="U16" s="92">
        <v>1</v>
      </c>
      <c r="V16" s="92">
        <v>0</v>
      </c>
      <c r="W16" s="92">
        <v>1</v>
      </c>
      <c r="X16" s="32">
        <f>SUM(C16:W16)/0.21</f>
        <v>61.904761904761905</v>
      </c>
    </row>
    <row r="17" spans="1:24" ht="15" customHeight="1" x14ac:dyDescent="0.2">
      <c r="A17" s="133" t="s">
        <v>83</v>
      </c>
      <c r="B17" s="67" t="s">
        <v>32</v>
      </c>
      <c r="C17" s="116"/>
      <c r="D17" s="115"/>
      <c r="E17" s="116"/>
      <c r="F17" s="4">
        <v>0</v>
      </c>
      <c r="G17" s="4">
        <v>0</v>
      </c>
      <c r="H17" s="4">
        <v>1</v>
      </c>
      <c r="I17" s="4">
        <v>1</v>
      </c>
      <c r="J17" s="4">
        <v>1</v>
      </c>
      <c r="K17" s="5">
        <v>1</v>
      </c>
      <c r="L17" s="5">
        <v>1</v>
      </c>
      <c r="M17" s="92">
        <v>0</v>
      </c>
      <c r="N17" s="92">
        <v>0</v>
      </c>
      <c r="O17" s="92">
        <v>1</v>
      </c>
      <c r="P17" s="92">
        <v>0</v>
      </c>
      <c r="Q17" s="92">
        <v>1</v>
      </c>
      <c r="R17" s="92">
        <v>0</v>
      </c>
      <c r="S17" s="92">
        <v>0</v>
      </c>
      <c r="T17" s="92">
        <v>0</v>
      </c>
      <c r="U17" s="92">
        <v>1</v>
      </c>
      <c r="V17" s="92">
        <v>0</v>
      </c>
      <c r="W17" s="118"/>
      <c r="X17" s="32">
        <f>SUM(C17:W17)/0.17</f>
        <v>47.058823529411761</v>
      </c>
    </row>
    <row r="18" spans="1:24" ht="15" customHeight="1" x14ac:dyDescent="0.2">
      <c r="A18" s="26" t="s">
        <v>132</v>
      </c>
      <c r="B18" s="67" t="s">
        <v>16</v>
      </c>
      <c r="C18" s="116"/>
      <c r="D18" s="115"/>
      <c r="E18" s="116"/>
      <c r="F18" s="116"/>
      <c r="G18" s="116"/>
      <c r="H18" s="116"/>
      <c r="I18" s="116"/>
      <c r="J18" s="116"/>
      <c r="K18" s="5">
        <v>1</v>
      </c>
      <c r="L18" s="5">
        <v>0</v>
      </c>
      <c r="M18" s="92">
        <v>1</v>
      </c>
      <c r="N18" s="92">
        <v>0</v>
      </c>
      <c r="O18" s="92">
        <v>1</v>
      </c>
      <c r="P18" s="92">
        <v>1</v>
      </c>
      <c r="Q18" s="92">
        <v>1</v>
      </c>
      <c r="R18" s="92">
        <v>1</v>
      </c>
      <c r="S18" s="92">
        <v>1</v>
      </c>
      <c r="T18" s="92">
        <v>1</v>
      </c>
      <c r="U18" s="92">
        <v>0</v>
      </c>
      <c r="V18" s="92">
        <v>0</v>
      </c>
      <c r="W18" s="92">
        <v>1</v>
      </c>
      <c r="X18" s="32">
        <f>SUM(C18:W18)/0.13</f>
        <v>69.230769230769226</v>
      </c>
    </row>
    <row r="19" spans="1:24" ht="15" customHeight="1" x14ac:dyDescent="0.2">
      <c r="A19" s="26" t="s">
        <v>84</v>
      </c>
      <c r="B19" s="67" t="s">
        <v>18</v>
      </c>
      <c r="C19" s="4">
        <v>1</v>
      </c>
      <c r="D19" s="17">
        <v>1</v>
      </c>
      <c r="E19" s="4">
        <v>1</v>
      </c>
      <c r="F19" s="4">
        <v>1</v>
      </c>
      <c r="G19" s="4">
        <v>1</v>
      </c>
      <c r="H19" s="4">
        <v>1</v>
      </c>
      <c r="I19" s="4">
        <v>1</v>
      </c>
      <c r="J19" s="4">
        <v>0</v>
      </c>
      <c r="K19" s="5">
        <v>1</v>
      </c>
      <c r="L19" s="5">
        <v>0</v>
      </c>
      <c r="M19" s="92">
        <v>1</v>
      </c>
      <c r="N19" s="92">
        <v>1</v>
      </c>
      <c r="O19" s="92">
        <v>1</v>
      </c>
      <c r="P19" s="92">
        <v>1</v>
      </c>
      <c r="Q19" s="92">
        <v>1</v>
      </c>
      <c r="R19" s="92">
        <v>1</v>
      </c>
      <c r="S19" s="92">
        <v>1</v>
      </c>
      <c r="T19" s="92">
        <v>0</v>
      </c>
      <c r="U19" s="92">
        <v>0</v>
      </c>
      <c r="V19" s="92">
        <v>1</v>
      </c>
      <c r="W19" s="92">
        <v>0</v>
      </c>
      <c r="X19" s="32">
        <f>SUM(C19:W19)/0.21</f>
        <v>76.19047619047619</v>
      </c>
    </row>
    <row r="20" spans="1:24" ht="15" customHeight="1" x14ac:dyDescent="0.2">
      <c r="A20" s="134" t="s">
        <v>88</v>
      </c>
      <c r="B20" s="67" t="s">
        <v>24</v>
      </c>
      <c r="C20" s="4">
        <v>1</v>
      </c>
      <c r="D20" s="115"/>
      <c r="E20" s="116"/>
      <c r="F20" s="116"/>
      <c r="G20" s="116"/>
      <c r="H20" s="116"/>
      <c r="I20" s="116"/>
      <c r="J20" s="116"/>
      <c r="K20" s="117"/>
      <c r="L20" s="117"/>
      <c r="M20" s="118"/>
      <c r="N20" s="118"/>
      <c r="O20" s="118"/>
      <c r="P20" s="118"/>
      <c r="Q20" s="118"/>
      <c r="R20" s="118"/>
      <c r="S20" s="118"/>
      <c r="T20" s="118"/>
      <c r="U20" s="118"/>
      <c r="V20" s="119"/>
      <c r="W20" s="118"/>
      <c r="X20" s="32">
        <f>SUM(C20:M20)/0.01</f>
        <v>100</v>
      </c>
    </row>
    <row r="21" spans="1:24" ht="15" customHeight="1" x14ac:dyDescent="0.2">
      <c r="A21" s="26" t="s">
        <v>85</v>
      </c>
      <c r="B21" s="67" t="s">
        <v>32</v>
      </c>
      <c r="C21" s="4">
        <v>1</v>
      </c>
      <c r="D21" s="17">
        <v>1</v>
      </c>
      <c r="E21" s="4">
        <v>1</v>
      </c>
      <c r="F21" s="4">
        <v>1</v>
      </c>
      <c r="G21" s="4">
        <v>0</v>
      </c>
      <c r="H21" s="4">
        <v>0</v>
      </c>
      <c r="I21" s="4">
        <v>0</v>
      </c>
      <c r="J21" s="4">
        <v>1</v>
      </c>
      <c r="K21" s="5">
        <v>1</v>
      </c>
      <c r="L21" s="5">
        <v>1</v>
      </c>
      <c r="M21" s="92">
        <v>1</v>
      </c>
      <c r="N21" s="92">
        <v>0</v>
      </c>
      <c r="O21" s="92">
        <v>1</v>
      </c>
      <c r="P21" s="92">
        <v>1</v>
      </c>
      <c r="Q21" s="92">
        <v>0</v>
      </c>
      <c r="R21" s="92">
        <v>1</v>
      </c>
      <c r="S21" s="92">
        <v>1</v>
      </c>
      <c r="T21" s="92">
        <v>0</v>
      </c>
      <c r="U21" s="92">
        <v>1</v>
      </c>
      <c r="V21" s="92">
        <v>1</v>
      </c>
      <c r="W21" s="92">
        <v>1</v>
      </c>
      <c r="X21" s="32">
        <f>SUM(C21:W21)/0.21</f>
        <v>71.428571428571431</v>
      </c>
    </row>
    <row r="22" spans="1:24" ht="15" customHeight="1" x14ac:dyDescent="0.2">
      <c r="A22" s="26" t="s">
        <v>86</v>
      </c>
      <c r="B22" s="67" t="s">
        <v>32</v>
      </c>
      <c r="C22" s="4">
        <v>1</v>
      </c>
      <c r="D22" s="17">
        <v>1</v>
      </c>
      <c r="E22" s="4">
        <v>1</v>
      </c>
      <c r="F22" s="4">
        <v>1</v>
      </c>
      <c r="G22" s="4">
        <v>1</v>
      </c>
      <c r="H22" s="4">
        <v>1</v>
      </c>
      <c r="I22" s="4">
        <v>1</v>
      </c>
      <c r="J22" s="4">
        <v>1</v>
      </c>
      <c r="K22" s="5">
        <v>1</v>
      </c>
      <c r="L22" s="5">
        <v>1</v>
      </c>
      <c r="M22" s="92">
        <v>0</v>
      </c>
      <c r="N22" s="92">
        <v>1</v>
      </c>
      <c r="O22" s="92">
        <v>1</v>
      </c>
      <c r="P22" s="92">
        <v>1</v>
      </c>
      <c r="Q22" s="92">
        <v>1</v>
      </c>
      <c r="R22" s="92">
        <v>0</v>
      </c>
      <c r="S22" s="92">
        <v>0</v>
      </c>
      <c r="T22" s="92">
        <v>1</v>
      </c>
      <c r="U22" s="92">
        <v>0</v>
      </c>
      <c r="V22" s="92">
        <v>1</v>
      </c>
      <c r="W22" s="92">
        <v>0</v>
      </c>
      <c r="X22" s="32">
        <f>SUM(C22:W22)/0.21</f>
        <v>76.19047619047619</v>
      </c>
    </row>
    <row r="23" spans="1:24" ht="15" customHeight="1" x14ac:dyDescent="0.2">
      <c r="A23" s="133" t="s">
        <v>87</v>
      </c>
      <c r="B23" s="67" t="s">
        <v>32</v>
      </c>
      <c r="C23" s="4">
        <v>0</v>
      </c>
      <c r="D23" s="17">
        <v>1</v>
      </c>
      <c r="E23" s="4">
        <v>0</v>
      </c>
      <c r="F23" s="4">
        <v>0</v>
      </c>
      <c r="G23" s="4">
        <v>0</v>
      </c>
      <c r="H23" s="116"/>
      <c r="I23" s="116"/>
      <c r="J23" s="116"/>
      <c r="K23" s="117"/>
      <c r="L23" s="117"/>
      <c r="M23" s="118"/>
      <c r="N23" s="118"/>
      <c r="O23" s="118"/>
      <c r="P23" s="118"/>
      <c r="Q23" s="118"/>
      <c r="R23" s="118"/>
      <c r="S23" s="118"/>
      <c r="T23" s="118"/>
      <c r="U23" s="118"/>
      <c r="V23" s="119"/>
      <c r="W23" s="118"/>
      <c r="X23" s="32">
        <f>SUM(C23:M23)/0.05</f>
        <v>20</v>
      </c>
    </row>
    <row r="24" spans="1:24" ht="15" customHeight="1" x14ac:dyDescent="0.2">
      <c r="A24" s="8"/>
      <c r="B24" s="8"/>
      <c r="C24" s="98">
        <f t="shared" ref="C24:M24" si="0">SUM(C5:C23)</f>
        <v>14</v>
      </c>
      <c r="D24" s="98">
        <f t="shared" si="0"/>
        <v>13</v>
      </c>
      <c r="E24" s="98">
        <f t="shared" si="0"/>
        <v>13</v>
      </c>
      <c r="F24" s="98">
        <f t="shared" si="0"/>
        <v>12</v>
      </c>
      <c r="G24" s="98">
        <f t="shared" si="0"/>
        <v>9</v>
      </c>
      <c r="H24" s="98">
        <f t="shared" si="0"/>
        <v>10</v>
      </c>
      <c r="I24" s="98">
        <f t="shared" si="0"/>
        <v>11</v>
      </c>
      <c r="J24" s="98">
        <f t="shared" si="0"/>
        <v>11</v>
      </c>
      <c r="K24" s="98">
        <f t="shared" si="0"/>
        <v>13</v>
      </c>
      <c r="L24" s="98">
        <f t="shared" si="0"/>
        <v>9</v>
      </c>
      <c r="M24" s="98">
        <f t="shared" si="0"/>
        <v>12</v>
      </c>
      <c r="N24" s="98">
        <f>SUM(N5:N23)</f>
        <v>7</v>
      </c>
      <c r="O24" s="98">
        <f>SUM(O5:O23)</f>
        <v>13</v>
      </c>
      <c r="P24" s="98">
        <f t="shared" ref="P24:W24" si="1">SUM(P5:P23)</f>
        <v>12</v>
      </c>
      <c r="Q24" s="98">
        <f t="shared" si="1"/>
        <v>11</v>
      </c>
      <c r="R24" s="98">
        <f t="shared" si="1"/>
        <v>13</v>
      </c>
      <c r="S24" s="98">
        <f t="shared" si="1"/>
        <v>11</v>
      </c>
      <c r="T24" s="98">
        <f t="shared" si="1"/>
        <v>7</v>
      </c>
      <c r="U24" s="98">
        <f t="shared" si="1"/>
        <v>9</v>
      </c>
      <c r="V24" s="98">
        <f t="shared" si="1"/>
        <v>11</v>
      </c>
      <c r="W24" s="98">
        <f t="shared" si="1"/>
        <v>10</v>
      </c>
      <c r="X24" s="9"/>
    </row>
    <row r="25" spans="1:24" ht="15" customHeight="1" x14ac:dyDescent="0.2">
      <c r="A25" s="8"/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9"/>
    </row>
    <row r="26" spans="1:24" ht="15" customHeight="1" x14ac:dyDescent="0.2">
      <c r="A26" s="8"/>
      <c r="B26" s="8"/>
      <c r="C26" s="131"/>
      <c r="D26" s="7" t="s">
        <v>39</v>
      </c>
      <c r="E26" s="2"/>
      <c r="F26" s="2"/>
      <c r="G26" s="2"/>
      <c r="H26" s="2"/>
      <c r="I26" s="2"/>
      <c r="J26" s="2"/>
      <c r="X26" s="2"/>
    </row>
    <row r="27" spans="1:24" ht="15" customHeight="1" x14ac:dyDescent="0.2">
      <c r="A27" s="3"/>
      <c r="B27" s="3"/>
      <c r="C27" s="2"/>
      <c r="D27" s="2"/>
      <c r="E27" s="2"/>
      <c r="F27" s="2"/>
      <c r="G27" s="2"/>
      <c r="H27" s="2"/>
      <c r="I27" s="2"/>
      <c r="J27" s="2"/>
      <c r="X27" s="2"/>
    </row>
    <row r="28" spans="1:24" ht="15" customHeight="1" x14ac:dyDescent="0.2">
      <c r="A28" s="141" t="s">
        <v>57</v>
      </c>
      <c r="B28" s="3"/>
      <c r="C28" s="2"/>
      <c r="D28" s="2"/>
      <c r="E28" s="2"/>
      <c r="F28" s="2"/>
      <c r="G28" s="2"/>
      <c r="H28" s="2"/>
      <c r="I28" s="2"/>
      <c r="J28" s="2"/>
      <c r="X28" s="2"/>
    </row>
    <row r="29" spans="1:24" ht="15" customHeight="1" x14ac:dyDescent="0.2">
      <c r="A29" s="10" t="s">
        <v>41</v>
      </c>
      <c r="B29" s="10"/>
      <c r="C29" s="2"/>
      <c r="D29" s="2"/>
      <c r="E29" s="2"/>
      <c r="F29" s="2"/>
      <c r="G29" s="2"/>
      <c r="H29" s="2"/>
      <c r="I29" s="2"/>
      <c r="J29" s="2"/>
      <c r="X29" s="2"/>
    </row>
    <row r="30" spans="1:24" ht="15" customHeight="1" x14ac:dyDescent="0.2">
      <c r="A30" s="10"/>
      <c r="B30" s="10"/>
      <c r="C30" s="2"/>
      <c r="D30" s="2"/>
      <c r="E30" s="2"/>
      <c r="F30" s="2"/>
      <c r="G30" s="2"/>
      <c r="H30" s="2"/>
      <c r="I30" s="2"/>
      <c r="J30" s="2"/>
      <c r="X30" s="2"/>
    </row>
    <row r="31" spans="1:24" ht="15" customHeight="1" x14ac:dyDescent="0.2">
      <c r="A31" s="3" t="s">
        <v>42</v>
      </c>
      <c r="B31" s="3"/>
      <c r="C31" s="2"/>
      <c r="D31" s="2"/>
      <c r="E31" s="2"/>
      <c r="F31" s="2"/>
      <c r="G31" s="2"/>
      <c r="H31" s="2"/>
      <c r="I31" s="2"/>
      <c r="J31" s="2"/>
      <c r="X31" s="2"/>
    </row>
    <row r="32" spans="1:24" ht="15" customHeight="1" x14ac:dyDescent="0.2">
      <c r="A32" s="3" t="s">
        <v>185</v>
      </c>
      <c r="B32" s="3"/>
      <c r="C32" s="2"/>
      <c r="D32" s="2"/>
      <c r="E32" s="2"/>
      <c r="F32" s="2"/>
      <c r="G32" s="2"/>
      <c r="H32" s="2"/>
      <c r="I32" s="2"/>
      <c r="J32" s="2"/>
      <c r="X32" s="2"/>
    </row>
    <row r="33" spans="1:24" ht="15" customHeight="1" x14ac:dyDescent="0.2">
      <c r="A33" s="3" t="s">
        <v>184</v>
      </c>
      <c r="B33" s="3"/>
      <c r="C33" s="2"/>
      <c r="D33" s="2"/>
      <c r="E33" s="2"/>
      <c r="F33" s="2"/>
      <c r="G33" s="2"/>
      <c r="H33" s="2"/>
      <c r="I33" s="2"/>
      <c r="J33" s="2"/>
      <c r="X33" s="2"/>
    </row>
    <row r="34" spans="1:24" ht="15" customHeight="1" x14ac:dyDescent="0.2">
      <c r="A34" s="3" t="s">
        <v>183</v>
      </c>
      <c r="B34" s="3"/>
      <c r="C34" s="2"/>
      <c r="D34" s="2"/>
      <c r="E34" s="2"/>
      <c r="F34" s="2"/>
      <c r="G34" s="2"/>
      <c r="H34" s="2"/>
      <c r="I34" s="2"/>
      <c r="J34" s="2"/>
      <c r="X34" s="2"/>
    </row>
    <row r="35" spans="1:24" ht="15" customHeight="1" x14ac:dyDescent="0.2">
      <c r="A35" s="3" t="s">
        <v>186</v>
      </c>
      <c r="B35" s="3"/>
      <c r="C35" s="2"/>
      <c r="D35" s="2"/>
      <c r="E35" s="2"/>
      <c r="F35" s="2"/>
      <c r="G35" s="2"/>
      <c r="H35" s="2"/>
      <c r="I35" s="2"/>
      <c r="J35" s="2"/>
      <c r="X35" s="2"/>
    </row>
    <row r="36" spans="1:24" ht="25.5" x14ac:dyDescent="0.2">
      <c r="A36" s="12" t="s">
        <v>196</v>
      </c>
      <c r="C36" s="2"/>
      <c r="D36" s="2"/>
      <c r="E36" s="2"/>
      <c r="F36" s="2"/>
      <c r="G36" s="2"/>
      <c r="H36" s="2"/>
      <c r="I36" s="2"/>
      <c r="J36" s="2"/>
      <c r="X36" s="2"/>
    </row>
    <row r="37" spans="1:24" ht="15" customHeight="1" x14ac:dyDescent="0.2">
      <c r="A37" s="3"/>
      <c r="B37" s="3"/>
      <c r="C37" s="2"/>
      <c r="D37" s="2"/>
      <c r="E37" s="2"/>
      <c r="F37" s="2"/>
      <c r="G37" s="2"/>
      <c r="H37" s="2"/>
      <c r="I37" s="2"/>
      <c r="J37" s="2"/>
      <c r="X37" s="2"/>
    </row>
    <row r="38" spans="1:24" ht="15" customHeight="1" x14ac:dyDescent="0.2">
      <c r="A38" s="3"/>
      <c r="B38" s="3"/>
      <c r="C38" s="2"/>
      <c r="D38" s="2"/>
      <c r="E38" s="2"/>
      <c r="F38" s="2"/>
      <c r="G38" s="2"/>
      <c r="H38" s="2"/>
      <c r="I38" s="2"/>
      <c r="J38" s="2"/>
      <c r="X38" s="2"/>
    </row>
    <row r="39" spans="1:24" ht="15" customHeight="1" x14ac:dyDescent="0.2">
      <c r="A39" s="3"/>
      <c r="B39" s="3"/>
      <c r="C39" s="2"/>
      <c r="D39" s="2"/>
      <c r="E39" s="2"/>
      <c r="F39" s="2"/>
      <c r="G39" s="2"/>
      <c r="H39" s="2"/>
      <c r="I39" s="2"/>
      <c r="J39" s="2"/>
      <c r="X39" s="2"/>
    </row>
    <row r="40" spans="1:24" ht="15" customHeight="1" x14ac:dyDescent="0.2">
      <c r="A40" s="3"/>
      <c r="B40" s="3"/>
      <c r="C40" s="2"/>
      <c r="D40" s="2"/>
      <c r="E40" s="2"/>
      <c r="F40" s="2"/>
      <c r="G40" s="2"/>
      <c r="H40" s="2"/>
      <c r="I40" s="2"/>
      <c r="J40" s="2"/>
      <c r="X40" s="2"/>
    </row>
    <row r="41" spans="1:24" ht="15" customHeight="1" x14ac:dyDescent="0.2">
      <c r="A41" s="3"/>
      <c r="B41" s="3"/>
      <c r="C41" s="2"/>
      <c r="D41" s="2"/>
      <c r="E41" s="2"/>
      <c r="F41" s="2"/>
      <c r="G41" s="2"/>
      <c r="H41" s="2"/>
      <c r="I41" s="2"/>
      <c r="J41" s="2"/>
      <c r="X41" s="2"/>
    </row>
    <row r="42" spans="1:24" ht="15" customHeight="1" x14ac:dyDescent="0.2">
      <c r="A42" s="3"/>
      <c r="B42" s="3"/>
      <c r="C42" s="2"/>
      <c r="D42" s="2"/>
      <c r="E42" s="2"/>
      <c r="F42" s="2"/>
      <c r="G42" s="2"/>
      <c r="H42" s="2"/>
      <c r="I42" s="2"/>
      <c r="J42" s="2"/>
      <c r="X42" s="2"/>
    </row>
    <row r="43" spans="1:24" ht="15" customHeight="1" x14ac:dyDescent="0.2">
      <c r="A43" s="3"/>
      <c r="B43" s="3"/>
      <c r="C43" s="2"/>
      <c r="D43" s="2"/>
      <c r="E43" s="2"/>
      <c r="F43" s="2"/>
      <c r="G43" s="2"/>
      <c r="H43" s="2"/>
      <c r="I43" s="2"/>
      <c r="J43" s="2"/>
      <c r="X43" s="2"/>
    </row>
    <row r="44" spans="1:24" ht="15" customHeight="1" x14ac:dyDescent="0.2">
      <c r="C44" s="2"/>
      <c r="D44" s="2"/>
      <c r="E44" s="2"/>
      <c r="F44" s="2"/>
      <c r="G44" s="2"/>
      <c r="H44" s="2"/>
      <c r="I44" s="2"/>
      <c r="J44" s="2"/>
      <c r="X44" s="2"/>
    </row>
    <row r="45" spans="1:24" ht="15" customHeight="1" x14ac:dyDescent="0.2">
      <c r="A45" s="3"/>
      <c r="B45" s="3"/>
      <c r="C45" s="2"/>
      <c r="D45" s="2"/>
      <c r="E45" s="2"/>
      <c r="F45" s="2"/>
      <c r="G45" s="2"/>
      <c r="H45" s="2"/>
      <c r="I45" s="2"/>
      <c r="J45" s="2"/>
      <c r="X45" s="2"/>
    </row>
    <row r="46" spans="1:24" ht="15" customHeight="1" x14ac:dyDescent="0.2">
      <c r="A46" s="3"/>
      <c r="B46" s="3"/>
      <c r="C46" s="2"/>
      <c r="D46" s="2"/>
      <c r="E46" s="2"/>
      <c r="F46" s="2"/>
      <c r="G46" s="2"/>
      <c r="H46" s="2"/>
      <c r="I46" s="2"/>
      <c r="J46" s="2"/>
      <c r="X46" s="2"/>
    </row>
    <row r="47" spans="1:24" ht="15" customHeight="1" x14ac:dyDescent="0.2">
      <c r="A47" s="3"/>
      <c r="B47" s="3"/>
      <c r="X47" s="2"/>
    </row>
    <row r="48" spans="1:24" ht="15" customHeight="1" x14ac:dyDescent="0.2">
      <c r="C48" s="2"/>
      <c r="D48" s="2"/>
      <c r="E48" s="2"/>
      <c r="F48" s="2"/>
      <c r="G48" s="2"/>
      <c r="H48" s="2"/>
      <c r="I48" s="2"/>
      <c r="J48" s="2"/>
      <c r="X48" s="2"/>
    </row>
    <row r="49" spans="1:24" ht="15" customHeight="1" x14ac:dyDescent="0.2">
      <c r="A49" s="3"/>
      <c r="B49" s="3"/>
      <c r="X49" s="2"/>
    </row>
    <row r="50" spans="1:24" ht="15" customHeight="1" x14ac:dyDescent="0.2">
      <c r="X50" s="2"/>
    </row>
    <row r="51" spans="1:24" ht="15" customHeight="1" x14ac:dyDescent="0.2">
      <c r="X51" s="2"/>
    </row>
    <row r="52" spans="1:24" ht="15" customHeight="1" x14ac:dyDescent="0.2">
      <c r="X52" s="2"/>
    </row>
    <row r="53" spans="1:24" ht="15" customHeight="1" x14ac:dyDescent="0.2">
      <c r="X53" s="2"/>
    </row>
    <row r="54" spans="1:24" ht="15" customHeight="1" x14ac:dyDescent="0.2">
      <c r="X54" s="2"/>
    </row>
    <row r="55" spans="1:24" ht="15" customHeight="1" x14ac:dyDescent="0.2">
      <c r="X55" s="2"/>
    </row>
    <row r="56" spans="1:24" ht="15" customHeight="1" x14ac:dyDescent="0.2"/>
    <row r="57" spans="1:24" ht="15" customHeight="1" x14ac:dyDescent="0.2"/>
    <row r="58" spans="1:24" ht="15" customHeight="1" x14ac:dyDescent="0.2"/>
    <row r="59" spans="1:24" ht="15" customHeight="1" x14ac:dyDescent="0.2"/>
    <row r="60" spans="1:24" ht="15" customHeight="1" x14ac:dyDescent="0.2"/>
    <row r="61" spans="1:24" ht="15" customHeight="1" x14ac:dyDescent="0.2"/>
    <row r="62" spans="1:24" ht="15" customHeight="1" x14ac:dyDescent="0.2"/>
    <row r="63" spans="1:24" ht="15" customHeight="1" x14ac:dyDescent="0.2"/>
    <row r="64" spans="1:2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</sheetData>
  <phoneticPr fontId="0" type="noConversion"/>
  <printOptions horizontalCentered="1"/>
  <pageMargins left="0.39370078740157483" right="0.39370078740157483" top="1.3779527559055118" bottom="0.6692913385826772" header="0.47244094488188981" footer="0.35433070866141736"/>
  <pageSetup paperSize="9" scale="91" orientation="landscape" r:id="rId1"/>
  <headerFooter scaleWithDoc="0">
    <oddHeader>&amp;L&amp;"Times New Roman CE,Tučné"&amp;14
&amp;C&amp;"Tahoma,Tučné"&amp;12Procento účasti na jednání komise pro občany se zdravotním postižením rady kraje
ve vol. období 2020-2024</oddHeader>
    <oddFooter>&amp;L&amp;"Tahoma,Obyčejné"Zpracovala: Radka Bartmanová, odbor právní a organizační
Dne: &amp;D_x000D_&amp;1#&amp;"Calibri"&amp;9&amp;K000000 Klasifikace informací: Neveřejné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O156"/>
  <sheetViews>
    <sheetView zoomScale="115" zoomScaleNormal="115" workbookViewId="0">
      <selection activeCell="A26" sqref="A26"/>
    </sheetView>
  </sheetViews>
  <sheetFormatPr defaultColWidth="9.140625" defaultRowHeight="12.75" x14ac:dyDescent="0.2"/>
  <cols>
    <col min="1" max="1" width="47.140625" style="11" customWidth="1"/>
    <col min="2" max="2" width="15" style="11" customWidth="1"/>
    <col min="3" max="14" width="3.42578125" style="10" customWidth="1"/>
    <col min="15" max="15" width="6.42578125" style="10" customWidth="1"/>
    <col min="16" max="16" width="4.5703125" style="10" customWidth="1"/>
    <col min="17" max="16384" width="9.140625" style="10"/>
  </cols>
  <sheetData>
    <row r="2" spans="1:15" x14ac:dyDescent="0.2">
      <c r="C2" s="75" t="s">
        <v>0</v>
      </c>
      <c r="D2" s="75" t="s">
        <v>1</v>
      </c>
      <c r="E2" s="75" t="s">
        <v>2</v>
      </c>
      <c r="F2" s="76" t="s">
        <v>3</v>
      </c>
      <c r="G2" s="75" t="s">
        <v>4</v>
      </c>
      <c r="H2" s="75" t="s">
        <v>5</v>
      </c>
      <c r="I2" s="75" t="s">
        <v>6</v>
      </c>
      <c r="J2" s="75" t="s">
        <v>7</v>
      </c>
      <c r="K2" s="75" t="s">
        <v>8</v>
      </c>
      <c r="L2" s="75" t="s">
        <v>9</v>
      </c>
      <c r="M2" s="75" t="s">
        <v>10</v>
      </c>
      <c r="N2" s="75" t="s">
        <v>11</v>
      </c>
    </row>
    <row r="3" spans="1:15" ht="72.75" customHeight="1" x14ac:dyDescent="0.2">
      <c r="A3" s="50" t="s">
        <v>89</v>
      </c>
      <c r="B3" s="50" t="s">
        <v>13</v>
      </c>
      <c r="C3" s="65">
        <v>44175</v>
      </c>
      <c r="D3" s="65">
        <v>44265</v>
      </c>
      <c r="E3" s="65">
        <v>44350</v>
      </c>
      <c r="F3" s="66">
        <v>44441</v>
      </c>
      <c r="G3" s="65">
        <v>44532</v>
      </c>
      <c r="H3" s="65">
        <v>44623</v>
      </c>
      <c r="I3" s="65">
        <v>44714</v>
      </c>
      <c r="J3" s="65">
        <v>44805</v>
      </c>
      <c r="K3" s="65">
        <v>44938</v>
      </c>
      <c r="L3" s="65">
        <v>45008</v>
      </c>
      <c r="M3" s="65">
        <v>45075</v>
      </c>
      <c r="N3" s="65">
        <v>45229</v>
      </c>
      <c r="O3" s="93" t="s">
        <v>14</v>
      </c>
    </row>
    <row r="4" spans="1:15" s="77" customFormat="1" ht="14.25" customHeight="1" x14ac:dyDescent="0.2">
      <c r="A4" s="62" t="s">
        <v>140</v>
      </c>
      <c r="B4" s="50" t="s">
        <v>32</v>
      </c>
      <c r="C4" s="30">
        <v>1</v>
      </c>
      <c r="D4" s="30">
        <v>1</v>
      </c>
      <c r="E4" s="30">
        <v>1</v>
      </c>
      <c r="F4" s="87">
        <v>1</v>
      </c>
      <c r="G4" s="30">
        <v>1</v>
      </c>
      <c r="H4" s="30">
        <v>1</v>
      </c>
      <c r="I4" s="30">
        <v>0</v>
      </c>
      <c r="J4" s="30">
        <v>1</v>
      </c>
      <c r="K4" s="30">
        <v>0</v>
      </c>
      <c r="L4" s="30">
        <v>1</v>
      </c>
      <c r="M4" s="30">
        <v>1</v>
      </c>
      <c r="N4" s="30">
        <v>1</v>
      </c>
      <c r="O4" s="37">
        <f>SUM(C4:N4)/0.12</f>
        <v>83.333333333333343</v>
      </c>
    </row>
    <row r="5" spans="1:15" s="77" customFormat="1" ht="14.25" customHeight="1" x14ac:dyDescent="0.2">
      <c r="A5" s="26" t="s">
        <v>178</v>
      </c>
      <c r="B5" s="50" t="s">
        <v>18</v>
      </c>
      <c r="C5" s="107"/>
      <c r="D5" s="107"/>
      <c r="E5" s="107"/>
      <c r="F5" s="108"/>
      <c r="G5" s="107"/>
      <c r="H5" s="107"/>
      <c r="I5" s="107"/>
      <c r="J5" s="107"/>
      <c r="K5" s="107"/>
      <c r="L5" s="107"/>
      <c r="M5" s="107"/>
      <c r="N5" s="30">
        <v>0</v>
      </c>
      <c r="O5" s="37">
        <f>SUM(C5:N5)/0.1</f>
        <v>0</v>
      </c>
    </row>
    <row r="6" spans="1:15" s="77" customFormat="1" ht="14.25" customHeight="1" x14ac:dyDescent="0.2">
      <c r="A6" s="26" t="s">
        <v>90</v>
      </c>
      <c r="B6" s="50" t="s">
        <v>22</v>
      </c>
      <c r="C6" s="15">
        <v>1</v>
      </c>
      <c r="D6" s="15">
        <v>1</v>
      </c>
      <c r="E6" s="15">
        <v>1</v>
      </c>
      <c r="F6" s="51">
        <v>1</v>
      </c>
      <c r="G6" s="15">
        <v>1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5">
        <v>0</v>
      </c>
      <c r="N6" s="15">
        <v>1</v>
      </c>
      <c r="O6" s="37">
        <f>SUM(C6:N6)/0.12</f>
        <v>91.666666666666671</v>
      </c>
    </row>
    <row r="7" spans="1:15" s="77" customFormat="1" ht="14.25" customHeight="1" x14ac:dyDescent="0.2">
      <c r="A7" s="26" t="s">
        <v>61</v>
      </c>
      <c r="B7" s="50" t="s">
        <v>18</v>
      </c>
      <c r="C7" s="15">
        <v>1</v>
      </c>
      <c r="D7" s="15">
        <v>1</v>
      </c>
      <c r="E7" s="15">
        <v>1</v>
      </c>
      <c r="F7" s="51">
        <v>1</v>
      </c>
      <c r="G7" s="15">
        <v>1</v>
      </c>
      <c r="H7" s="15">
        <v>1</v>
      </c>
      <c r="I7" s="15">
        <v>1</v>
      </c>
      <c r="J7" s="15">
        <v>0</v>
      </c>
      <c r="K7" s="15">
        <v>1</v>
      </c>
      <c r="L7" s="15">
        <v>0</v>
      </c>
      <c r="M7" s="15">
        <v>1</v>
      </c>
      <c r="N7" s="15">
        <v>1</v>
      </c>
      <c r="O7" s="37">
        <f>SUM(C7:N7)/0.12</f>
        <v>83.333333333333343</v>
      </c>
    </row>
    <row r="8" spans="1:15" s="77" customFormat="1" ht="14.25" customHeight="1" x14ac:dyDescent="0.2">
      <c r="A8" s="133" t="s">
        <v>91</v>
      </c>
      <c r="B8" s="50" t="s">
        <v>173</v>
      </c>
      <c r="C8" s="15">
        <v>1</v>
      </c>
      <c r="D8" s="15">
        <v>1</v>
      </c>
      <c r="E8" s="15">
        <v>0</v>
      </c>
      <c r="F8" s="51">
        <v>1</v>
      </c>
      <c r="G8" s="15">
        <v>1</v>
      </c>
      <c r="H8" s="15">
        <v>0</v>
      </c>
      <c r="I8" s="15">
        <v>1</v>
      </c>
      <c r="J8" s="15">
        <v>1</v>
      </c>
      <c r="K8" s="15">
        <v>1</v>
      </c>
      <c r="L8" s="15">
        <v>1</v>
      </c>
      <c r="M8" s="15">
        <v>1</v>
      </c>
      <c r="N8" s="15">
        <v>1</v>
      </c>
      <c r="O8" s="37">
        <f>SUM(C8:N8)/0.12</f>
        <v>83.333333333333343</v>
      </c>
    </row>
    <row r="9" spans="1:15" s="77" customFormat="1" ht="14.25" customHeight="1" x14ac:dyDescent="0.2">
      <c r="A9" s="26" t="s">
        <v>63</v>
      </c>
      <c r="B9" s="50" t="s">
        <v>32</v>
      </c>
      <c r="C9" s="15">
        <v>1</v>
      </c>
      <c r="D9" s="15">
        <v>1</v>
      </c>
      <c r="E9" s="15">
        <v>1</v>
      </c>
      <c r="F9" s="51">
        <v>1</v>
      </c>
      <c r="G9" s="15">
        <v>1</v>
      </c>
      <c r="H9" s="15">
        <v>1</v>
      </c>
      <c r="I9" s="15">
        <v>1</v>
      </c>
      <c r="J9" s="15">
        <v>1</v>
      </c>
      <c r="K9" s="15">
        <v>1</v>
      </c>
      <c r="L9" s="15">
        <v>1</v>
      </c>
      <c r="M9" s="15">
        <v>1</v>
      </c>
      <c r="N9" s="15">
        <v>1</v>
      </c>
      <c r="O9" s="37">
        <f>SUM(C9:N9)/0.12</f>
        <v>100</v>
      </c>
    </row>
    <row r="10" spans="1:15" ht="14.25" customHeight="1" x14ac:dyDescent="0.2">
      <c r="A10" s="11" t="s">
        <v>155</v>
      </c>
      <c r="B10" s="70" t="s">
        <v>18</v>
      </c>
      <c r="C10" s="109"/>
      <c r="D10" s="109"/>
      <c r="E10" s="109"/>
      <c r="F10" s="109"/>
      <c r="G10" s="109"/>
      <c r="H10" s="109"/>
      <c r="I10" s="109"/>
      <c r="J10" s="109"/>
      <c r="K10" s="109"/>
      <c r="L10" s="52">
        <v>0</v>
      </c>
      <c r="M10" s="52">
        <v>1</v>
      </c>
      <c r="N10" s="52">
        <v>1</v>
      </c>
      <c r="O10" s="37">
        <f>SUM(L10:N10)/0.03</f>
        <v>66.666666666666671</v>
      </c>
    </row>
    <row r="11" spans="1:15" s="77" customFormat="1" ht="14.25" customHeight="1" x14ac:dyDescent="0.2">
      <c r="A11" s="26" t="s">
        <v>48</v>
      </c>
      <c r="B11" s="50" t="s">
        <v>16</v>
      </c>
      <c r="C11" s="15">
        <v>1</v>
      </c>
      <c r="D11" s="15">
        <v>1</v>
      </c>
      <c r="E11" s="15">
        <v>1</v>
      </c>
      <c r="F11" s="51">
        <v>1</v>
      </c>
      <c r="G11" s="15">
        <v>1</v>
      </c>
      <c r="H11" s="15">
        <v>1</v>
      </c>
      <c r="I11" s="15">
        <v>1</v>
      </c>
      <c r="J11" s="15">
        <v>1</v>
      </c>
      <c r="K11" s="15">
        <v>0</v>
      </c>
      <c r="L11" s="15">
        <v>1</v>
      </c>
      <c r="M11" s="15">
        <v>1</v>
      </c>
      <c r="N11" s="15">
        <v>0</v>
      </c>
      <c r="O11" s="37">
        <f>SUM(C11:N11)/0.12</f>
        <v>83.333333333333343</v>
      </c>
    </row>
    <row r="12" spans="1:15" s="77" customFormat="1" ht="14.25" customHeight="1" x14ac:dyDescent="0.2">
      <c r="A12" s="133" t="s">
        <v>92</v>
      </c>
      <c r="B12" s="50" t="s">
        <v>18</v>
      </c>
      <c r="C12" s="15">
        <v>1</v>
      </c>
      <c r="D12" s="15">
        <v>1</v>
      </c>
      <c r="E12" s="15">
        <v>0</v>
      </c>
      <c r="F12" s="51">
        <v>1</v>
      </c>
      <c r="G12" s="15">
        <v>1</v>
      </c>
      <c r="H12" s="15">
        <v>0</v>
      </c>
      <c r="I12" s="15">
        <v>1</v>
      </c>
      <c r="J12" s="15">
        <v>1</v>
      </c>
      <c r="K12" s="15">
        <v>0</v>
      </c>
      <c r="L12" s="15">
        <v>0</v>
      </c>
      <c r="M12" s="15">
        <v>1</v>
      </c>
      <c r="N12" s="89"/>
      <c r="O12" s="37">
        <f>SUM(C12:N12)/0.11</f>
        <v>63.636363636363633</v>
      </c>
    </row>
    <row r="13" spans="1:15" s="77" customFormat="1" ht="14.25" customHeight="1" x14ac:dyDescent="0.2">
      <c r="A13" s="26" t="s">
        <v>21</v>
      </c>
      <c r="B13" s="50" t="s">
        <v>22</v>
      </c>
      <c r="C13" s="15">
        <v>1</v>
      </c>
      <c r="D13" s="15">
        <v>1</v>
      </c>
      <c r="E13" s="15">
        <v>1</v>
      </c>
      <c r="F13" s="51">
        <v>1</v>
      </c>
      <c r="G13" s="15">
        <v>1</v>
      </c>
      <c r="H13" s="15">
        <v>1</v>
      </c>
      <c r="I13" s="15">
        <v>1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37">
        <f t="shared" ref="O13:O18" si="0">SUM(C13:N13)/0.12</f>
        <v>58.333333333333336</v>
      </c>
    </row>
    <row r="14" spans="1:15" s="77" customFormat="1" ht="14.25" customHeight="1" x14ac:dyDescent="0.2">
      <c r="A14" s="26" t="s">
        <v>93</v>
      </c>
      <c r="B14" s="50" t="s">
        <v>24</v>
      </c>
      <c r="C14" s="16">
        <v>1</v>
      </c>
      <c r="D14" s="16">
        <v>1</v>
      </c>
      <c r="E14" s="16">
        <v>1</v>
      </c>
      <c r="F14" s="88">
        <v>0</v>
      </c>
      <c r="G14" s="16">
        <v>1</v>
      </c>
      <c r="H14" s="16">
        <v>1</v>
      </c>
      <c r="I14" s="16">
        <v>0</v>
      </c>
      <c r="J14" s="16">
        <v>0</v>
      </c>
      <c r="K14" s="16">
        <v>0</v>
      </c>
      <c r="L14" s="16">
        <v>1</v>
      </c>
      <c r="M14" s="16">
        <v>0</v>
      </c>
      <c r="N14" s="16">
        <v>0</v>
      </c>
      <c r="O14" s="37">
        <f t="shared" si="0"/>
        <v>50</v>
      </c>
    </row>
    <row r="15" spans="1:15" s="77" customFormat="1" ht="14.25" customHeight="1" x14ac:dyDescent="0.2">
      <c r="A15" s="26" t="s">
        <v>94</v>
      </c>
      <c r="B15" s="50" t="s">
        <v>20</v>
      </c>
      <c r="C15" s="16">
        <v>1</v>
      </c>
      <c r="D15" s="16">
        <v>1</v>
      </c>
      <c r="E15" s="16">
        <v>1</v>
      </c>
      <c r="F15" s="88">
        <v>1</v>
      </c>
      <c r="G15" s="16">
        <v>1</v>
      </c>
      <c r="H15" s="16">
        <v>1</v>
      </c>
      <c r="I15" s="16">
        <v>0</v>
      </c>
      <c r="J15" s="16">
        <v>1</v>
      </c>
      <c r="K15" s="16">
        <v>0</v>
      </c>
      <c r="L15" s="16">
        <v>1</v>
      </c>
      <c r="M15" s="16">
        <v>1</v>
      </c>
      <c r="N15" s="16">
        <v>1</v>
      </c>
      <c r="O15" s="37">
        <f t="shared" si="0"/>
        <v>83.333333333333343</v>
      </c>
    </row>
    <row r="16" spans="1:15" s="77" customFormat="1" ht="14.25" customHeight="1" x14ac:dyDescent="0.2">
      <c r="A16" s="26" t="s">
        <v>95</v>
      </c>
      <c r="B16" s="50" t="s">
        <v>30</v>
      </c>
      <c r="C16" s="16">
        <v>1</v>
      </c>
      <c r="D16" s="16">
        <v>1</v>
      </c>
      <c r="E16" s="16">
        <v>1</v>
      </c>
      <c r="F16" s="88">
        <v>1</v>
      </c>
      <c r="G16" s="16">
        <v>1</v>
      </c>
      <c r="H16" s="16">
        <v>1</v>
      </c>
      <c r="I16" s="16">
        <v>1</v>
      </c>
      <c r="J16" s="16">
        <v>1</v>
      </c>
      <c r="K16" s="16">
        <v>1</v>
      </c>
      <c r="L16" s="16">
        <v>1</v>
      </c>
      <c r="M16" s="16">
        <v>1</v>
      </c>
      <c r="N16" s="16">
        <v>0</v>
      </c>
      <c r="O16" s="37">
        <f t="shared" si="0"/>
        <v>91.666666666666671</v>
      </c>
    </row>
    <row r="17" spans="1:15" s="77" customFormat="1" ht="14.25" customHeight="1" x14ac:dyDescent="0.2">
      <c r="A17" s="26" t="s">
        <v>96</v>
      </c>
      <c r="B17" s="50" t="s">
        <v>18</v>
      </c>
      <c r="C17" s="16">
        <v>1</v>
      </c>
      <c r="D17" s="16">
        <v>1</v>
      </c>
      <c r="E17" s="16">
        <v>1</v>
      </c>
      <c r="F17" s="88">
        <v>1</v>
      </c>
      <c r="G17" s="16">
        <v>1</v>
      </c>
      <c r="H17" s="16">
        <v>1</v>
      </c>
      <c r="I17" s="16">
        <v>1</v>
      </c>
      <c r="J17" s="16">
        <v>1</v>
      </c>
      <c r="K17" s="16">
        <v>1</v>
      </c>
      <c r="L17" s="16">
        <v>1</v>
      </c>
      <c r="M17" s="16">
        <v>1</v>
      </c>
      <c r="N17" s="16">
        <v>1</v>
      </c>
      <c r="O17" s="37">
        <f t="shared" si="0"/>
        <v>100</v>
      </c>
    </row>
    <row r="18" spans="1:15" s="77" customFormat="1" ht="14.25" customHeight="1" x14ac:dyDescent="0.2">
      <c r="A18" s="26" t="s">
        <v>97</v>
      </c>
      <c r="B18" s="50" t="s">
        <v>32</v>
      </c>
      <c r="C18" s="16">
        <v>1</v>
      </c>
      <c r="D18" s="16">
        <v>1</v>
      </c>
      <c r="E18" s="16">
        <v>0</v>
      </c>
      <c r="F18" s="88">
        <v>1</v>
      </c>
      <c r="G18" s="16">
        <v>1</v>
      </c>
      <c r="H18" s="16">
        <v>0</v>
      </c>
      <c r="I18" s="16">
        <v>0</v>
      </c>
      <c r="J18" s="16">
        <v>1</v>
      </c>
      <c r="K18" s="16">
        <v>1</v>
      </c>
      <c r="L18" s="16">
        <v>1</v>
      </c>
      <c r="M18" s="16">
        <v>0</v>
      </c>
      <c r="N18" s="16">
        <v>1</v>
      </c>
      <c r="O18" s="37">
        <f t="shared" si="0"/>
        <v>66.666666666666671</v>
      </c>
    </row>
    <row r="19" spans="1:15" s="77" customFormat="1" ht="14.25" customHeight="1" x14ac:dyDescent="0.2">
      <c r="A19" s="26" t="s">
        <v>189</v>
      </c>
      <c r="B19" s="50" t="s">
        <v>18</v>
      </c>
      <c r="C19" s="105"/>
      <c r="D19" s="105"/>
      <c r="E19" s="105"/>
      <c r="F19" s="106"/>
      <c r="G19" s="105"/>
      <c r="H19" s="105"/>
      <c r="I19" s="105"/>
      <c r="J19" s="105"/>
      <c r="K19" s="105"/>
      <c r="L19" s="105"/>
      <c r="M19" s="105"/>
      <c r="N19" s="105"/>
      <c r="O19" s="37"/>
    </row>
    <row r="20" spans="1:15" s="77" customFormat="1" ht="14.25" customHeight="1" x14ac:dyDescent="0.2">
      <c r="A20" s="26" t="s">
        <v>98</v>
      </c>
      <c r="B20" s="50" t="s">
        <v>20</v>
      </c>
      <c r="C20" s="15">
        <v>1</v>
      </c>
      <c r="D20" s="15">
        <v>1</v>
      </c>
      <c r="E20" s="15">
        <v>1</v>
      </c>
      <c r="F20" s="51">
        <v>1</v>
      </c>
      <c r="G20" s="15">
        <v>0</v>
      </c>
      <c r="H20" s="15">
        <v>1</v>
      </c>
      <c r="I20" s="15">
        <v>1</v>
      </c>
      <c r="J20" s="15">
        <v>0</v>
      </c>
      <c r="K20" s="15">
        <v>1</v>
      </c>
      <c r="L20" s="15">
        <v>0</v>
      </c>
      <c r="M20" s="15">
        <v>0</v>
      </c>
      <c r="N20" s="15">
        <v>1</v>
      </c>
      <c r="O20" s="37">
        <f>SUM(C20:N20)/0.12</f>
        <v>66.666666666666671</v>
      </c>
    </row>
    <row r="21" spans="1:15" s="77" customFormat="1" ht="14.25" customHeight="1" x14ac:dyDescent="0.2">
      <c r="A21" s="133" t="s">
        <v>156</v>
      </c>
      <c r="B21" s="50" t="s">
        <v>18</v>
      </c>
      <c r="C21" s="15">
        <v>1</v>
      </c>
      <c r="D21" s="15">
        <v>1</v>
      </c>
      <c r="E21" s="15">
        <v>1</v>
      </c>
      <c r="F21" s="51">
        <v>1</v>
      </c>
      <c r="G21" s="15">
        <v>1</v>
      </c>
      <c r="H21" s="15">
        <v>1</v>
      </c>
      <c r="I21" s="15">
        <v>1</v>
      </c>
      <c r="J21" s="15">
        <v>1</v>
      </c>
      <c r="K21" s="15">
        <v>0</v>
      </c>
      <c r="L21" s="89"/>
      <c r="M21" s="89"/>
      <c r="N21" s="89"/>
      <c r="O21" s="37">
        <f>SUM(C21:N21)/0.09</f>
        <v>88.888888888888886</v>
      </c>
    </row>
    <row r="22" spans="1:15" s="100" customFormat="1" ht="15" customHeight="1" x14ac:dyDescent="0.2">
      <c r="A22" s="97"/>
      <c r="B22" s="97"/>
      <c r="C22" s="98">
        <f t="shared" ref="C22:N22" si="1">SUM(C4:C20)</f>
        <v>14</v>
      </c>
      <c r="D22" s="98">
        <f t="shared" si="1"/>
        <v>14</v>
      </c>
      <c r="E22" s="98">
        <f t="shared" si="1"/>
        <v>11</v>
      </c>
      <c r="F22" s="98">
        <f t="shared" si="1"/>
        <v>13</v>
      </c>
      <c r="G22" s="98">
        <f t="shared" si="1"/>
        <v>13</v>
      </c>
      <c r="H22" s="98">
        <f t="shared" si="1"/>
        <v>11</v>
      </c>
      <c r="I22" s="98">
        <f t="shared" si="1"/>
        <v>10</v>
      </c>
      <c r="J22" s="98">
        <f t="shared" si="1"/>
        <v>10</v>
      </c>
      <c r="K22" s="98">
        <f t="shared" si="1"/>
        <v>8</v>
      </c>
      <c r="L22" s="98">
        <f t="shared" si="1"/>
        <v>10</v>
      </c>
      <c r="M22" s="98">
        <f t="shared" si="1"/>
        <v>10</v>
      </c>
      <c r="N22" s="98">
        <f t="shared" si="1"/>
        <v>10</v>
      </c>
      <c r="O22" s="99"/>
    </row>
    <row r="23" spans="1:15" ht="15" customHeight="1" x14ac:dyDescent="0.2">
      <c r="A23" s="12"/>
      <c r="B23" s="1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5" ht="15" customHeight="1" x14ac:dyDescent="0.2">
      <c r="A24" s="12"/>
      <c r="B24" s="12"/>
      <c r="C24" s="109"/>
      <c r="D24" s="61" t="s">
        <v>39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5" ht="15" customHeight="1" x14ac:dyDescent="0.2">
      <c r="A25" s="12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5" ht="15" customHeight="1" x14ac:dyDescent="0.2">
      <c r="A26" s="142" t="s">
        <v>57</v>
      </c>
      <c r="B26" s="1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5" ht="15" customHeight="1" x14ac:dyDescent="0.2">
      <c r="A27" s="10" t="s">
        <v>41</v>
      </c>
      <c r="B27" s="10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5" ht="15" customHeight="1" x14ac:dyDescent="0.2">
      <c r="A28" s="10"/>
      <c r="B28" s="10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5" ht="15" customHeight="1" x14ac:dyDescent="0.2">
      <c r="A29" s="12" t="s">
        <v>42</v>
      </c>
      <c r="B29" s="1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5" ht="15" customHeight="1" x14ac:dyDescent="0.2">
      <c r="A30" s="12" t="s">
        <v>158</v>
      </c>
      <c r="B30" s="1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5" ht="15" customHeight="1" x14ac:dyDescent="0.2">
      <c r="A31" s="12" t="s">
        <v>177</v>
      </c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5" ht="15" customHeight="1" x14ac:dyDescent="0.2">
      <c r="A32" s="12" t="s">
        <v>190</v>
      </c>
      <c r="B32" s="1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1:14" ht="15" customHeight="1" x14ac:dyDescent="0.2">
      <c r="A33" s="12"/>
      <c r="B33" s="1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ht="15" customHeight="1" x14ac:dyDescent="0.2">
      <c r="A34" s="12"/>
      <c r="B34" s="1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 ht="15" customHeight="1" x14ac:dyDescent="0.2">
      <c r="A35" s="12"/>
      <c r="B35" s="12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ht="15" customHeight="1" x14ac:dyDescent="0.2">
      <c r="A36" s="12"/>
      <c r="B36" s="1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</row>
    <row r="37" spans="1:14" ht="15" customHeight="1" x14ac:dyDescent="0.2">
      <c r="A37" s="12"/>
      <c r="B37" s="1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4" ht="15" customHeight="1" x14ac:dyDescent="0.2">
      <c r="A38" s="12"/>
      <c r="B38" s="1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</row>
    <row r="39" spans="1:14" ht="15" customHeight="1" x14ac:dyDescent="0.2"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  <row r="40" spans="1:14" ht="15" customHeight="1" x14ac:dyDescent="0.2">
      <c r="A40" s="12"/>
      <c r="B40" s="1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</row>
    <row r="41" spans="1:14" ht="15" customHeight="1" x14ac:dyDescent="0.2">
      <c r="A41" s="12"/>
      <c r="B41" s="1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1:14" ht="15" customHeight="1" x14ac:dyDescent="0.2">
      <c r="A42" s="12"/>
      <c r="B42" s="1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</row>
    <row r="43" spans="1:14" ht="15" customHeight="1" x14ac:dyDescent="0.2">
      <c r="A43" s="12"/>
      <c r="B43" s="1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</row>
    <row r="44" spans="1:14" ht="15" customHeight="1" x14ac:dyDescent="0.2">
      <c r="A44" s="12"/>
      <c r="B44" s="1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</row>
    <row r="45" spans="1:14" ht="15" customHeight="1" x14ac:dyDescent="0.2">
      <c r="A45" s="12"/>
      <c r="B45" s="1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</row>
    <row r="46" spans="1:14" ht="15" customHeight="1" x14ac:dyDescent="0.2">
      <c r="A46" s="12"/>
      <c r="B46" s="1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</row>
    <row r="47" spans="1:14" ht="15" customHeight="1" x14ac:dyDescent="0.2"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1:14" ht="15" customHeight="1" x14ac:dyDescent="0.2">
      <c r="A48" s="12"/>
      <c r="B48" s="1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1:14" ht="15" customHeight="1" x14ac:dyDescent="0.2">
      <c r="A49" s="12"/>
      <c r="B49" s="1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1:14" ht="15" customHeight="1" x14ac:dyDescent="0.2">
      <c r="A50" s="12"/>
      <c r="B50" s="1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</row>
    <row r="51" spans="1:14" ht="15" customHeight="1" x14ac:dyDescent="0.2"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</row>
    <row r="52" spans="1:14" ht="15" customHeight="1" x14ac:dyDescent="0.2">
      <c r="A52" s="12"/>
      <c r="B52" s="1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</row>
    <row r="53" spans="1:14" ht="15" customHeight="1" x14ac:dyDescent="0.2"/>
    <row r="54" spans="1:14" ht="15" customHeight="1" x14ac:dyDescent="0.2"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</row>
    <row r="55" spans="1:14" ht="15" customHeight="1" x14ac:dyDescent="0.2"/>
    <row r="56" spans="1:14" ht="15" customHeight="1" x14ac:dyDescent="0.2"/>
    <row r="57" spans="1:14" ht="15" customHeight="1" x14ac:dyDescent="0.2"/>
    <row r="58" spans="1:14" ht="15" customHeight="1" x14ac:dyDescent="0.2"/>
    <row r="59" spans="1:14" ht="15" customHeight="1" x14ac:dyDescent="0.2"/>
    <row r="60" spans="1:14" ht="15" customHeight="1" x14ac:dyDescent="0.2"/>
    <row r="61" spans="1:14" ht="15" customHeight="1" x14ac:dyDescent="0.2"/>
    <row r="62" spans="1:14" ht="15" customHeight="1" x14ac:dyDescent="0.2"/>
    <row r="63" spans="1:14" ht="15" customHeight="1" x14ac:dyDescent="0.2"/>
    <row r="64" spans="1:1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</sheetData>
  <phoneticPr fontId="0" type="noConversion"/>
  <printOptions horizontalCentered="1"/>
  <pageMargins left="0.39370078740157483" right="0.39370078740157483" top="1.3779527559055118" bottom="0.6692913385826772" header="0.47244094488188981" footer="0.35433070866141736"/>
  <pageSetup paperSize="9" scale="97" orientation="landscape" r:id="rId1"/>
  <headerFooter scaleWithDoc="0">
    <oddHeader>&amp;C&amp;"Tahoma,Tučné"&amp;12Procento účasti na jednání komise rady kraje pro strategický rozvoj kraje 
ve vol. období 2020-2024</oddHeader>
    <oddFooter>&amp;L&amp;"Tahoma,Obyčejné"Zpracovala: Radka Bartmanová, odbor právní a organizační
Dne: &amp;D_x000D_&amp;1#&amp;"Calibri"&amp;9&amp;K000000 Klasifikace informací: Neveřejné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EFD37-167C-42C5-8F31-6DCB765215B2}">
  <sheetPr>
    <pageSetUpPr fitToPage="1"/>
  </sheetPr>
  <dimension ref="A2:P61"/>
  <sheetViews>
    <sheetView zoomScale="115" zoomScaleNormal="115" zoomScaleSheetLayoutView="130" workbookViewId="0">
      <selection activeCell="A33" sqref="A33"/>
    </sheetView>
  </sheetViews>
  <sheetFormatPr defaultColWidth="9.140625" defaultRowHeight="12.75" x14ac:dyDescent="0.2"/>
  <cols>
    <col min="1" max="1" width="54.85546875" style="10" customWidth="1"/>
    <col min="2" max="2" width="15" style="10" customWidth="1"/>
    <col min="3" max="15" width="3.85546875" style="10" customWidth="1"/>
    <col min="16" max="16" width="5.5703125" style="10" customWidth="1"/>
    <col min="17" max="16384" width="9.140625" style="10"/>
  </cols>
  <sheetData>
    <row r="2" spans="1:16" x14ac:dyDescent="0.2">
      <c r="C2" s="44" t="s">
        <v>0</v>
      </c>
      <c r="D2" s="44" t="s">
        <v>1</v>
      </c>
      <c r="E2" s="44" t="s">
        <v>2</v>
      </c>
      <c r="F2" s="44" t="s">
        <v>3</v>
      </c>
      <c r="G2" s="63" t="s">
        <v>4</v>
      </c>
      <c r="H2" s="44" t="s">
        <v>5</v>
      </c>
      <c r="I2" s="82" t="s">
        <v>6</v>
      </c>
      <c r="J2" s="44" t="s">
        <v>7</v>
      </c>
      <c r="K2" s="44" t="s">
        <v>8</v>
      </c>
      <c r="L2" s="44" t="s">
        <v>9</v>
      </c>
      <c r="M2" s="44" t="s">
        <v>10</v>
      </c>
      <c r="N2" s="44" t="s">
        <v>11</v>
      </c>
      <c r="O2" s="44" t="s">
        <v>145</v>
      </c>
    </row>
    <row r="3" spans="1:16" ht="61.5" customHeight="1" x14ac:dyDescent="0.2">
      <c r="A3" s="47" t="s">
        <v>12</v>
      </c>
      <c r="B3" s="67" t="s">
        <v>13</v>
      </c>
      <c r="C3" s="48">
        <v>44236</v>
      </c>
      <c r="D3" s="48">
        <v>44335</v>
      </c>
      <c r="E3" s="48">
        <v>44405</v>
      </c>
      <c r="F3" s="48">
        <v>44462</v>
      </c>
      <c r="G3" s="79">
        <v>44524</v>
      </c>
      <c r="H3" s="65">
        <v>44609</v>
      </c>
      <c r="I3" s="49">
        <v>44700</v>
      </c>
      <c r="J3" s="65">
        <v>44788</v>
      </c>
      <c r="K3" s="65">
        <v>44881</v>
      </c>
      <c r="L3" s="65">
        <v>44971</v>
      </c>
      <c r="M3" s="65">
        <v>45057</v>
      </c>
      <c r="N3" s="65">
        <v>45148</v>
      </c>
      <c r="O3" s="65">
        <v>45239</v>
      </c>
      <c r="P3" s="91" t="s">
        <v>14</v>
      </c>
    </row>
    <row r="4" spans="1:16" ht="15" customHeight="1" x14ac:dyDescent="0.2">
      <c r="A4" s="62" t="s">
        <v>168</v>
      </c>
      <c r="B4" s="78" t="s">
        <v>18</v>
      </c>
      <c r="C4" s="15">
        <v>0</v>
      </c>
      <c r="D4" s="15">
        <v>0</v>
      </c>
      <c r="E4" s="15">
        <v>1</v>
      </c>
      <c r="F4" s="15">
        <v>0</v>
      </c>
      <c r="G4" s="15">
        <v>0</v>
      </c>
      <c r="H4" s="15">
        <v>1</v>
      </c>
      <c r="I4" s="15">
        <v>0</v>
      </c>
      <c r="J4" s="15">
        <v>1</v>
      </c>
      <c r="K4" s="15">
        <v>1</v>
      </c>
      <c r="L4" s="15">
        <v>1</v>
      </c>
      <c r="M4" s="15">
        <v>0</v>
      </c>
      <c r="N4" s="15">
        <v>1</v>
      </c>
      <c r="O4" s="15">
        <v>0</v>
      </c>
      <c r="P4" s="37">
        <f>SUM(C4:O4)/0.13</f>
        <v>46.153846153846153</v>
      </c>
    </row>
    <row r="5" spans="1:16" ht="15" customHeight="1" x14ac:dyDescent="0.2">
      <c r="A5" s="133" t="s">
        <v>164</v>
      </c>
      <c r="B5" s="78" t="s">
        <v>173</v>
      </c>
      <c r="C5" s="15">
        <v>1</v>
      </c>
      <c r="D5" s="15">
        <v>1</v>
      </c>
      <c r="E5" s="15">
        <v>1</v>
      </c>
      <c r="F5" s="15">
        <v>1</v>
      </c>
      <c r="G5" s="15">
        <v>1</v>
      </c>
      <c r="H5" s="15">
        <v>1</v>
      </c>
      <c r="I5" s="15">
        <v>1</v>
      </c>
      <c r="J5" s="15">
        <v>1</v>
      </c>
      <c r="K5" s="15">
        <v>1</v>
      </c>
      <c r="L5" s="15">
        <v>1</v>
      </c>
      <c r="M5" s="15">
        <v>1</v>
      </c>
      <c r="N5" s="15">
        <v>1</v>
      </c>
      <c r="O5" s="15">
        <v>0</v>
      </c>
      <c r="P5" s="37">
        <f>SUM(C5:O5)/0.13</f>
        <v>92.307692307692307</v>
      </c>
    </row>
    <row r="6" spans="1:16" ht="15" customHeight="1" x14ac:dyDescent="0.2">
      <c r="A6" s="26" t="s">
        <v>90</v>
      </c>
      <c r="B6" s="78" t="s">
        <v>22</v>
      </c>
      <c r="C6" s="15">
        <v>1</v>
      </c>
      <c r="D6" s="15">
        <v>1</v>
      </c>
      <c r="E6" s="15">
        <v>1</v>
      </c>
      <c r="F6" s="15">
        <v>0</v>
      </c>
      <c r="G6" s="15">
        <v>1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5">
        <v>1</v>
      </c>
      <c r="N6" s="15">
        <v>1</v>
      </c>
      <c r="O6" s="15">
        <v>1</v>
      </c>
      <c r="P6" s="37">
        <f>SUM(C6:O6)/0.13</f>
        <v>92.307692307692307</v>
      </c>
    </row>
    <row r="7" spans="1:16" ht="15" customHeight="1" x14ac:dyDescent="0.2">
      <c r="A7" s="26" t="s">
        <v>163</v>
      </c>
      <c r="B7" s="78" t="s">
        <v>18</v>
      </c>
      <c r="C7" s="15">
        <v>1</v>
      </c>
      <c r="D7" s="15">
        <v>1</v>
      </c>
      <c r="E7" s="15">
        <v>1</v>
      </c>
      <c r="F7" s="15">
        <v>1</v>
      </c>
      <c r="G7" s="15">
        <v>1</v>
      </c>
      <c r="H7" s="15">
        <v>1</v>
      </c>
      <c r="I7" s="15">
        <v>1</v>
      </c>
      <c r="J7" s="15">
        <v>1</v>
      </c>
      <c r="K7" s="15">
        <v>1</v>
      </c>
      <c r="L7" s="15">
        <v>1</v>
      </c>
      <c r="M7" s="15">
        <v>1</v>
      </c>
      <c r="N7" s="15">
        <v>1</v>
      </c>
      <c r="O7" s="15">
        <v>1</v>
      </c>
      <c r="P7" s="37">
        <f>SUM(C7:O7)/0.13</f>
        <v>100</v>
      </c>
    </row>
    <row r="8" spans="1:16" ht="15" customHeight="1" x14ac:dyDescent="0.2">
      <c r="A8" s="133" t="s">
        <v>162</v>
      </c>
      <c r="B8" s="78" t="s">
        <v>22</v>
      </c>
      <c r="C8" s="15">
        <v>1</v>
      </c>
      <c r="D8" s="15">
        <v>1</v>
      </c>
      <c r="E8" s="15">
        <v>0</v>
      </c>
      <c r="F8" s="15">
        <v>1</v>
      </c>
      <c r="G8" s="15">
        <v>1</v>
      </c>
      <c r="H8" s="15">
        <v>1</v>
      </c>
      <c r="I8" s="15">
        <v>0</v>
      </c>
      <c r="J8" s="15">
        <v>1</v>
      </c>
      <c r="K8" s="15">
        <v>1</v>
      </c>
      <c r="L8" s="15">
        <v>1</v>
      </c>
      <c r="M8" s="15">
        <v>1</v>
      </c>
      <c r="N8" s="15">
        <v>1</v>
      </c>
      <c r="O8" s="89"/>
      <c r="P8" s="37">
        <f>SUM(C8:O8)/0.12</f>
        <v>83.333333333333343</v>
      </c>
    </row>
    <row r="9" spans="1:16" ht="15" customHeight="1" x14ac:dyDescent="0.2">
      <c r="A9" s="26" t="s">
        <v>103</v>
      </c>
      <c r="B9" s="78" t="s">
        <v>22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15">
        <v>1</v>
      </c>
      <c r="P9" s="37">
        <f>SUM(C9:O9)/0.01</f>
        <v>100</v>
      </c>
    </row>
    <row r="10" spans="1:16" ht="15" customHeight="1" x14ac:dyDescent="0.2">
      <c r="A10" s="26" t="s">
        <v>165</v>
      </c>
      <c r="B10" s="78" t="s">
        <v>24</v>
      </c>
      <c r="C10" s="15">
        <v>1</v>
      </c>
      <c r="D10" s="15">
        <v>0</v>
      </c>
      <c r="E10" s="15">
        <v>0</v>
      </c>
      <c r="F10" s="15">
        <v>0</v>
      </c>
      <c r="G10" s="15">
        <v>1</v>
      </c>
      <c r="H10" s="15">
        <v>1</v>
      </c>
      <c r="I10" s="15">
        <v>0</v>
      </c>
      <c r="J10" s="15">
        <v>1</v>
      </c>
      <c r="K10" s="15">
        <v>0</v>
      </c>
      <c r="L10" s="15">
        <v>1</v>
      </c>
      <c r="M10" s="15">
        <v>1</v>
      </c>
      <c r="N10" s="15">
        <v>1</v>
      </c>
      <c r="O10" s="15">
        <v>1</v>
      </c>
      <c r="P10" s="37">
        <f>SUM(C10:O10)/0.13</f>
        <v>61.538461538461533</v>
      </c>
    </row>
    <row r="11" spans="1:16" ht="15" customHeight="1" x14ac:dyDescent="0.2">
      <c r="A11" s="133" t="s">
        <v>166</v>
      </c>
      <c r="B11" s="78" t="s">
        <v>18</v>
      </c>
      <c r="C11" s="15">
        <v>1</v>
      </c>
      <c r="D11" s="15">
        <v>0</v>
      </c>
      <c r="E11" s="15">
        <v>1</v>
      </c>
      <c r="F11" s="15">
        <v>1</v>
      </c>
      <c r="G11" s="15">
        <v>1</v>
      </c>
      <c r="H11" s="15">
        <v>1</v>
      </c>
      <c r="I11" s="15">
        <v>0</v>
      </c>
      <c r="J11" s="15">
        <v>1</v>
      </c>
      <c r="K11" s="15">
        <v>1</v>
      </c>
      <c r="L11" s="15">
        <v>1</v>
      </c>
      <c r="M11" s="15">
        <v>1</v>
      </c>
      <c r="N11" s="89"/>
      <c r="O11" s="89"/>
      <c r="P11" s="37">
        <f>SUM(C11:O11)/0.11</f>
        <v>81.818181818181813</v>
      </c>
    </row>
    <row r="12" spans="1:16" ht="15" customHeight="1" x14ac:dyDescent="0.2">
      <c r="A12" s="26" t="s">
        <v>167</v>
      </c>
      <c r="B12" s="78" t="s">
        <v>18</v>
      </c>
      <c r="C12" s="15">
        <v>1</v>
      </c>
      <c r="D12" s="15">
        <v>1</v>
      </c>
      <c r="E12" s="15">
        <v>1</v>
      </c>
      <c r="F12" s="15">
        <v>1</v>
      </c>
      <c r="G12" s="15">
        <v>1</v>
      </c>
      <c r="H12" s="15">
        <v>1</v>
      </c>
      <c r="I12" s="15">
        <v>0</v>
      </c>
      <c r="J12" s="15">
        <v>0</v>
      </c>
      <c r="K12" s="15">
        <v>1</v>
      </c>
      <c r="L12" s="15">
        <v>1</v>
      </c>
      <c r="M12" s="15">
        <v>0</v>
      </c>
      <c r="N12" s="15">
        <v>1</v>
      </c>
      <c r="O12" s="15">
        <v>0</v>
      </c>
      <c r="P12" s="37">
        <f>SUM(C12:O12)/0.13</f>
        <v>69.230769230769226</v>
      </c>
    </row>
    <row r="13" spans="1:16" ht="15" customHeight="1" x14ac:dyDescent="0.2">
      <c r="A13" s="133" t="s">
        <v>112</v>
      </c>
      <c r="B13" s="78" t="s">
        <v>32</v>
      </c>
      <c r="C13" s="15">
        <v>1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89"/>
      <c r="M13" s="89"/>
      <c r="N13" s="89"/>
      <c r="O13" s="89"/>
      <c r="P13" s="37">
        <f>SUM(C13:O13)/0.09</f>
        <v>11.111111111111111</v>
      </c>
    </row>
    <row r="14" spans="1:16" ht="15" customHeight="1" x14ac:dyDescent="0.2">
      <c r="A14" s="26" t="s">
        <v>113</v>
      </c>
      <c r="B14" s="78" t="s">
        <v>16</v>
      </c>
      <c r="C14" s="15">
        <v>1</v>
      </c>
      <c r="D14" s="15">
        <v>1</v>
      </c>
      <c r="E14" s="15">
        <v>1</v>
      </c>
      <c r="F14" s="15">
        <v>1</v>
      </c>
      <c r="G14" s="15">
        <v>1</v>
      </c>
      <c r="H14" s="15">
        <v>1</v>
      </c>
      <c r="I14" s="15">
        <v>1</v>
      </c>
      <c r="J14" s="15">
        <v>1</v>
      </c>
      <c r="K14" s="15">
        <v>0</v>
      </c>
      <c r="L14" s="15">
        <v>1</v>
      </c>
      <c r="M14" s="15">
        <v>1</v>
      </c>
      <c r="N14" s="15">
        <v>1</v>
      </c>
      <c r="O14" s="15">
        <v>1</v>
      </c>
      <c r="P14" s="37">
        <f>SUM(C14:O14)/0.13</f>
        <v>92.307692307692307</v>
      </c>
    </row>
    <row r="15" spans="1:16" ht="15" customHeight="1" x14ac:dyDescent="0.2">
      <c r="A15" s="26" t="s">
        <v>114</v>
      </c>
      <c r="B15" s="78" t="s">
        <v>32</v>
      </c>
      <c r="C15" s="15">
        <v>1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1</v>
      </c>
      <c r="J15" s="15">
        <v>0</v>
      </c>
      <c r="K15" s="15">
        <v>0</v>
      </c>
      <c r="L15" s="89"/>
      <c r="M15" s="89"/>
      <c r="N15" s="89"/>
      <c r="O15" s="89"/>
      <c r="P15" s="37">
        <f>SUM(C15:O15)/0.09</f>
        <v>22.222222222222221</v>
      </c>
    </row>
    <row r="16" spans="1:16" ht="15" customHeight="1" x14ac:dyDescent="0.2">
      <c r="A16" s="26" t="s">
        <v>115</v>
      </c>
      <c r="B16" s="78" t="s">
        <v>30</v>
      </c>
      <c r="C16" s="15">
        <v>1</v>
      </c>
      <c r="D16" s="15">
        <v>0</v>
      </c>
      <c r="E16" s="15">
        <v>0</v>
      </c>
      <c r="F16" s="15">
        <v>1</v>
      </c>
      <c r="G16" s="15">
        <v>1</v>
      </c>
      <c r="H16" s="15">
        <v>1</v>
      </c>
      <c r="I16" s="15">
        <v>0</v>
      </c>
      <c r="J16" s="15">
        <v>1</v>
      </c>
      <c r="K16" s="15">
        <v>1</v>
      </c>
      <c r="L16" s="15">
        <v>1</v>
      </c>
      <c r="M16" s="15">
        <v>0</v>
      </c>
      <c r="N16" s="15">
        <v>1</v>
      </c>
      <c r="O16" s="15">
        <v>0</v>
      </c>
      <c r="P16" s="37">
        <f>SUM(C16:O16)/0.13</f>
        <v>61.538461538461533</v>
      </c>
    </row>
    <row r="17" spans="1:16" ht="15" customHeight="1" x14ac:dyDescent="0.2">
      <c r="A17" s="133" t="s">
        <v>149</v>
      </c>
      <c r="B17" s="78" t="s">
        <v>32</v>
      </c>
      <c r="C17" s="89"/>
      <c r="D17" s="89"/>
      <c r="E17" s="89"/>
      <c r="F17" s="89"/>
      <c r="G17" s="89"/>
      <c r="H17" s="89"/>
      <c r="I17" s="89"/>
      <c r="J17" s="89"/>
      <c r="K17" s="89"/>
      <c r="L17" s="15">
        <v>1</v>
      </c>
      <c r="M17" s="15">
        <v>1</v>
      </c>
      <c r="N17" s="15">
        <v>1</v>
      </c>
      <c r="O17" s="15">
        <v>1</v>
      </c>
      <c r="P17" s="37">
        <f>SUM(C17:O17)/0.04</f>
        <v>100</v>
      </c>
    </row>
    <row r="18" spans="1:16" ht="15" customHeight="1" x14ac:dyDescent="0.2">
      <c r="A18" s="26" t="s">
        <v>188</v>
      </c>
      <c r="B18" s="78" t="s">
        <v>18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37"/>
    </row>
    <row r="19" spans="1:16" ht="15" customHeight="1" x14ac:dyDescent="0.2">
      <c r="A19" s="26" t="s">
        <v>171</v>
      </c>
      <c r="B19" s="78" t="s">
        <v>18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15">
        <v>0</v>
      </c>
      <c r="P19" s="37">
        <f>SUM(C19:O19)/0.01</f>
        <v>0</v>
      </c>
    </row>
    <row r="20" spans="1:16" ht="15" customHeight="1" x14ac:dyDescent="0.2">
      <c r="A20" s="26" t="s">
        <v>116</v>
      </c>
      <c r="B20" s="78" t="s">
        <v>20</v>
      </c>
      <c r="C20" s="15">
        <v>1</v>
      </c>
      <c r="D20" s="15">
        <v>1</v>
      </c>
      <c r="E20" s="15">
        <v>1</v>
      </c>
      <c r="F20" s="15">
        <v>1</v>
      </c>
      <c r="G20" s="15">
        <v>1</v>
      </c>
      <c r="H20" s="15">
        <v>1</v>
      </c>
      <c r="I20" s="15">
        <v>1</v>
      </c>
      <c r="J20" s="15">
        <v>1</v>
      </c>
      <c r="K20" s="15">
        <v>1</v>
      </c>
      <c r="L20" s="15">
        <v>1</v>
      </c>
      <c r="M20" s="15">
        <v>1</v>
      </c>
      <c r="N20" s="15">
        <v>1</v>
      </c>
      <c r="O20" s="15">
        <v>1</v>
      </c>
      <c r="P20" s="37">
        <f>SUM(C20:O20)/0.13</f>
        <v>100</v>
      </c>
    </row>
    <row r="21" spans="1:16" ht="15" customHeight="1" x14ac:dyDescent="0.2">
      <c r="A21" s="26" t="s">
        <v>148</v>
      </c>
      <c r="B21" s="78" t="s">
        <v>32</v>
      </c>
      <c r="C21" s="89"/>
      <c r="D21" s="89"/>
      <c r="E21" s="89"/>
      <c r="F21" s="89"/>
      <c r="G21" s="89"/>
      <c r="H21" s="89"/>
      <c r="I21" s="89"/>
      <c r="J21" s="89"/>
      <c r="K21" s="89"/>
      <c r="L21" s="15">
        <v>0</v>
      </c>
      <c r="M21" s="15">
        <v>1</v>
      </c>
      <c r="N21" s="15">
        <v>0</v>
      </c>
      <c r="O21" s="15">
        <v>0</v>
      </c>
      <c r="P21" s="37">
        <f>SUM(C21:O21)/0.04</f>
        <v>25</v>
      </c>
    </row>
    <row r="22" spans="1:16" ht="15" customHeight="1" x14ac:dyDescent="0.2">
      <c r="A22" s="26" t="s">
        <v>117</v>
      </c>
      <c r="B22" s="78" t="s">
        <v>20</v>
      </c>
      <c r="C22" s="15">
        <v>0</v>
      </c>
      <c r="D22" s="15">
        <v>0</v>
      </c>
      <c r="E22" s="15">
        <v>1</v>
      </c>
      <c r="F22" s="15">
        <v>1</v>
      </c>
      <c r="G22" s="15">
        <v>1</v>
      </c>
      <c r="H22" s="15">
        <v>1</v>
      </c>
      <c r="I22" s="15">
        <v>0</v>
      </c>
      <c r="J22" s="15">
        <v>1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37">
        <f>SUM(C22:O22)/0.13</f>
        <v>38.46153846153846</v>
      </c>
    </row>
    <row r="23" spans="1:16" ht="15" customHeight="1" x14ac:dyDescent="0.2">
      <c r="A23" s="26" t="s">
        <v>118</v>
      </c>
      <c r="B23" s="78"/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1</v>
      </c>
      <c r="K23" s="15">
        <v>1</v>
      </c>
      <c r="L23" s="15">
        <v>1</v>
      </c>
      <c r="M23" s="15">
        <v>1</v>
      </c>
      <c r="N23" s="15">
        <v>0</v>
      </c>
      <c r="O23" s="15">
        <v>1</v>
      </c>
      <c r="P23" s="37">
        <f>SUM(C23:O23)/0.13</f>
        <v>38.46153846153846</v>
      </c>
    </row>
    <row r="24" spans="1:16" ht="15.75" customHeight="1" x14ac:dyDescent="0.2">
      <c r="A24" s="69" t="s">
        <v>119</v>
      </c>
      <c r="B24" s="78"/>
      <c r="C24" s="15">
        <v>1</v>
      </c>
      <c r="D24" s="15">
        <v>0</v>
      </c>
      <c r="E24" s="15">
        <v>1</v>
      </c>
      <c r="F24" s="15">
        <v>1</v>
      </c>
      <c r="G24" s="15">
        <v>1</v>
      </c>
      <c r="H24" s="15">
        <v>1</v>
      </c>
      <c r="I24" s="15">
        <v>1</v>
      </c>
      <c r="J24" s="15">
        <v>1</v>
      </c>
      <c r="K24" s="15">
        <v>1</v>
      </c>
      <c r="L24" s="15">
        <v>1</v>
      </c>
      <c r="M24" s="15">
        <v>1</v>
      </c>
      <c r="N24" s="15">
        <v>1</v>
      </c>
      <c r="O24" s="15">
        <v>1</v>
      </c>
      <c r="P24" s="37">
        <f>SUM(C24:O24)/0.13</f>
        <v>92.307692307692307</v>
      </c>
    </row>
    <row r="25" spans="1:16" ht="25.5" x14ac:dyDescent="0.2">
      <c r="A25" s="69" t="s">
        <v>120</v>
      </c>
      <c r="B25" s="78"/>
      <c r="C25" s="15">
        <v>0</v>
      </c>
      <c r="D25" s="15">
        <v>0</v>
      </c>
      <c r="E25" s="15">
        <v>1</v>
      </c>
      <c r="F25" s="15">
        <v>1</v>
      </c>
      <c r="G25" s="15">
        <v>0</v>
      </c>
      <c r="H25" s="15">
        <v>0</v>
      </c>
      <c r="I25" s="15">
        <v>0</v>
      </c>
      <c r="J25" s="15">
        <v>1</v>
      </c>
      <c r="K25" s="15">
        <v>0</v>
      </c>
      <c r="L25" s="15">
        <v>1</v>
      </c>
      <c r="M25" s="15">
        <v>0</v>
      </c>
      <c r="N25" s="15">
        <v>0</v>
      </c>
      <c r="O25" s="15">
        <v>0</v>
      </c>
      <c r="P25" s="37">
        <f>SUM(C25:O25)/0.13</f>
        <v>30.769230769230766</v>
      </c>
    </row>
    <row r="26" spans="1:16" x14ac:dyDescent="0.2">
      <c r="A26" s="136" t="s">
        <v>121</v>
      </c>
      <c r="B26" s="78"/>
      <c r="C26" s="15">
        <v>1</v>
      </c>
      <c r="D26" s="15">
        <v>0</v>
      </c>
      <c r="E26" s="15">
        <v>1</v>
      </c>
      <c r="F26" s="15">
        <v>0</v>
      </c>
      <c r="G26" s="15">
        <v>0</v>
      </c>
      <c r="H26" s="15">
        <v>0</v>
      </c>
      <c r="I26" s="89"/>
      <c r="J26" s="89"/>
      <c r="K26" s="89"/>
      <c r="L26" s="89"/>
      <c r="M26" s="89"/>
      <c r="N26" s="89"/>
      <c r="O26" s="89"/>
      <c r="P26" s="37">
        <f>SUM(C26:I26)/0.06</f>
        <v>33.333333333333336</v>
      </c>
    </row>
    <row r="27" spans="1:16" ht="15.75" customHeight="1" x14ac:dyDescent="0.2">
      <c r="A27" s="69" t="s">
        <v>139</v>
      </c>
      <c r="B27" s="78" t="s">
        <v>32</v>
      </c>
      <c r="C27" s="89"/>
      <c r="D27" s="89"/>
      <c r="E27" s="89"/>
      <c r="F27" s="89"/>
      <c r="G27" s="89"/>
      <c r="H27" s="89"/>
      <c r="I27" s="15">
        <v>1</v>
      </c>
      <c r="J27" s="15">
        <v>0</v>
      </c>
      <c r="K27" s="15">
        <v>0</v>
      </c>
      <c r="L27" s="15">
        <v>0</v>
      </c>
      <c r="M27" s="15">
        <v>1</v>
      </c>
      <c r="N27" s="15">
        <v>0</v>
      </c>
      <c r="O27" s="15">
        <v>1</v>
      </c>
      <c r="P27" s="37">
        <f>SUM(C27:O27)/0.07</f>
        <v>42.857142857142854</v>
      </c>
    </row>
    <row r="28" spans="1:16" ht="25.5" x14ac:dyDescent="0.2">
      <c r="A28" s="69" t="s">
        <v>122</v>
      </c>
      <c r="B28" s="78" t="s">
        <v>32</v>
      </c>
      <c r="C28" s="15">
        <v>1</v>
      </c>
      <c r="D28" s="15">
        <v>0</v>
      </c>
      <c r="E28" s="15">
        <v>1</v>
      </c>
      <c r="F28" s="15">
        <v>0</v>
      </c>
      <c r="G28" s="15">
        <v>1</v>
      </c>
      <c r="H28" s="15">
        <v>0</v>
      </c>
      <c r="I28" s="15">
        <v>1</v>
      </c>
      <c r="J28" s="15">
        <v>1</v>
      </c>
      <c r="K28" s="15">
        <v>1</v>
      </c>
      <c r="L28" s="15">
        <v>0</v>
      </c>
      <c r="M28" s="15">
        <v>0</v>
      </c>
      <c r="N28" s="15">
        <v>1</v>
      </c>
      <c r="O28" s="15">
        <v>1</v>
      </c>
      <c r="P28" s="37">
        <f>SUM(C28:O28)/0.13</f>
        <v>61.538461538461533</v>
      </c>
    </row>
    <row r="29" spans="1:16" ht="15" customHeight="1" x14ac:dyDescent="0.2">
      <c r="C29" s="98">
        <f t="shared" ref="C29:L29" si="0">SUM(C5:C28)</f>
        <v>15</v>
      </c>
      <c r="D29" s="98">
        <f t="shared" si="0"/>
        <v>7</v>
      </c>
      <c r="E29" s="98">
        <f t="shared" si="0"/>
        <v>12</v>
      </c>
      <c r="F29" s="98">
        <f t="shared" si="0"/>
        <v>11</v>
      </c>
      <c r="G29" s="98">
        <f t="shared" si="0"/>
        <v>13</v>
      </c>
      <c r="H29" s="98">
        <f t="shared" si="0"/>
        <v>12</v>
      </c>
      <c r="I29" s="98">
        <f t="shared" si="0"/>
        <v>9</v>
      </c>
      <c r="J29" s="98">
        <f t="shared" si="0"/>
        <v>14</v>
      </c>
      <c r="K29" s="98">
        <f t="shared" si="0"/>
        <v>11</v>
      </c>
      <c r="L29" s="98">
        <f t="shared" si="0"/>
        <v>14</v>
      </c>
      <c r="M29" s="98">
        <f t="shared" ref="M29:O29" si="1">SUM(M5:M28)</f>
        <v>13</v>
      </c>
      <c r="N29" s="98">
        <f t="shared" si="1"/>
        <v>12</v>
      </c>
      <c r="O29" s="98">
        <f t="shared" si="1"/>
        <v>11</v>
      </c>
      <c r="P29" s="14"/>
    </row>
    <row r="30" spans="1:16" ht="8.1" customHeight="1" x14ac:dyDescent="0.2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14"/>
    </row>
    <row r="31" spans="1:16" ht="15" customHeight="1" x14ac:dyDescent="0.2">
      <c r="C31" s="130"/>
      <c r="D31" s="61" t="s">
        <v>39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 ht="15" customHeight="1" x14ac:dyDescent="0.2"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ht="15" customHeight="1" x14ac:dyDescent="0.2">
      <c r="A33" s="140" t="s">
        <v>123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 ht="15" customHeight="1" x14ac:dyDescent="0.2">
      <c r="A34" s="10" t="s">
        <v>41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 ht="15" customHeight="1" x14ac:dyDescent="0.2"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 ht="15" customHeight="1" x14ac:dyDescent="0.2">
      <c r="A36" s="8" t="s">
        <v>42</v>
      </c>
      <c r="B36" s="8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 ht="15" customHeight="1" x14ac:dyDescent="0.2">
      <c r="A37" s="8" t="s">
        <v>136</v>
      </c>
      <c r="B37" s="8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 ht="15" customHeight="1" x14ac:dyDescent="0.2">
      <c r="A38" s="8" t="s">
        <v>151</v>
      </c>
      <c r="B38" s="8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 ht="15" customHeight="1" x14ac:dyDescent="0.2">
      <c r="A39" s="8" t="s">
        <v>150</v>
      </c>
      <c r="B39" s="8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 ht="15" customHeight="1" x14ac:dyDescent="0.2">
      <c r="A40" s="8" t="s">
        <v>180</v>
      </c>
      <c r="B40" s="8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 ht="15" customHeight="1" x14ac:dyDescent="0.2">
      <c r="A41" s="8" t="s">
        <v>172</v>
      </c>
      <c r="B41" s="8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 ht="25.5" x14ac:dyDescent="0.2">
      <c r="A42" s="12" t="s">
        <v>187</v>
      </c>
      <c r="B42" s="8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 ht="15" customHeight="1" x14ac:dyDescent="0.2">
      <c r="A43" s="8"/>
      <c r="B43" s="8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 ht="15" customHeight="1" x14ac:dyDescent="0.2">
      <c r="A44" s="8"/>
      <c r="B44" s="8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 ht="15" customHeight="1" x14ac:dyDescent="0.2">
      <c r="A45" s="8"/>
      <c r="B45" s="8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 ht="15" customHeight="1" x14ac:dyDescent="0.2">
      <c r="A46" s="8"/>
      <c r="B46" s="8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 ht="15" customHeight="1" x14ac:dyDescent="0.2"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 ht="15" customHeight="1" x14ac:dyDescent="0.2">
      <c r="A48" s="8"/>
      <c r="B48" s="8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</row>
    <row r="49" spans="1:16" ht="15" customHeight="1" x14ac:dyDescent="0.2">
      <c r="A49" s="8"/>
      <c r="B49" s="8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</row>
    <row r="50" spans="1:16" ht="15" customHeight="1" x14ac:dyDescent="0.2">
      <c r="A50" s="8"/>
      <c r="B50" s="8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</row>
    <row r="51" spans="1:16" ht="15" customHeight="1" x14ac:dyDescent="0.2">
      <c r="A51" s="8"/>
      <c r="B51" s="8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</row>
    <row r="52" spans="1:16" ht="15" customHeight="1" x14ac:dyDescent="0.2">
      <c r="A52" s="8"/>
      <c r="B52" s="8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</row>
    <row r="53" spans="1:16" ht="15" customHeight="1" x14ac:dyDescent="0.2">
      <c r="A53" s="8"/>
      <c r="B53" s="8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</row>
    <row r="54" spans="1:16" ht="15" customHeight="1" x14ac:dyDescent="0.2">
      <c r="A54" s="8"/>
      <c r="B54" s="8"/>
    </row>
    <row r="55" spans="1:16" ht="15" customHeight="1" x14ac:dyDescent="0.2"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</row>
    <row r="56" spans="1:16" ht="15" customHeight="1" x14ac:dyDescent="0.2">
      <c r="A56" s="8"/>
      <c r="B56" s="8"/>
    </row>
    <row r="57" spans="1:16" ht="15" customHeight="1" x14ac:dyDescent="0.2">
      <c r="A57" s="8"/>
      <c r="B57" s="8"/>
    </row>
    <row r="58" spans="1:16" ht="15" customHeight="1" x14ac:dyDescent="0.2">
      <c r="A58" s="8"/>
      <c r="B58" s="8"/>
    </row>
    <row r="59" spans="1:16" ht="15" customHeight="1" x14ac:dyDescent="0.2"/>
    <row r="60" spans="1:16" ht="15" customHeight="1" x14ac:dyDescent="0.2">
      <c r="A60" s="8"/>
      <c r="B60" s="8"/>
    </row>
    <row r="61" spans="1:16" ht="15" customHeight="1" x14ac:dyDescent="0.2"/>
  </sheetData>
  <printOptions horizontalCentered="1"/>
  <pageMargins left="0.19685039370078741" right="0.19685039370078741" top="0.98425196850393704" bottom="0.47244094488188981" header="0.19685039370078741" footer="0.35433070866141736"/>
  <pageSetup paperSize="9" scale="84" orientation="landscape" r:id="rId1"/>
  <headerFooter scaleWithDoc="0">
    <oddHeader>&amp;C&amp;"Tahoma,Tučné"&amp;12Procento účasti na jednání komise pro výzkum, vývoj a inovační podnikání rady kraje
ve vol. období 2020-2024</oddHeader>
    <oddFooter>&amp;L&amp;"Tahoma,Obyčejné"Zpracovala: Radka Bartmanová, odbor právní a organizační
Dne: &amp;D_x000D_&amp;1#&amp;"Calibri"&amp;9&amp;K000000 Klasifikace informací: Neveřejné</oddFooter>
  </headerFooter>
  <rowBreaks count="1" manualBreakCount="1">
    <brk id="31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R64"/>
  <sheetViews>
    <sheetView zoomScale="130" zoomScaleNormal="130" workbookViewId="0">
      <selection activeCell="A26" sqref="A26"/>
    </sheetView>
  </sheetViews>
  <sheetFormatPr defaultColWidth="9.140625" defaultRowHeight="12.75" x14ac:dyDescent="0.2"/>
  <cols>
    <col min="1" max="1" width="47" style="10" customWidth="1"/>
    <col min="2" max="2" width="13.7109375" style="10" customWidth="1"/>
    <col min="3" max="16" width="3.5703125" style="10" customWidth="1"/>
    <col min="17" max="17" width="4.42578125" style="10" customWidth="1"/>
    <col min="18" max="18" width="5.85546875" style="10" customWidth="1"/>
    <col min="19" max="16384" width="9.140625" style="10"/>
  </cols>
  <sheetData>
    <row r="2" spans="1:18" x14ac:dyDescent="0.2">
      <c r="C2" s="44" t="s">
        <v>0</v>
      </c>
      <c r="D2" s="82" t="s">
        <v>1</v>
      </c>
      <c r="E2" s="44" t="s">
        <v>2</v>
      </c>
      <c r="F2" s="44" t="s">
        <v>3</v>
      </c>
      <c r="G2" s="44" t="s">
        <v>4</v>
      </c>
      <c r="H2" s="44" t="s">
        <v>5</v>
      </c>
      <c r="I2" s="44" t="s">
        <v>6</v>
      </c>
      <c r="J2" s="44" t="s">
        <v>7</v>
      </c>
      <c r="K2" s="44" t="s">
        <v>8</v>
      </c>
      <c r="L2" s="44" t="s">
        <v>9</v>
      </c>
      <c r="M2" s="44" t="s">
        <v>10</v>
      </c>
      <c r="N2" s="44" t="s">
        <v>11</v>
      </c>
      <c r="O2" s="44" t="s">
        <v>145</v>
      </c>
      <c r="P2" s="44" t="s">
        <v>146</v>
      </c>
      <c r="Q2" s="44" t="s">
        <v>147</v>
      </c>
    </row>
    <row r="3" spans="1:18" ht="58.7" customHeight="1" thickBot="1" x14ac:dyDescent="0.25">
      <c r="A3" s="47" t="s">
        <v>12</v>
      </c>
      <c r="B3" s="67" t="s">
        <v>13</v>
      </c>
      <c r="C3" s="48">
        <v>44179</v>
      </c>
      <c r="D3" s="49">
        <v>44230</v>
      </c>
      <c r="E3" s="48">
        <v>44336</v>
      </c>
      <c r="F3" s="48">
        <v>44371</v>
      </c>
      <c r="G3" s="48">
        <v>44419</v>
      </c>
      <c r="H3" s="48">
        <v>44510</v>
      </c>
      <c r="I3" s="48">
        <v>44608</v>
      </c>
      <c r="J3" s="48">
        <v>44692</v>
      </c>
      <c r="K3" s="65">
        <v>44733</v>
      </c>
      <c r="L3" s="65">
        <v>44783</v>
      </c>
      <c r="M3" s="65">
        <v>44874</v>
      </c>
      <c r="N3" s="65">
        <v>44965</v>
      </c>
      <c r="O3" s="65">
        <v>45055</v>
      </c>
      <c r="P3" s="65">
        <v>45147</v>
      </c>
      <c r="Q3" s="65">
        <v>45238</v>
      </c>
      <c r="R3" s="93" t="s">
        <v>14</v>
      </c>
    </row>
    <row r="4" spans="1:18" ht="15" customHeight="1" x14ac:dyDescent="0.2">
      <c r="A4" s="26" t="s">
        <v>99</v>
      </c>
      <c r="B4" s="70" t="s">
        <v>20</v>
      </c>
      <c r="C4" s="15">
        <v>1</v>
      </c>
      <c r="D4" s="15">
        <v>1</v>
      </c>
      <c r="E4" s="15">
        <v>1</v>
      </c>
      <c r="F4" s="15">
        <v>0</v>
      </c>
      <c r="G4" s="15">
        <v>1</v>
      </c>
      <c r="H4" s="15">
        <v>1</v>
      </c>
      <c r="I4" s="15">
        <v>1</v>
      </c>
      <c r="J4" s="15">
        <v>1</v>
      </c>
      <c r="K4" s="30">
        <v>0</v>
      </c>
      <c r="L4" s="30">
        <v>1</v>
      </c>
      <c r="M4" s="30">
        <v>1</v>
      </c>
      <c r="N4" s="30">
        <v>1</v>
      </c>
      <c r="O4" s="30">
        <v>1</v>
      </c>
      <c r="P4" s="30">
        <v>1</v>
      </c>
      <c r="Q4" s="30">
        <v>1</v>
      </c>
      <c r="R4" s="80">
        <f>SUM(C4:Q4)/0.15</f>
        <v>86.666666666666671</v>
      </c>
    </row>
    <row r="5" spans="1:18" ht="15" customHeight="1" x14ac:dyDescent="0.2">
      <c r="A5" s="26" t="s">
        <v>138</v>
      </c>
      <c r="B5" s="52" t="s">
        <v>32</v>
      </c>
      <c r="C5" s="89"/>
      <c r="D5" s="89"/>
      <c r="E5" s="89"/>
      <c r="F5" s="89"/>
      <c r="G5" s="89"/>
      <c r="H5" s="89"/>
      <c r="I5" s="89"/>
      <c r="J5" s="15">
        <v>0</v>
      </c>
      <c r="K5" s="30">
        <v>0</v>
      </c>
      <c r="L5" s="30">
        <v>1</v>
      </c>
      <c r="M5" s="30">
        <v>1</v>
      </c>
      <c r="N5" s="30">
        <v>0</v>
      </c>
      <c r="O5" s="30">
        <v>1</v>
      </c>
      <c r="P5" s="30">
        <v>0</v>
      </c>
      <c r="Q5" s="30">
        <v>1</v>
      </c>
      <c r="R5" s="90">
        <f>SUM(C5:Q5)/0.08</f>
        <v>50</v>
      </c>
    </row>
    <row r="6" spans="1:18" ht="15" customHeight="1" x14ac:dyDescent="0.2">
      <c r="A6" s="26" t="s">
        <v>100</v>
      </c>
      <c r="B6" s="70" t="s">
        <v>22</v>
      </c>
      <c r="C6" s="15">
        <v>1</v>
      </c>
      <c r="D6" s="15">
        <v>1</v>
      </c>
      <c r="E6" s="15">
        <v>1</v>
      </c>
      <c r="F6" s="15">
        <v>1</v>
      </c>
      <c r="G6" s="15">
        <v>1</v>
      </c>
      <c r="H6" s="15">
        <v>1</v>
      </c>
      <c r="I6" s="15">
        <v>0</v>
      </c>
      <c r="J6" s="15">
        <v>1</v>
      </c>
      <c r="K6" s="15">
        <v>0</v>
      </c>
      <c r="L6" s="15">
        <v>1</v>
      </c>
      <c r="M6" s="15">
        <v>1</v>
      </c>
      <c r="N6" s="15">
        <v>1</v>
      </c>
      <c r="O6" s="15">
        <v>1</v>
      </c>
      <c r="P6" s="15">
        <v>1</v>
      </c>
      <c r="Q6" s="15">
        <v>0</v>
      </c>
      <c r="R6" s="37">
        <f>SUM(C6:Q6)/0.15</f>
        <v>80</v>
      </c>
    </row>
    <row r="7" spans="1:18" ht="15" customHeight="1" x14ac:dyDescent="0.2">
      <c r="A7" s="26" t="s">
        <v>101</v>
      </c>
      <c r="B7" s="52" t="s">
        <v>16</v>
      </c>
      <c r="C7" s="15">
        <v>1</v>
      </c>
      <c r="D7" s="15">
        <v>1</v>
      </c>
      <c r="E7" s="15">
        <v>1</v>
      </c>
      <c r="F7" s="15">
        <v>1</v>
      </c>
      <c r="G7" s="15">
        <v>0</v>
      </c>
      <c r="H7" s="15">
        <v>1</v>
      </c>
      <c r="I7" s="15">
        <v>0</v>
      </c>
      <c r="J7" s="15">
        <v>0</v>
      </c>
      <c r="K7" s="15">
        <v>1</v>
      </c>
      <c r="L7" s="15">
        <v>0</v>
      </c>
      <c r="M7" s="15">
        <v>1</v>
      </c>
      <c r="N7" s="15">
        <v>0</v>
      </c>
      <c r="O7" s="15">
        <v>0</v>
      </c>
      <c r="P7" s="15">
        <v>1</v>
      </c>
      <c r="Q7" s="15">
        <v>0</v>
      </c>
      <c r="R7" s="37">
        <f>SUM(C7:Q7)/0.15</f>
        <v>53.333333333333336</v>
      </c>
    </row>
    <row r="8" spans="1:18" ht="15" customHeight="1" x14ac:dyDescent="0.2">
      <c r="A8" s="26" t="s">
        <v>17</v>
      </c>
      <c r="B8" s="70" t="s">
        <v>18</v>
      </c>
      <c r="C8" s="15">
        <v>1</v>
      </c>
      <c r="D8" s="15">
        <v>0</v>
      </c>
      <c r="E8" s="15">
        <v>1</v>
      </c>
      <c r="F8" s="15">
        <v>1</v>
      </c>
      <c r="G8" s="15">
        <v>0</v>
      </c>
      <c r="H8" s="15">
        <v>1</v>
      </c>
      <c r="I8" s="15">
        <v>1</v>
      </c>
      <c r="J8" s="15">
        <v>1</v>
      </c>
      <c r="K8" s="15">
        <v>1</v>
      </c>
      <c r="L8" s="15">
        <v>0</v>
      </c>
      <c r="M8" s="15">
        <v>0</v>
      </c>
      <c r="N8" s="15">
        <v>1</v>
      </c>
      <c r="O8" s="15">
        <v>0</v>
      </c>
      <c r="P8" s="15">
        <v>0</v>
      </c>
      <c r="Q8" s="15">
        <v>0</v>
      </c>
      <c r="R8" s="37">
        <f>SUM(C8:Q8)/0.15</f>
        <v>53.333333333333336</v>
      </c>
    </row>
    <row r="9" spans="1:18" ht="15" customHeight="1" x14ac:dyDescent="0.2">
      <c r="A9" s="26" t="s">
        <v>102</v>
      </c>
      <c r="B9" s="52" t="s">
        <v>18</v>
      </c>
      <c r="C9" s="15">
        <v>0</v>
      </c>
      <c r="D9" s="15">
        <v>1</v>
      </c>
      <c r="E9" s="15">
        <v>0</v>
      </c>
      <c r="F9" s="15">
        <v>0</v>
      </c>
      <c r="G9" s="15">
        <v>0</v>
      </c>
      <c r="H9" s="15">
        <v>1</v>
      </c>
      <c r="I9" s="15">
        <v>1</v>
      </c>
      <c r="J9" s="15">
        <v>1</v>
      </c>
      <c r="K9" s="15">
        <v>0</v>
      </c>
      <c r="L9" s="15">
        <v>0</v>
      </c>
      <c r="M9" s="15">
        <v>1</v>
      </c>
      <c r="N9" s="15">
        <v>1</v>
      </c>
      <c r="O9" s="15">
        <v>0</v>
      </c>
      <c r="P9" s="15">
        <v>1</v>
      </c>
      <c r="Q9" s="15">
        <v>1</v>
      </c>
      <c r="R9" s="37">
        <f>SUM(C9:Q9)/0.15</f>
        <v>53.333333333333336</v>
      </c>
    </row>
    <row r="10" spans="1:18" ht="15" customHeight="1" x14ac:dyDescent="0.2">
      <c r="A10" s="26" t="s">
        <v>103</v>
      </c>
      <c r="B10" s="70" t="s">
        <v>22</v>
      </c>
      <c r="C10" s="89"/>
      <c r="D10" s="89"/>
      <c r="E10" s="15">
        <v>0</v>
      </c>
      <c r="F10" s="15">
        <v>0</v>
      </c>
      <c r="G10" s="15">
        <v>0</v>
      </c>
      <c r="H10" s="15">
        <v>1</v>
      </c>
      <c r="I10" s="15">
        <v>1</v>
      </c>
      <c r="J10" s="15">
        <v>0</v>
      </c>
      <c r="K10" s="15">
        <v>0</v>
      </c>
      <c r="L10" s="15">
        <v>0</v>
      </c>
      <c r="M10" s="15">
        <v>1</v>
      </c>
      <c r="N10" s="15">
        <v>0</v>
      </c>
      <c r="O10" s="15">
        <v>0</v>
      </c>
      <c r="P10" s="15">
        <v>1</v>
      </c>
      <c r="Q10" s="15">
        <v>1</v>
      </c>
      <c r="R10" s="37">
        <f>SUM(C10:Q10)/0.13</f>
        <v>38.46153846153846</v>
      </c>
    </row>
    <row r="11" spans="1:18" ht="15" customHeight="1" x14ac:dyDescent="0.2">
      <c r="A11" s="26" t="s">
        <v>104</v>
      </c>
      <c r="B11" s="70" t="s">
        <v>18</v>
      </c>
      <c r="C11" s="15">
        <v>1</v>
      </c>
      <c r="D11" s="15">
        <v>1</v>
      </c>
      <c r="E11" s="15">
        <v>1</v>
      </c>
      <c r="F11" s="15">
        <v>1</v>
      </c>
      <c r="G11" s="15">
        <v>1</v>
      </c>
      <c r="H11" s="15">
        <v>1</v>
      </c>
      <c r="I11" s="15">
        <v>1</v>
      </c>
      <c r="J11" s="15">
        <v>0</v>
      </c>
      <c r="K11" s="15">
        <v>0</v>
      </c>
      <c r="L11" s="15">
        <v>1</v>
      </c>
      <c r="M11" s="15">
        <v>0</v>
      </c>
      <c r="N11" s="15">
        <v>1</v>
      </c>
      <c r="O11" s="15">
        <v>0</v>
      </c>
      <c r="P11" s="15">
        <v>0</v>
      </c>
      <c r="Q11" s="15">
        <v>1</v>
      </c>
      <c r="R11" s="37">
        <f>SUM(C11:Q11)/0.15</f>
        <v>66.666666666666671</v>
      </c>
    </row>
    <row r="12" spans="1:18" ht="15" customHeight="1" x14ac:dyDescent="0.2">
      <c r="A12" s="26" t="s">
        <v>105</v>
      </c>
      <c r="B12" s="70" t="s">
        <v>24</v>
      </c>
      <c r="C12" s="89"/>
      <c r="D12" s="15">
        <v>1</v>
      </c>
      <c r="E12" s="15">
        <v>0</v>
      </c>
      <c r="F12" s="15">
        <v>0</v>
      </c>
      <c r="G12" s="15">
        <v>0</v>
      </c>
      <c r="H12" s="15">
        <v>0</v>
      </c>
      <c r="I12" s="15">
        <v>1</v>
      </c>
      <c r="J12" s="15">
        <v>1</v>
      </c>
      <c r="K12" s="15">
        <v>0</v>
      </c>
      <c r="L12" s="15">
        <v>1</v>
      </c>
      <c r="M12" s="15">
        <v>1</v>
      </c>
      <c r="N12" s="15">
        <v>1</v>
      </c>
      <c r="O12" s="15">
        <v>1</v>
      </c>
      <c r="P12" s="15">
        <v>1</v>
      </c>
      <c r="Q12" s="15">
        <v>1</v>
      </c>
      <c r="R12" s="37">
        <f>SUM(C12:Q12)/0.14</f>
        <v>64.285714285714278</v>
      </c>
    </row>
    <row r="13" spans="1:18" ht="15" customHeight="1" x14ac:dyDescent="0.2">
      <c r="A13" s="26" t="s">
        <v>47</v>
      </c>
      <c r="B13" s="52" t="s">
        <v>32</v>
      </c>
      <c r="C13" s="15">
        <v>1</v>
      </c>
      <c r="D13" s="15">
        <v>1</v>
      </c>
      <c r="E13" s="15">
        <v>0</v>
      </c>
      <c r="F13" s="15">
        <v>1</v>
      </c>
      <c r="G13" s="15">
        <v>1</v>
      </c>
      <c r="H13" s="15">
        <v>1</v>
      </c>
      <c r="I13" s="15">
        <v>1</v>
      </c>
      <c r="J13" s="15">
        <v>1</v>
      </c>
      <c r="K13" s="15">
        <v>1</v>
      </c>
      <c r="L13" s="15">
        <v>1</v>
      </c>
      <c r="M13" s="15">
        <v>1</v>
      </c>
      <c r="N13" s="15">
        <v>1</v>
      </c>
      <c r="O13" s="15">
        <v>0</v>
      </c>
      <c r="P13" s="15">
        <v>1</v>
      </c>
      <c r="Q13" s="15">
        <v>1</v>
      </c>
      <c r="R13" s="37">
        <f t="shared" ref="R13:R18" si="0">SUM(C13:Q13)/0.15</f>
        <v>86.666666666666671</v>
      </c>
    </row>
    <row r="14" spans="1:18" ht="15" customHeight="1" x14ac:dyDescent="0.2">
      <c r="A14" s="26" t="s">
        <v>75</v>
      </c>
      <c r="B14" s="52" t="s">
        <v>20</v>
      </c>
      <c r="C14" s="15">
        <v>1</v>
      </c>
      <c r="D14" s="15">
        <v>0</v>
      </c>
      <c r="E14" s="15">
        <v>1</v>
      </c>
      <c r="F14" s="15">
        <v>0</v>
      </c>
      <c r="G14" s="15">
        <v>1</v>
      </c>
      <c r="H14" s="15">
        <v>0</v>
      </c>
      <c r="I14" s="15">
        <v>1</v>
      </c>
      <c r="J14" s="15">
        <v>0</v>
      </c>
      <c r="K14" s="15">
        <v>1</v>
      </c>
      <c r="L14" s="15">
        <v>1</v>
      </c>
      <c r="M14" s="15">
        <v>1</v>
      </c>
      <c r="N14" s="15">
        <v>0</v>
      </c>
      <c r="O14" s="15">
        <v>1</v>
      </c>
      <c r="P14" s="15">
        <v>1</v>
      </c>
      <c r="Q14" s="15">
        <v>1</v>
      </c>
      <c r="R14" s="37">
        <f t="shared" si="0"/>
        <v>66.666666666666671</v>
      </c>
    </row>
    <row r="15" spans="1:18" ht="15" customHeight="1" x14ac:dyDescent="0.2">
      <c r="A15" s="26" t="s">
        <v>106</v>
      </c>
      <c r="B15" s="52" t="s">
        <v>18</v>
      </c>
      <c r="C15" s="15">
        <v>1</v>
      </c>
      <c r="D15" s="15">
        <v>1</v>
      </c>
      <c r="E15" s="15">
        <v>0</v>
      </c>
      <c r="F15" s="15">
        <v>0</v>
      </c>
      <c r="G15" s="15">
        <v>0</v>
      </c>
      <c r="H15" s="15">
        <v>1</v>
      </c>
      <c r="I15" s="15">
        <v>1</v>
      </c>
      <c r="J15" s="15">
        <v>1</v>
      </c>
      <c r="K15" s="15">
        <v>1</v>
      </c>
      <c r="L15" s="15">
        <v>0</v>
      </c>
      <c r="M15" s="15">
        <v>0</v>
      </c>
      <c r="N15" s="15">
        <v>1</v>
      </c>
      <c r="O15" s="15">
        <v>0</v>
      </c>
      <c r="P15" s="15">
        <v>1</v>
      </c>
      <c r="Q15" s="15">
        <v>1</v>
      </c>
      <c r="R15" s="37">
        <f t="shared" si="0"/>
        <v>60</v>
      </c>
    </row>
    <row r="16" spans="1:18" ht="15" customHeight="1" x14ac:dyDescent="0.2">
      <c r="A16" s="26" t="s">
        <v>107</v>
      </c>
      <c r="B16" s="52" t="s">
        <v>32</v>
      </c>
      <c r="C16" s="15">
        <v>1</v>
      </c>
      <c r="D16" s="15">
        <v>1</v>
      </c>
      <c r="E16" s="15">
        <v>1</v>
      </c>
      <c r="F16" s="15">
        <v>1</v>
      </c>
      <c r="G16" s="15">
        <v>1</v>
      </c>
      <c r="H16" s="15">
        <v>0</v>
      </c>
      <c r="I16" s="15">
        <v>0</v>
      </c>
      <c r="J16" s="15">
        <v>1</v>
      </c>
      <c r="K16" s="15">
        <v>0</v>
      </c>
      <c r="L16" s="15">
        <v>1</v>
      </c>
      <c r="M16" s="15">
        <v>1</v>
      </c>
      <c r="N16" s="15">
        <v>0</v>
      </c>
      <c r="O16" s="15">
        <v>1</v>
      </c>
      <c r="P16" s="15">
        <v>1</v>
      </c>
      <c r="Q16" s="15">
        <v>0</v>
      </c>
      <c r="R16" s="37">
        <f t="shared" si="0"/>
        <v>66.666666666666671</v>
      </c>
    </row>
    <row r="17" spans="1:18" ht="15" customHeight="1" x14ac:dyDescent="0.2">
      <c r="A17" s="26" t="s">
        <v>108</v>
      </c>
      <c r="B17" s="52" t="s">
        <v>30</v>
      </c>
      <c r="C17" s="15">
        <v>1</v>
      </c>
      <c r="D17" s="15">
        <v>1</v>
      </c>
      <c r="E17" s="15">
        <v>1</v>
      </c>
      <c r="F17" s="15">
        <v>1</v>
      </c>
      <c r="G17" s="15">
        <v>1</v>
      </c>
      <c r="H17" s="15">
        <v>1</v>
      </c>
      <c r="I17" s="15">
        <v>0</v>
      </c>
      <c r="J17" s="15">
        <v>0</v>
      </c>
      <c r="K17" s="15">
        <v>1</v>
      </c>
      <c r="L17" s="15">
        <v>1</v>
      </c>
      <c r="M17" s="15">
        <v>0</v>
      </c>
      <c r="N17" s="15">
        <v>1</v>
      </c>
      <c r="O17" s="15">
        <v>1</v>
      </c>
      <c r="P17" s="15">
        <v>0</v>
      </c>
      <c r="Q17" s="15">
        <v>1</v>
      </c>
      <c r="R17" s="37">
        <f t="shared" si="0"/>
        <v>73.333333333333343</v>
      </c>
    </row>
    <row r="18" spans="1:18" ht="15" customHeight="1" x14ac:dyDescent="0.2">
      <c r="A18" s="26" t="s">
        <v>109</v>
      </c>
      <c r="B18" s="70" t="s">
        <v>18</v>
      </c>
      <c r="C18" s="15">
        <v>1</v>
      </c>
      <c r="D18" s="15">
        <v>1</v>
      </c>
      <c r="E18" s="15">
        <v>1</v>
      </c>
      <c r="F18" s="15">
        <v>1</v>
      </c>
      <c r="G18" s="15">
        <v>1</v>
      </c>
      <c r="H18" s="15">
        <v>0</v>
      </c>
      <c r="I18" s="15">
        <v>0</v>
      </c>
      <c r="J18" s="15">
        <v>0</v>
      </c>
      <c r="K18" s="15">
        <v>1</v>
      </c>
      <c r="L18" s="15">
        <v>0</v>
      </c>
      <c r="M18" s="15">
        <v>1</v>
      </c>
      <c r="N18" s="15">
        <v>1</v>
      </c>
      <c r="O18" s="15">
        <v>0</v>
      </c>
      <c r="P18" s="15">
        <v>0</v>
      </c>
      <c r="Q18" s="15">
        <v>0</v>
      </c>
      <c r="R18" s="37">
        <f t="shared" si="0"/>
        <v>53.333333333333336</v>
      </c>
    </row>
    <row r="19" spans="1:18" ht="15" customHeight="1" x14ac:dyDescent="0.2">
      <c r="A19" s="133" t="s">
        <v>110</v>
      </c>
      <c r="B19" s="70" t="s">
        <v>24</v>
      </c>
      <c r="C19" s="15">
        <v>1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37">
        <f>SUM(C19:J19)/0.01</f>
        <v>100</v>
      </c>
    </row>
    <row r="20" spans="1:18" ht="15" customHeight="1" x14ac:dyDescent="0.2">
      <c r="A20" s="133" t="s">
        <v>111</v>
      </c>
      <c r="B20" s="52" t="s">
        <v>22</v>
      </c>
      <c r="C20" s="15">
        <v>1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37">
        <f>SUM(C20:J20)/0.01</f>
        <v>100</v>
      </c>
    </row>
    <row r="21" spans="1:18" ht="15" customHeight="1" x14ac:dyDescent="0.2">
      <c r="A21" s="133" t="s">
        <v>197</v>
      </c>
      <c r="B21" s="52" t="s">
        <v>32</v>
      </c>
      <c r="C21" s="15">
        <v>1</v>
      </c>
      <c r="D21" s="15">
        <v>1</v>
      </c>
      <c r="E21" s="15">
        <v>1</v>
      </c>
      <c r="F21" s="15">
        <v>0</v>
      </c>
      <c r="G21" s="15">
        <v>1</v>
      </c>
      <c r="H21" s="15">
        <v>1</v>
      </c>
      <c r="I21" s="15">
        <v>0</v>
      </c>
      <c r="J21" s="89"/>
      <c r="K21" s="89"/>
      <c r="L21" s="89"/>
      <c r="M21" s="89"/>
      <c r="N21" s="89"/>
      <c r="O21" s="89"/>
      <c r="P21" s="89"/>
      <c r="Q21" s="89"/>
      <c r="R21" s="37">
        <f>SUM(C21:J21)/0.07</f>
        <v>71.428571428571416</v>
      </c>
    </row>
    <row r="22" spans="1:18" ht="15" customHeight="1" x14ac:dyDescent="0.2">
      <c r="C22" s="98">
        <f t="shared" ref="C22:I22" si="1">SUM(C4:C20)</f>
        <v>13</v>
      </c>
      <c r="D22" s="98">
        <f t="shared" si="1"/>
        <v>11</v>
      </c>
      <c r="E22" s="98">
        <f t="shared" si="1"/>
        <v>9</v>
      </c>
      <c r="F22" s="98">
        <f t="shared" si="1"/>
        <v>8</v>
      </c>
      <c r="G22" s="98">
        <f t="shared" si="1"/>
        <v>8</v>
      </c>
      <c r="H22" s="98">
        <f t="shared" si="1"/>
        <v>10</v>
      </c>
      <c r="I22" s="98">
        <f t="shared" si="1"/>
        <v>9</v>
      </c>
      <c r="J22" s="98">
        <f>SUM(K4:K20)</f>
        <v>7</v>
      </c>
      <c r="K22" s="98">
        <f>SUM(K4:K21)</f>
        <v>7</v>
      </c>
      <c r="L22" s="98">
        <f>SUM(L4:L21)</f>
        <v>9</v>
      </c>
      <c r="M22" s="98">
        <f>SUM(M4:M21)</f>
        <v>11</v>
      </c>
      <c r="N22" s="98">
        <f t="shared" ref="N22:P22" si="2">SUM(N4:N21)</f>
        <v>10</v>
      </c>
      <c r="O22" s="98">
        <f t="shared" si="2"/>
        <v>7</v>
      </c>
      <c r="P22" s="98">
        <f t="shared" si="2"/>
        <v>10</v>
      </c>
      <c r="Q22" s="98">
        <f>SUM(Q4:Q21)</f>
        <v>10</v>
      </c>
      <c r="R22" s="14"/>
    </row>
    <row r="23" spans="1:18" ht="15" customHeight="1" x14ac:dyDescent="0.2">
      <c r="A23" s="8"/>
      <c r="B23" s="8"/>
      <c r="C23" s="23"/>
      <c r="D23" s="23"/>
      <c r="E23" s="23"/>
      <c r="F23" s="23"/>
      <c r="G23" s="23"/>
      <c r="H23" s="23"/>
      <c r="I23" s="81"/>
      <c r="J23" s="81"/>
      <c r="K23" s="81"/>
      <c r="L23" s="81"/>
      <c r="M23" s="81"/>
      <c r="N23" s="81"/>
      <c r="O23" s="81"/>
      <c r="P23" s="81"/>
      <c r="Q23" s="81"/>
      <c r="R23" s="23"/>
    </row>
    <row r="24" spans="1:18" ht="15" customHeight="1" x14ac:dyDescent="0.2">
      <c r="A24" s="8"/>
      <c r="B24" s="8"/>
      <c r="C24" s="109"/>
      <c r="D24" s="61" t="s">
        <v>39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1:18" ht="15" customHeight="1" x14ac:dyDescent="0.2">
      <c r="A25" s="8"/>
      <c r="B25" s="8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6" spans="1:18" ht="15" customHeight="1" x14ac:dyDescent="0.2">
      <c r="A26" s="141" t="s">
        <v>57</v>
      </c>
      <c r="B26" s="8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18" ht="15" customHeight="1" x14ac:dyDescent="0.2">
      <c r="A27" s="10" t="s">
        <v>41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18" ht="15" customHeight="1" x14ac:dyDescent="0.2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1:18" ht="15" customHeight="1" x14ac:dyDescent="0.2">
      <c r="A29" s="8" t="s">
        <v>42</v>
      </c>
      <c r="B29" s="8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1:18" ht="15" customHeight="1" x14ac:dyDescent="0.2">
      <c r="A30" s="8" t="s">
        <v>135</v>
      </c>
      <c r="B30" s="8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1:18" ht="15" customHeight="1" x14ac:dyDescent="0.2">
      <c r="A31" s="8" t="s">
        <v>134</v>
      </c>
      <c r="B31" s="8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ht="15" customHeight="1" x14ac:dyDescent="0.2">
      <c r="A32" s="8" t="s">
        <v>137</v>
      </c>
      <c r="B32" s="8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ht="15" customHeight="1" x14ac:dyDescent="0.2">
      <c r="A33" s="8"/>
      <c r="B33" s="8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1:18" ht="15" customHeight="1" x14ac:dyDescent="0.2">
      <c r="A34" s="8"/>
      <c r="B34" s="8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pans="1:18" ht="15" customHeight="1" x14ac:dyDescent="0.2">
      <c r="A35" s="8"/>
      <c r="B35" s="8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1:18" ht="15" customHeight="1" x14ac:dyDescent="0.2">
      <c r="A36" s="8"/>
      <c r="B36" s="8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1:18" ht="15" customHeight="1" x14ac:dyDescent="0.2">
      <c r="A37" s="8"/>
      <c r="B37" s="8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1:18" ht="15" customHeight="1" x14ac:dyDescent="0.2">
      <c r="A38" s="8"/>
      <c r="B38" s="8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1:18" ht="15" customHeight="1" x14ac:dyDescent="0.2">
      <c r="A39" s="8"/>
      <c r="B39" s="8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1:18" ht="15" customHeight="1" x14ac:dyDescent="0.2">
      <c r="A40" s="8"/>
      <c r="B40" s="8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18" ht="15" customHeight="1" x14ac:dyDescent="0.2">
      <c r="A41" s="8"/>
      <c r="B41" s="8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1:18" ht="15" customHeight="1" x14ac:dyDescent="0.2">
      <c r="A42" s="8"/>
      <c r="B42" s="8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1:18" ht="15" customHeight="1" x14ac:dyDescent="0.2">
      <c r="A43" s="8"/>
      <c r="B43" s="8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1:18" ht="15" customHeight="1" x14ac:dyDescent="0.2">
      <c r="A44" s="8"/>
      <c r="B44" s="8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1:18" ht="15" customHeight="1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pans="1:18" ht="15" customHeight="1" x14ac:dyDescent="0.2">
      <c r="A46" s="8"/>
      <c r="B46" s="8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  <row r="47" spans="1:18" ht="15" customHeight="1" x14ac:dyDescent="0.2">
      <c r="A47" s="8"/>
      <c r="B47" s="8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</row>
    <row r="48" spans="1:18" ht="15" customHeight="1" x14ac:dyDescent="0.2">
      <c r="A48" s="8"/>
      <c r="B48" s="8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pans="1:18" ht="15" customHeight="1" x14ac:dyDescent="0.2">
      <c r="A49" s="8"/>
      <c r="B49" s="8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</row>
    <row r="50" spans="1:18" ht="15" customHeight="1" x14ac:dyDescent="0.2">
      <c r="A50" s="8"/>
      <c r="B50" s="8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pans="1:18" ht="15" customHeight="1" x14ac:dyDescent="0.2">
      <c r="A51" s="8"/>
      <c r="B51" s="8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</row>
    <row r="52" spans="1:18" ht="15" customHeight="1" x14ac:dyDescent="0.2">
      <c r="A52" s="8"/>
      <c r="B52" s="8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1:18" ht="15" customHeight="1" x14ac:dyDescent="0.2"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 spans="1:18" ht="15" customHeight="1" x14ac:dyDescent="0.2">
      <c r="A54" s="8"/>
      <c r="B54" s="8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</row>
    <row r="55" spans="1:18" ht="15" customHeight="1" x14ac:dyDescent="0.2">
      <c r="A55" s="8"/>
      <c r="B55" s="8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</row>
    <row r="56" spans="1:18" ht="15" customHeight="1" x14ac:dyDescent="0.2">
      <c r="A56" s="8"/>
      <c r="B56" s="8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</row>
    <row r="57" spans="1:18" ht="15" customHeight="1" x14ac:dyDescent="0.2">
      <c r="R57" s="23"/>
    </row>
    <row r="58" spans="1:18" ht="15" customHeight="1" x14ac:dyDescent="0.2">
      <c r="A58" s="8"/>
      <c r="B58" s="8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</row>
    <row r="59" spans="1:18" ht="15" customHeight="1" x14ac:dyDescent="0.2">
      <c r="R59" s="23"/>
    </row>
    <row r="60" spans="1:18" ht="15" customHeight="1" x14ac:dyDescent="0.2">
      <c r="R60" s="23"/>
    </row>
    <row r="61" spans="1:18" x14ac:dyDescent="0.2">
      <c r="R61" s="23"/>
    </row>
    <row r="62" spans="1:18" x14ac:dyDescent="0.2">
      <c r="R62" s="23"/>
    </row>
    <row r="63" spans="1:18" x14ac:dyDescent="0.2">
      <c r="R63" s="23"/>
    </row>
    <row r="64" spans="1:18" x14ac:dyDescent="0.2">
      <c r="R64" s="23"/>
    </row>
  </sheetData>
  <phoneticPr fontId="0" type="noConversion"/>
  <printOptions horizontalCentered="1"/>
  <pageMargins left="0.39370078740157483" right="0.39370078740157483" top="1.3779527559055118" bottom="0.6692913385826772" header="0.47244094488188981" footer="0.35433070866141736"/>
  <pageSetup paperSize="9" fitToWidth="0" fitToHeight="0" orientation="landscape" r:id="rId1"/>
  <headerFooter scaleWithDoc="0">
    <oddHeader>&amp;C&amp;"Tahoma,Tučné"&amp;12Procento účasti na jednání komise pro regionální rozvoj a cestovní ruch rady kraje
ve vol. období 2020-2024</oddHeader>
    <oddFooter>&amp;L&amp;"Tahoma,Obyčejné"Zpracovala: Radka Bartmanová, odbor právní a organizační
Dne: &amp;D_x000D_&amp;1#&amp;"Calibri"&amp;9&amp;K000000 Klasifikace informací: Neveřejné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2"/>
  <sheetViews>
    <sheetView tabSelected="1" zoomScale="115" zoomScaleNormal="115" workbookViewId="0">
      <selection activeCell="S3" sqref="S3"/>
    </sheetView>
  </sheetViews>
  <sheetFormatPr defaultColWidth="9.140625" defaultRowHeight="12.75" x14ac:dyDescent="0.2"/>
  <cols>
    <col min="1" max="1" width="50" style="11" customWidth="1"/>
    <col min="2" max="2" width="14.5703125" style="11" customWidth="1"/>
    <col min="3" max="15" width="3.85546875" style="10" customWidth="1"/>
    <col min="16" max="16" width="6.42578125" style="10" customWidth="1"/>
    <col min="17" max="18" width="9.140625" style="10"/>
    <col min="19" max="19" width="73" style="10" customWidth="1"/>
    <col min="20" max="16384" width="9.140625" style="10"/>
  </cols>
  <sheetData>
    <row r="2" spans="1:19" x14ac:dyDescent="0.2">
      <c r="C2" s="44" t="s">
        <v>0</v>
      </c>
      <c r="D2" s="44" t="s">
        <v>1</v>
      </c>
      <c r="E2" s="44" t="s">
        <v>2</v>
      </c>
      <c r="F2" s="44" t="s">
        <v>3</v>
      </c>
      <c r="G2" s="44" t="s">
        <v>4</v>
      </c>
      <c r="H2" s="82" t="s">
        <v>5</v>
      </c>
      <c r="I2" s="44" t="s">
        <v>6</v>
      </c>
      <c r="J2" s="44" t="s">
        <v>7</v>
      </c>
      <c r="K2" s="44" t="s">
        <v>8</v>
      </c>
      <c r="L2" s="44" t="s">
        <v>9</v>
      </c>
      <c r="M2" s="44" t="s">
        <v>10</v>
      </c>
      <c r="N2" s="44" t="s">
        <v>11</v>
      </c>
      <c r="O2" s="44" t="s">
        <v>145</v>
      </c>
    </row>
    <row r="3" spans="1:19" ht="72.75" customHeight="1" x14ac:dyDescent="0.2">
      <c r="A3" s="83"/>
      <c r="B3" s="50" t="s">
        <v>13</v>
      </c>
      <c r="C3" s="65">
        <v>44179</v>
      </c>
      <c r="D3" s="65">
        <v>44267</v>
      </c>
      <c r="E3" s="65">
        <v>44361</v>
      </c>
      <c r="F3" s="65">
        <v>44452</v>
      </c>
      <c r="G3" s="65">
        <v>44543</v>
      </c>
      <c r="H3" s="84">
        <v>44634</v>
      </c>
      <c r="I3" s="65">
        <v>44725</v>
      </c>
      <c r="J3" s="65">
        <v>44816</v>
      </c>
      <c r="K3" s="65">
        <v>44907</v>
      </c>
      <c r="L3" s="65">
        <v>44991</v>
      </c>
      <c r="M3" s="65">
        <v>45082</v>
      </c>
      <c r="N3" s="65">
        <v>45173</v>
      </c>
      <c r="O3" s="65">
        <v>45264</v>
      </c>
      <c r="P3" s="91" t="s">
        <v>14</v>
      </c>
      <c r="S3" s="11"/>
    </row>
    <row r="4" spans="1:19" ht="15" customHeight="1" x14ac:dyDescent="0.2">
      <c r="A4" s="138" t="s">
        <v>161</v>
      </c>
      <c r="B4" s="70" t="s">
        <v>18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52">
        <v>1</v>
      </c>
      <c r="O4" s="59">
        <v>1</v>
      </c>
      <c r="P4" s="103">
        <f>SUM(C4:N4)/0.02</f>
        <v>50</v>
      </c>
      <c r="S4" s="11"/>
    </row>
    <row r="5" spans="1:19" ht="15" customHeight="1" x14ac:dyDescent="0.2">
      <c r="A5" s="26" t="s">
        <v>15</v>
      </c>
      <c r="B5" s="70" t="s">
        <v>16</v>
      </c>
      <c r="C5" s="67">
        <v>1</v>
      </c>
      <c r="D5" s="67">
        <v>1</v>
      </c>
      <c r="E5" s="67">
        <v>1</v>
      </c>
      <c r="F5" s="67">
        <v>1</v>
      </c>
      <c r="G5" s="67">
        <v>1</v>
      </c>
      <c r="H5" s="86">
        <v>1</v>
      </c>
      <c r="I5" s="86">
        <v>1</v>
      </c>
      <c r="J5" s="86">
        <v>1</v>
      </c>
      <c r="K5" s="86">
        <v>1</v>
      </c>
      <c r="L5" s="86">
        <v>1</v>
      </c>
      <c r="M5" s="86">
        <v>1</v>
      </c>
      <c r="N5" s="86">
        <v>1</v>
      </c>
      <c r="O5" s="86">
        <v>1</v>
      </c>
      <c r="P5" s="103">
        <f>SUM(C5:N5)/0.13</f>
        <v>92.307692307692307</v>
      </c>
      <c r="S5" s="11"/>
    </row>
    <row r="6" spans="1:19" ht="15" customHeight="1" x14ac:dyDescent="0.2">
      <c r="A6" s="26" t="s">
        <v>125</v>
      </c>
      <c r="B6" s="70" t="s">
        <v>18</v>
      </c>
      <c r="C6" s="68">
        <v>0</v>
      </c>
      <c r="D6" s="68">
        <v>1</v>
      </c>
      <c r="E6" s="67">
        <v>1</v>
      </c>
      <c r="F6" s="67">
        <v>0</v>
      </c>
      <c r="G6" s="67">
        <v>0</v>
      </c>
      <c r="H6" s="86">
        <v>1</v>
      </c>
      <c r="I6" s="86">
        <v>1</v>
      </c>
      <c r="J6" s="86">
        <v>1</v>
      </c>
      <c r="K6" s="86">
        <v>0</v>
      </c>
      <c r="L6" s="86">
        <v>1</v>
      </c>
      <c r="M6" s="86">
        <v>1</v>
      </c>
      <c r="N6" s="86">
        <v>1</v>
      </c>
      <c r="O6" s="86">
        <v>1</v>
      </c>
      <c r="P6" s="103">
        <f>SUM(C6:N6)/0.13</f>
        <v>61.538461538461533</v>
      </c>
      <c r="S6" s="11"/>
    </row>
    <row r="7" spans="1:19" ht="15" customHeight="1" x14ac:dyDescent="0.2">
      <c r="A7" s="133" t="s">
        <v>73</v>
      </c>
      <c r="B7" s="70" t="s">
        <v>141</v>
      </c>
      <c r="C7" s="30">
        <v>1</v>
      </c>
      <c r="D7" s="30">
        <v>1</v>
      </c>
      <c r="E7" s="15">
        <v>1</v>
      </c>
      <c r="F7" s="15">
        <v>1</v>
      </c>
      <c r="G7" s="15">
        <v>1</v>
      </c>
      <c r="H7" s="29">
        <v>1</v>
      </c>
      <c r="I7" s="127"/>
      <c r="J7" s="127"/>
      <c r="K7" s="127"/>
      <c r="L7" s="127"/>
      <c r="M7" s="127"/>
      <c r="N7" s="127"/>
      <c r="O7" s="127"/>
      <c r="P7" s="103">
        <f>SUM(C7:I7)/0.06</f>
        <v>100</v>
      </c>
    </row>
    <row r="8" spans="1:19" ht="15" customHeight="1" x14ac:dyDescent="0.2">
      <c r="A8" s="26" t="s">
        <v>126</v>
      </c>
      <c r="B8" s="70" t="s">
        <v>20</v>
      </c>
      <c r="C8" s="15">
        <v>1</v>
      </c>
      <c r="D8" s="15">
        <v>1</v>
      </c>
      <c r="E8" s="15">
        <v>1</v>
      </c>
      <c r="F8" s="15">
        <v>1</v>
      </c>
      <c r="G8" s="15">
        <v>1</v>
      </c>
      <c r="H8" s="29">
        <v>1</v>
      </c>
      <c r="I8" s="29">
        <v>1</v>
      </c>
      <c r="J8" s="29">
        <v>1</v>
      </c>
      <c r="K8" s="29">
        <v>1</v>
      </c>
      <c r="L8" s="29">
        <v>0</v>
      </c>
      <c r="M8" s="29">
        <v>1</v>
      </c>
      <c r="N8" s="29">
        <v>1</v>
      </c>
      <c r="O8" s="29">
        <v>1</v>
      </c>
      <c r="P8" s="103">
        <f>SUM(C8:N8)/0.13</f>
        <v>84.615384615384613</v>
      </c>
    </row>
    <row r="9" spans="1:19" ht="15" customHeight="1" x14ac:dyDescent="0.2">
      <c r="A9" s="26" t="s">
        <v>59</v>
      </c>
      <c r="B9" s="70" t="s">
        <v>141</v>
      </c>
      <c r="C9" s="89"/>
      <c r="D9" s="89"/>
      <c r="E9" s="89"/>
      <c r="F9" s="89"/>
      <c r="G9" s="89"/>
      <c r="H9" s="127"/>
      <c r="I9" s="29">
        <v>1</v>
      </c>
      <c r="J9" s="29">
        <v>0</v>
      </c>
      <c r="K9" s="29">
        <v>1</v>
      </c>
      <c r="L9" s="29">
        <v>0</v>
      </c>
      <c r="M9" s="29">
        <v>1</v>
      </c>
      <c r="N9" s="29">
        <v>1</v>
      </c>
      <c r="O9" s="29">
        <v>1</v>
      </c>
      <c r="P9" s="103">
        <f>SUM(C9:O9)/0.07</f>
        <v>71.428571428571416</v>
      </c>
    </row>
    <row r="10" spans="1:19" ht="15" customHeight="1" x14ac:dyDescent="0.2">
      <c r="A10" s="26" t="s">
        <v>74</v>
      </c>
      <c r="B10" s="70" t="s">
        <v>24</v>
      </c>
      <c r="C10" s="15">
        <v>1</v>
      </c>
      <c r="D10" s="15">
        <v>1</v>
      </c>
      <c r="E10" s="15">
        <v>1</v>
      </c>
      <c r="F10" s="67">
        <v>1</v>
      </c>
      <c r="G10" s="67">
        <v>1</v>
      </c>
      <c r="H10" s="86">
        <v>1</v>
      </c>
      <c r="I10" s="86">
        <v>1</v>
      </c>
      <c r="J10" s="86">
        <v>1</v>
      </c>
      <c r="K10" s="86">
        <v>1</v>
      </c>
      <c r="L10" s="86">
        <v>1</v>
      </c>
      <c r="M10" s="86">
        <v>1</v>
      </c>
      <c r="N10" s="86">
        <v>1</v>
      </c>
      <c r="O10" s="86">
        <v>1</v>
      </c>
      <c r="P10" s="103">
        <f>SUM(C10:N10)/0.13</f>
        <v>92.307692307692307</v>
      </c>
    </row>
    <row r="11" spans="1:19" ht="15" customHeight="1" x14ac:dyDescent="0.2">
      <c r="A11" s="26" t="s">
        <v>45</v>
      </c>
      <c r="B11" s="70" t="s">
        <v>22</v>
      </c>
      <c r="C11" s="67">
        <v>1</v>
      </c>
      <c r="D11" s="67">
        <v>1</v>
      </c>
      <c r="E11" s="67">
        <v>1</v>
      </c>
      <c r="F11" s="67">
        <v>0</v>
      </c>
      <c r="G11" s="67">
        <v>1</v>
      </c>
      <c r="H11" s="86">
        <v>1</v>
      </c>
      <c r="I11" s="86">
        <v>0</v>
      </c>
      <c r="J11" s="86">
        <v>0</v>
      </c>
      <c r="K11" s="86">
        <v>1</v>
      </c>
      <c r="L11" s="86">
        <v>0</v>
      </c>
      <c r="M11" s="86">
        <v>1</v>
      </c>
      <c r="N11" s="86">
        <v>0</v>
      </c>
      <c r="O11" s="86">
        <v>1</v>
      </c>
      <c r="P11" s="103">
        <f t="shared" ref="P11:P13" si="0">SUM(C11:N11)/0.13</f>
        <v>53.846153846153847</v>
      </c>
    </row>
    <row r="12" spans="1:19" ht="15" customHeight="1" x14ac:dyDescent="0.2">
      <c r="A12" s="26" t="s">
        <v>127</v>
      </c>
      <c r="B12" s="70" t="s">
        <v>32</v>
      </c>
      <c r="C12" s="67">
        <v>1</v>
      </c>
      <c r="D12" s="67">
        <v>1</v>
      </c>
      <c r="E12" s="67">
        <v>1</v>
      </c>
      <c r="F12" s="67">
        <v>1</v>
      </c>
      <c r="G12" s="67">
        <v>1</v>
      </c>
      <c r="H12" s="86">
        <v>1</v>
      </c>
      <c r="I12" s="86">
        <v>1</v>
      </c>
      <c r="J12" s="86">
        <v>1</v>
      </c>
      <c r="K12" s="86">
        <v>1</v>
      </c>
      <c r="L12" s="86">
        <v>1</v>
      </c>
      <c r="M12" s="86">
        <v>0</v>
      </c>
      <c r="N12" s="86">
        <v>1</v>
      </c>
      <c r="O12" s="86">
        <v>0</v>
      </c>
      <c r="P12" s="103">
        <f t="shared" si="0"/>
        <v>84.615384615384613</v>
      </c>
    </row>
    <row r="13" spans="1:19" ht="15" customHeight="1" x14ac:dyDescent="0.2">
      <c r="A13" s="26" t="s">
        <v>128</v>
      </c>
      <c r="B13" s="70"/>
      <c r="C13" s="67">
        <v>1</v>
      </c>
      <c r="D13" s="67">
        <v>1</v>
      </c>
      <c r="E13" s="67">
        <v>1</v>
      </c>
      <c r="F13" s="67">
        <v>1</v>
      </c>
      <c r="G13" s="67">
        <v>1</v>
      </c>
      <c r="H13" s="86">
        <v>1</v>
      </c>
      <c r="I13" s="86">
        <v>1</v>
      </c>
      <c r="J13" s="86">
        <v>1</v>
      </c>
      <c r="K13" s="86">
        <v>1</v>
      </c>
      <c r="L13" s="86">
        <v>0</v>
      </c>
      <c r="M13" s="86">
        <v>1</v>
      </c>
      <c r="N13" s="86">
        <v>1</v>
      </c>
      <c r="O13" s="86">
        <v>1</v>
      </c>
      <c r="P13" s="103">
        <f t="shared" si="0"/>
        <v>84.615384615384613</v>
      </c>
    </row>
    <row r="14" spans="1:19" ht="15" customHeight="1" x14ac:dyDescent="0.2">
      <c r="A14" s="133" t="s">
        <v>144</v>
      </c>
      <c r="B14" s="70"/>
      <c r="C14" s="128"/>
      <c r="D14" s="128"/>
      <c r="E14" s="128"/>
      <c r="F14" s="128"/>
      <c r="G14" s="128"/>
      <c r="H14" s="86">
        <v>1</v>
      </c>
      <c r="I14" s="86">
        <v>1</v>
      </c>
      <c r="J14" s="86">
        <v>1</v>
      </c>
      <c r="K14" s="86">
        <v>1</v>
      </c>
      <c r="L14" s="86">
        <v>1</v>
      </c>
      <c r="M14" s="86">
        <v>1</v>
      </c>
      <c r="N14" s="129"/>
      <c r="O14" s="129"/>
      <c r="P14" s="103">
        <f>SUM(C14:K14)/0.06</f>
        <v>66.666666666666671</v>
      </c>
    </row>
    <row r="15" spans="1:19" ht="15" customHeight="1" x14ac:dyDescent="0.2">
      <c r="A15" s="133" t="s">
        <v>129</v>
      </c>
      <c r="B15" s="70"/>
      <c r="C15" s="67">
        <v>1</v>
      </c>
      <c r="D15" s="67">
        <v>1</v>
      </c>
      <c r="E15" s="67">
        <v>1</v>
      </c>
      <c r="F15" s="67">
        <v>0</v>
      </c>
      <c r="G15" s="67">
        <v>1</v>
      </c>
      <c r="H15" s="129"/>
      <c r="I15" s="129"/>
      <c r="J15" s="129"/>
      <c r="K15" s="129"/>
      <c r="L15" s="129"/>
      <c r="M15" s="129"/>
      <c r="N15" s="129"/>
      <c r="O15" s="129"/>
      <c r="P15" s="103">
        <f>SUM(C15:I15)/0.05</f>
        <v>80</v>
      </c>
    </row>
    <row r="16" spans="1:19" ht="15" customHeight="1" x14ac:dyDescent="0.2">
      <c r="A16" s="26" t="s">
        <v>130</v>
      </c>
      <c r="B16" s="70"/>
      <c r="C16" s="67">
        <v>1</v>
      </c>
      <c r="D16" s="67">
        <v>1</v>
      </c>
      <c r="E16" s="67">
        <v>1</v>
      </c>
      <c r="F16" s="67">
        <v>1</v>
      </c>
      <c r="G16" s="67">
        <v>1</v>
      </c>
      <c r="H16" s="86">
        <v>1</v>
      </c>
      <c r="I16" s="86">
        <v>1</v>
      </c>
      <c r="J16" s="86">
        <v>1</v>
      </c>
      <c r="K16" s="86">
        <v>1</v>
      </c>
      <c r="L16" s="86">
        <v>1</v>
      </c>
      <c r="M16" s="86">
        <v>1</v>
      </c>
      <c r="N16" s="86">
        <v>1</v>
      </c>
      <c r="O16" s="86">
        <v>1</v>
      </c>
      <c r="P16" s="103">
        <f>SUM(C16:N16)/0.13</f>
        <v>92.307692307692307</v>
      </c>
    </row>
    <row r="17" spans="1:16" ht="15" customHeight="1" x14ac:dyDescent="0.2">
      <c r="A17" s="26" t="s">
        <v>124</v>
      </c>
      <c r="B17" s="70" t="s">
        <v>173</v>
      </c>
      <c r="C17" s="68">
        <v>1</v>
      </c>
      <c r="D17" s="68">
        <v>1</v>
      </c>
      <c r="E17" s="68">
        <v>0</v>
      </c>
      <c r="F17" s="68">
        <v>1</v>
      </c>
      <c r="G17" s="68">
        <v>1</v>
      </c>
      <c r="H17" s="85">
        <v>1</v>
      </c>
      <c r="I17" s="85">
        <v>1</v>
      </c>
      <c r="J17" s="85">
        <v>1</v>
      </c>
      <c r="K17" s="85">
        <v>1</v>
      </c>
      <c r="L17" s="85">
        <v>1</v>
      </c>
      <c r="M17" s="85">
        <v>1</v>
      </c>
      <c r="N17" s="85">
        <v>1</v>
      </c>
      <c r="O17" s="85">
        <v>1</v>
      </c>
      <c r="P17" s="104">
        <f>SUM(C17:N17)/0.13</f>
        <v>84.615384615384613</v>
      </c>
    </row>
    <row r="18" spans="1:16" ht="18.75" customHeight="1" x14ac:dyDescent="0.2">
      <c r="A18" s="10"/>
      <c r="B18" s="72"/>
      <c r="C18" s="102">
        <f>SUM(C4:C17)</f>
        <v>10</v>
      </c>
      <c r="D18" s="102">
        <f t="shared" ref="D18:O18" si="1">SUM(D4:D17)</f>
        <v>11</v>
      </c>
      <c r="E18" s="102">
        <f t="shared" si="1"/>
        <v>10</v>
      </c>
      <c r="F18" s="102">
        <f t="shared" si="1"/>
        <v>8</v>
      </c>
      <c r="G18" s="102">
        <f t="shared" si="1"/>
        <v>10</v>
      </c>
      <c r="H18" s="102">
        <f t="shared" si="1"/>
        <v>11</v>
      </c>
      <c r="I18" s="102">
        <f t="shared" si="1"/>
        <v>10</v>
      </c>
      <c r="J18" s="102">
        <f t="shared" si="1"/>
        <v>9</v>
      </c>
      <c r="K18" s="102">
        <f t="shared" si="1"/>
        <v>10</v>
      </c>
      <c r="L18" s="102">
        <f t="shared" si="1"/>
        <v>7</v>
      </c>
      <c r="M18" s="102">
        <f t="shared" si="1"/>
        <v>10</v>
      </c>
      <c r="N18" s="102">
        <f t="shared" si="1"/>
        <v>10</v>
      </c>
      <c r="O18" s="102">
        <f t="shared" si="1"/>
        <v>10</v>
      </c>
      <c r="P18" s="101"/>
    </row>
    <row r="19" spans="1:16" ht="15" customHeight="1" x14ac:dyDescent="0.2"/>
    <row r="20" spans="1:16" ht="15" customHeight="1" x14ac:dyDescent="0.2">
      <c r="C20" s="109"/>
      <c r="D20" s="61" t="s">
        <v>39</v>
      </c>
    </row>
    <row r="21" spans="1:16" ht="15" customHeight="1" x14ac:dyDescent="0.2"/>
    <row r="22" spans="1:16" ht="15" customHeight="1" x14ac:dyDescent="0.2">
      <c r="A22" s="137" t="s">
        <v>131</v>
      </c>
    </row>
    <row r="23" spans="1:16" ht="15" customHeight="1" x14ac:dyDescent="0.2">
      <c r="A23" s="10" t="s">
        <v>41</v>
      </c>
      <c r="B23" s="10"/>
    </row>
    <row r="24" spans="1:16" ht="15" customHeight="1" x14ac:dyDescent="0.2">
      <c r="A24" s="10"/>
      <c r="B24" s="10"/>
    </row>
    <row r="25" spans="1:16" ht="15" customHeight="1" x14ac:dyDescent="0.2">
      <c r="A25" s="11" t="s">
        <v>42</v>
      </c>
    </row>
    <row r="26" spans="1:16" ht="15" customHeight="1" x14ac:dyDescent="0.2">
      <c r="A26" s="11" t="s">
        <v>133</v>
      </c>
    </row>
    <row r="27" spans="1:16" ht="15" customHeight="1" x14ac:dyDescent="0.2">
      <c r="A27" s="11" t="s">
        <v>142</v>
      </c>
    </row>
    <row r="28" spans="1:16" ht="15" customHeight="1" x14ac:dyDescent="0.2">
      <c r="A28" s="11" t="s">
        <v>194</v>
      </c>
    </row>
    <row r="29" spans="1:16" ht="15" customHeight="1" x14ac:dyDescent="0.2">
      <c r="A29" s="11" t="s">
        <v>179</v>
      </c>
    </row>
    <row r="30" spans="1:16" ht="15" customHeight="1" x14ac:dyDescent="0.2"/>
    <row r="31" spans="1:16" ht="15" customHeight="1" x14ac:dyDescent="0.2"/>
    <row r="32" spans="1:1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</sheetData>
  <printOptions horizontalCentered="1"/>
  <pageMargins left="0.39370078740157483" right="0.39370078740157483" top="1.3779527559055118" bottom="0.6692913385826772" header="0.47244094488188981" footer="0.35433070866141736"/>
  <pageSetup paperSize="9" orientation="landscape" r:id="rId1"/>
  <headerFooter scaleWithDoc="0">
    <oddHeader>&amp;C&amp;"Tahoma,Tučné"&amp;12Procento účasti na jednání komise organizační rady kraje
ve vol. období 2020-2024</oddHeader>
    <oddFooter>&amp;L&amp;"Tahoma,Obyčejné"Zpracovala: Radka Bartmanová, odbor právní a organizační
Dne: &amp;D_x000D_&amp;1#&amp;"Calibri"&amp;9&amp;K000000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F972F0AC7B0458AB9639462FF1CA0" ma:contentTypeVersion="17" ma:contentTypeDescription="Create a new document." ma:contentTypeScope="" ma:versionID="9fa3897990ee343907f3e68257a11265">
  <xsd:schema xmlns:xsd="http://www.w3.org/2001/XMLSchema" xmlns:xs="http://www.w3.org/2001/XMLSchema" xmlns:p="http://schemas.microsoft.com/office/2006/metadata/properties" xmlns:ns2="1c884cfb-4f2a-45da-9f70-0953090e4289" xmlns:ns3="8e6f025c-7295-448f-97b5-2da47159e6bb" targetNamespace="http://schemas.microsoft.com/office/2006/metadata/properties" ma:root="true" ma:fieldsID="756ec43e07e3ffbd75c8963d43b0a565" ns2:_="" ns3:_="">
    <xsd:import namespace="1c884cfb-4f2a-45da-9f70-0953090e4289"/>
    <xsd:import namespace="8e6f025c-7295-448f-97b5-2da47159e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84cfb-4f2a-45da-9f70-0953090e4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f025c-7295-448f-97b5-2da47159e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7476ef9-cf10-47f0-8493-eb5fab048bf6}" ma:internalName="TaxCatchAll" ma:showField="CatchAllData" ma:web="8e6f025c-7295-448f-97b5-2da47159e6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884cfb-4f2a-45da-9f70-0953090e4289">
      <Terms xmlns="http://schemas.microsoft.com/office/infopath/2007/PartnerControls"/>
    </lcf76f155ced4ddcb4097134ff3c332f>
    <TaxCatchAll xmlns="8e6f025c-7295-448f-97b5-2da47159e6bb" xsi:nil="true"/>
  </documentManagement>
</p:properties>
</file>

<file path=customXml/itemProps1.xml><?xml version="1.0" encoding="utf-8"?>
<ds:datastoreItem xmlns:ds="http://schemas.openxmlformats.org/officeDocument/2006/customXml" ds:itemID="{618315CC-4358-4E22-ABE0-77F0E0369A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884cfb-4f2a-45da-9f70-0953090e4289"/>
    <ds:schemaRef ds:uri="8e6f025c-7295-448f-97b5-2da47159e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C0D2E6-687B-436E-88C6-9C0A726519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C23B68-33FD-4139-A20E-CF756C74C26A}">
  <ds:schemaRefs>
    <ds:schemaRef ds:uri="http://schemas.openxmlformats.org/package/2006/metadata/core-properties"/>
    <ds:schemaRef ds:uri="http://purl.org/dc/terms/"/>
    <ds:schemaRef ds:uri="http://purl.org/dc/elements/1.1/"/>
    <ds:schemaRef ds:uri="8e6f025c-7295-448f-97b5-2da47159e6bb"/>
    <ds:schemaRef ds:uri="http://schemas.microsoft.com/office/2006/metadata/properties"/>
    <ds:schemaRef ds:uri="http://schemas.microsoft.com/office/infopath/2007/PartnerControls"/>
    <ds:schemaRef ds:uri="http://purl.org/dc/dcmitype/"/>
    <ds:schemaRef ds:uri="1c884cfb-4f2a-45da-9f70-0953090e4289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16</vt:i4>
      </vt:variant>
    </vt:vector>
  </HeadingPairs>
  <TitlesOfParts>
    <vt:vector size="24" baseType="lpstr">
      <vt:lpstr>bezpečnostní a pro IZS</vt:lpstr>
      <vt:lpstr>pro průmysl, energ. a ch.reg.</vt:lpstr>
      <vt:lpstr>legislativní</vt:lpstr>
      <vt:lpstr>pro občany se zdrav. postiž</vt:lpstr>
      <vt:lpstr>pro strategický rozvoj kraje</vt:lpstr>
      <vt:lpstr>pro výzk., vývoj a inov.podnik.</vt:lpstr>
      <vt:lpstr>pro reg. rozvoj. a cest. ruch</vt:lpstr>
      <vt:lpstr>organizační</vt:lpstr>
      <vt:lpstr>'bezpečnostní a pro IZS'!Názvy_tisku</vt:lpstr>
      <vt:lpstr>legislativní!Názvy_tisku</vt:lpstr>
      <vt:lpstr>organizační!Názvy_tisku</vt:lpstr>
      <vt:lpstr>'pro občany se zdrav. postiž'!Názvy_tisku</vt:lpstr>
      <vt:lpstr>'pro průmysl, energ. a ch.reg.'!Názvy_tisku</vt:lpstr>
      <vt:lpstr>'pro reg. rozvoj. a cest. ruch'!Názvy_tisku</vt:lpstr>
      <vt:lpstr>'pro strategický rozvoj kraje'!Názvy_tisku</vt:lpstr>
      <vt:lpstr>'pro výzk., vývoj a inov.podnik.'!Názvy_tisku</vt:lpstr>
      <vt:lpstr>'bezpečnostní a pro IZS'!Oblast_tisku</vt:lpstr>
      <vt:lpstr>legislativní!Oblast_tisku</vt:lpstr>
      <vt:lpstr>organizační!Oblast_tisku</vt:lpstr>
      <vt:lpstr>'pro občany se zdrav. postiž'!Oblast_tisku</vt:lpstr>
      <vt:lpstr>'pro průmysl, energ. a ch.reg.'!Oblast_tisku</vt:lpstr>
      <vt:lpstr>'pro reg. rozvoj. a cest. ruch'!Oblast_tisku</vt:lpstr>
      <vt:lpstr>'pro strategický rozvoj kraje'!Oblast_tisku</vt:lpstr>
      <vt:lpstr>'pro výzk., vývoj a inov.podnik.'!Oblast_tisku</vt:lpstr>
    </vt:vector>
  </TitlesOfParts>
  <Manager/>
  <Company>kuo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purkynova</dc:creator>
  <cp:keywords/>
  <dc:description/>
  <cp:lastModifiedBy>Bayerová Petra</cp:lastModifiedBy>
  <cp:revision/>
  <cp:lastPrinted>2024-02-20T12:16:27Z</cp:lastPrinted>
  <dcterms:created xsi:type="dcterms:W3CDTF">2002-09-10T07:03:44Z</dcterms:created>
  <dcterms:modified xsi:type="dcterms:W3CDTF">2024-02-22T08:00:50Z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0x010100D6DF972F0AC7B0458AB9639462FF1CA0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2021-04-14T07:50:00Z</vt:lpwstr>
  </property>
  <property fmtid="{D5CDD505-2E9C-101B-9397-08002B2CF9AE}" pid="5" name="MSIP_Label_63ff9749-f68b-40ec-aa05-229831920469_Method">
    <vt:lpwstr>Privileged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24ee24bc-4bcf-4766-a76a-e45b8a71c60a</vt:lpwstr>
  </property>
  <property fmtid="{D5CDD505-2E9C-101B-9397-08002B2CF9AE}" pid="9" name="MSIP_Label_63ff9749-f68b-40ec-aa05-229831920469_ContentBits">
    <vt:lpwstr>2</vt:lpwstr>
  </property>
  <property fmtid="{D5CDD505-2E9C-101B-9397-08002B2CF9AE}" pid="10" name="MediaServiceImageTags">
    <vt:lpwstr/>
  </property>
</Properties>
</file>