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462" yWindow="516" windowWidth="20187" windowHeight="10297" activeTab="2"/>
  </bookViews>
  <sheets>
    <sheet name="Rekapitulace stavby" sheetId="1" r:id="rId1"/>
    <sheet name="001 - Stavební úpravy" sheetId="2" r:id="rId2"/>
    <sheet name="elektroinstalace" sheetId="4" r:id="rId3"/>
  </sheets>
  <definedNames>
    <definedName name="_xlnm._FilterDatabase" localSheetId="1" hidden="1">'001 - Stavební úpravy'!$C$142:$K$497</definedName>
    <definedName name="_GoBack" localSheetId="2">elektroinstalace!#REF!</definedName>
    <definedName name="_xlnm.Print_Titles" localSheetId="1">'001 - Stavební úpravy'!$142:$142</definedName>
    <definedName name="_xlnm.Print_Titles" localSheetId="2">elektroinstalace!$1:$12</definedName>
    <definedName name="_xlnm.Print_Titles" localSheetId="0">'Rekapitulace stavby'!$92:$92</definedName>
    <definedName name="_xlnm.Print_Area" localSheetId="1">'001 - Stavební úpravy'!$C$4:$J$76,'001 - Stavební úpravy'!$C$82:$J$124,'001 - Stavební úpravy'!$C$130:$K$497</definedName>
    <definedName name="_xlnm.Print_Area" localSheetId="2">elektroinstalace!$A$1:$J$108</definedName>
    <definedName name="_xlnm.Print_Area" localSheetId="0">'Rekapitulace stavby'!$D$4:$AO$76,'Rekapitulace stavby'!$C$82:$AQ$96</definedName>
  </definedNames>
  <calcPr calcId="145621"/>
</workbook>
</file>

<file path=xl/calcChain.xml><?xml version="1.0" encoding="utf-8"?>
<calcChain xmlns="http://schemas.openxmlformats.org/spreadsheetml/2006/main">
  <c r="I101" i="4" l="1"/>
  <c r="G101" i="4"/>
  <c r="I100" i="4"/>
  <c r="G100" i="4"/>
  <c r="I99" i="4"/>
  <c r="G99" i="4"/>
  <c r="I98" i="4"/>
  <c r="I102" i="4" s="1"/>
  <c r="G98" i="4"/>
  <c r="G102" i="4" s="1"/>
  <c r="I92" i="4"/>
  <c r="G92" i="4"/>
  <c r="I91" i="4"/>
  <c r="G91" i="4"/>
  <c r="I90" i="4"/>
  <c r="G90" i="4"/>
  <c r="I89" i="4"/>
  <c r="G89" i="4"/>
  <c r="I88" i="4"/>
  <c r="G88" i="4"/>
  <c r="I87" i="4"/>
  <c r="G87" i="4"/>
  <c r="I86" i="4"/>
  <c r="G86" i="4"/>
  <c r="I85" i="4"/>
  <c r="G85" i="4"/>
  <c r="I84" i="4"/>
  <c r="G84" i="4"/>
  <c r="I83" i="4"/>
  <c r="I93" i="4" s="1"/>
  <c r="G83" i="4"/>
  <c r="G93" i="4" s="1"/>
  <c r="I78" i="4"/>
  <c r="G78" i="4"/>
  <c r="I77" i="4"/>
  <c r="G77" i="4"/>
  <c r="I76" i="4"/>
  <c r="G76" i="4"/>
  <c r="I75" i="4"/>
  <c r="G75" i="4"/>
  <c r="I74" i="4"/>
  <c r="G74" i="4"/>
  <c r="I73" i="4"/>
  <c r="G73" i="4"/>
  <c r="I72" i="4"/>
  <c r="G72" i="4"/>
  <c r="I71" i="4"/>
  <c r="G71" i="4"/>
  <c r="I70" i="4"/>
  <c r="G70" i="4"/>
  <c r="I69" i="4"/>
  <c r="G69" i="4"/>
  <c r="I68" i="4"/>
  <c r="G68" i="4"/>
  <c r="I67" i="4"/>
  <c r="I79" i="4" s="1"/>
  <c r="G67" i="4"/>
  <c r="G79" i="4" s="1"/>
  <c r="I62" i="4"/>
  <c r="G62" i="4"/>
  <c r="I61" i="4"/>
  <c r="G61" i="4"/>
  <c r="I60" i="4"/>
  <c r="G60" i="4"/>
  <c r="I59" i="4"/>
  <c r="G59" i="4"/>
  <c r="I58" i="4"/>
  <c r="G58" i="4"/>
  <c r="I57" i="4"/>
  <c r="G57" i="4"/>
  <c r="I56" i="4"/>
  <c r="G56" i="4"/>
  <c r="I55" i="4"/>
  <c r="G55" i="4"/>
  <c r="I54" i="4"/>
  <c r="G54" i="4"/>
  <c r="I53" i="4"/>
  <c r="G53" i="4"/>
  <c r="I52" i="4"/>
  <c r="G52" i="4"/>
  <c r="I51" i="4"/>
  <c r="G51" i="4"/>
  <c r="I50" i="4"/>
  <c r="G50" i="4"/>
  <c r="I49" i="4"/>
  <c r="G49" i="4"/>
  <c r="I48" i="4"/>
  <c r="G48" i="4"/>
  <c r="I47" i="4"/>
  <c r="G47" i="4"/>
  <c r="I46" i="4"/>
  <c r="G46" i="4"/>
  <c r="I45" i="4"/>
  <c r="I63" i="4" s="1"/>
  <c r="G45" i="4"/>
  <c r="G63" i="4" s="1"/>
  <c r="G40" i="4"/>
  <c r="I39" i="4"/>
  <c r="G39" i="4"/>
  <c r="I38" i="4"/>
  <c r="G38" i="4"/>
  <c r="I37" i="4"/>
  <c r="G37" i="4"/>
  <c r="I36" i="4"/>
  <c r="G36" i="4"/>
  <c r="I35" i="4"/>
  <c r="G35" i="4"/>
  <c r="I34" i="4"/>
  <c r="I41" i="4" s="1"/>
  <c r="G34" i="4"/>
  <c r="I28" i="4"/>
  <c r="I27" i="4"/>
  <c r="I26" i="4"/>
  <c r="G26" i="4"/>
  <c r="I25" i="4"/>
  <c r="G25" i="4"/>
  <c r="I24" i="4"/>
  <c r="G24" i="4"/>
  <c r="I23" i="4"/>
  <c r="G23" i="4"/>
  <c r="I22" i="4"/>
  <c r="G22" i="4"/>
  <c r="I21" i="4"/>
  <c r="G21" i="4"/>
  <c r="I20" i="4"/>
  <c r="G20" i="4"/>
  <c r="I15" i="4"/>
  <c r="G15" i="4"/>
  <c r="I14" i="4"/>
  <c r="I16" i="4" s="1"/>
  <c r="G14" i="4"/>
  <c r="I29" i="4" l="1"/>
  <c r="I64" i="4"/>
  <c r="I80" i="4"/>
  <c r="I94" i="4"/>
  <c r="G16" i="4"/>
  <c r="G29" i="4"/>
  <c r="G41" i="4"/>
  <c r="G105" i="4" s="1"/>
  <c r="I105" i="4" s="1"/>
  <c r="I103" i="4"/>
  <c r="I17" i="4"/>
  <c r="I30" i="4"/>
  <c r="J37" i="2"/>
  <c r="J36" i="2"/>
  <c r="AY95" i="1" s="1"/>
  <c r="J35" i="2"/>
  <c r="AX95" i="1" s="1"/>
  <c r="BI497" i="2"/>
  <c r="BH497" i="2"/>
  <c r="BG497" i="2"/>
  <c r="BF497" i="2"/>
  <c r="T497" i="2"/>
  <c r="T496" i="2" s="1"/>
  <c r="R497" i="2"/>
  <c r="R496" i="2" s="1"/>
  <c r="P497" i="2"/>
  <c r="P496" i="2" s="1"/>
  <c r="BI495" i="2"/>
  <c r="BH495" i="2"/>
  <c r="BG495" i="2"/>
  <c r="BF495" i="2"/>
  <c r="T495" i="2"/>
  <c r="T494" i="2" s="1"/>
  <c r="R495" i="2"/>
  <c r="R494" i="2" s="1"/>
  <c r="P495" i="2"/>
  <c r="P494" i="2" s="1"/>
  <c r="BI493" i="2"/>
  <c r="BH493" i="2"/>
  <c r="BG493" i="2"/>
  <c r="BF493" i="2"/>
  <c r="T493" i="2"/>
  <c r="T492" i="2" s="1"/>
  <c r="R493" i="2"/>
  <c r="R492" i="2" s="1"/>
  <c r="P493" i="2"/>
  <c r="P492" i="2" s="1"/>
  <c r="BI491" i="2"/>
  <c r="BH491" i="2"/>
  <c r="BG491" i="2"/>
  <c r="BF491" i="2"/>
  <c r="T491" i="2"/>
  <c r="T490" i="2" s="1"/>
  <c r="R491" i="2"/>
  <c r="R490" i="2" s="1"/>
  <c r="P491" i="2"/>
  <c r="P490" i="2" s="1"/>
  <c r="BI489" i="2"/>
  <c r="BH489" i="2"/>
  <c r="BG489" i="2"/>
  <c r="BF489" i="2"/>
  <c r="T489" i="2"/>
  <c r="T488" i="2" s="1"/>
  <c r="T487" i="2" s="1"/>
  <c r="R489" i="2"/>
  <c r="R488" i="2"/>
  <c r="P489" i="2"/>
  <c r="P488" i="2" s="1"/>
  <c r="BI486" i="2"/>
  <c r="BH486" i="2"/>
  <c r="BG486" i="2"/>
  <c r="BF486" i="2"/>
  <c r="T486" i="2"/>
  <c r="R486" i="2"/>
  <c r="P486" i="2"/>
  <c r="BI483" i="2"/>
  <c r="BH483" i="2"/>
  <c r="BG483" i="2"/>
  <c r="BF483" i="2"/>
  <c r="T483" i="2"/>
  <c r="R483" i="2"/>
  <c r="P483" i="2"/>
  <c r="BI478" i="2"/>
  <c r="BH478" i="2"/>
  <c r="BG478" i="2"/>
  <c r="BF478" i="2"/>
  <c r="T478" i="2"/>
  <c r="R478" i="2"/>
  <c r="P478" i="2"/>
  <c r="BI476" i="2"/>
  <c r="BH476" i="2"/>
  <c r="BG476" i="2"/>
  <c r="BF476" i="2"/>
  <c r="T476" i="2"/>
  <c r="R476" i="2"/>
  <c r="P476" i="2"/>
  <c r="BI471" i="2"/>
  <c r="BH471" i="2"/>
  <c r="BG471" i="2"/>
  <c r="BF471" i="2"/>
  <c r="T471" i="2"/>
  <c r="R471" i="2"/>
  <c r="P471" i="2"/>
  <c r="BI469" i="2"/>
  <c r="BH469" i="2"/>
  <c r="BG469" i="2"/>
  <c r="BF469" i="2"/>
  <c r="T469" i="2"/>
  <c r="R469" i="2"/>
  <c r="P469" i="2"/>
  <c r="BI468" i="2"/>
  <c r="BH468" i="2"/>
  <c r="BG468" i="2"/>
  <c r="BF468" i="2"/>
  <c r="T468" i="2"/>
  <c r="R468" i="2"/>
  <c r="P468" i="2"/>
  <c r="BI467" i="2"/>
  <c r="BH467" i="2"/>
  <c r="BG467" i="2"/>
  <c r="BF467" i="2"/>
  <c r="T467" i="2"/>
  <c r="R467" i="2"/>
  <c r="P467" i="2"/>
  <c r="BI458" i="2"/>
  <c r="BH458" i="2"/>
  <c r="BG458" i="2"/>
  <c r="BF458" i="2"/>
  <c r="T458" i="2"/>
  <c r="R458" i="2"/>
  <c r="P458" i="2"/>
  <c r="BI456" i="2"/>
  <c r="BH456" i="2"/>
  <c r="BG456" i="2"/>
  <c r="BF456" i="2"/>
  <c r="T456" i="2"/>
  <c r="R456" i="2"/>
  <c r="P456" i="2"/>
  <c r="BI455" i="2"/>
  <c r="BH455" i="2"/>
  <c r="BG455" i="2"/>
  <c r="BF455" i="2"/>
  <c r="T455" i="2"/>
  <c r="R455" i="2"/>
  <c r="P455" i="2"/>
  <c r="BI454" i="2"/>
  <c r="BH454" i="2"/>
  <c r="BG454" i="2"/>
  <c r="BF454" i="2"/>
  <c r="T454" i="2"/>
  <c r="R454" i="2"/>
  <c r="P454" i="2"/>
  <c r="BI446" i="2"/>
  <c r="BH446" i="2"/>
  <c r="BG446" i="2"/>
  <c r="BF446" i="2"/>
  <c r="T446" i="2"/>
  <c r="R446" i="2"/>
  <c r="P446" i="2"/>
  <c r="BI445" i="2"/>
  <c r="BH445" i="2"/>
  <c r="BG445" i="2"/>
  <c r="BF445" i="2"/>
  <c r="T445" i="2"/>
  <c r="R445" i="2"/>
  <c r="P445" i="2"/>
  <c r="BI443" i="2"/>
  <c r="BH443" i="2"/>
  <c r="BG443" i="2"/>
  <c r="BF443" i="2"/>
  <c r="T443" i="2"/>
  <c r="R443" i="2"/>
  <c r="P443" i="2"/>
  <c r="BI442" i="2"/>
  <c r="BH442" i="2"/>
  <c r="BG442" i="2"/>
  <c r="BF442" i="2"/>
  <c r="T442" i="2"/>
  <c r="R442" i="2"/>
  <c r="P442" i="2"/>
  <c r="BI441" i="2"/>
  <c r="BH441" i="2"/>
  <c r="BG441" i="2"/>
  <c r="BF441" i="2"/>
  <c r="T441" i="2"/>
  <c r="R441" i="2"/>
  <c r="P441" i="2"/>
  <c r="BI437" i="2"/>
  <c r="BH437" i="2"/>
  <c r="BG437" i="2"/>
  <c r="BF437" i="2"/>
  <c r="T437" i="2"/>
  <c r="R437" i="2"/>
  <c r="P437" i="2"/>
  <c r="BI434" i="2"/>
  <c r="BH434" i="2"/>
  <c r="BG434" i="2"/>
  <c r="BF434" i="2"/>
  <c r="T434" i="2"/>
  <c r="R434" i="2"/>
  <c r="P434" i="2"/>
  <c r="BI430" i="2"/>
  <c r="BH430" i="2"/>
  <c r="BG430" i="2"/>
  <c r="BF430" i="2"/>
  <c r="T430" i="2"/>
  <c r="R430" i="2"/>
  <c r="P430" i="2"/>
  <c r="BI428" i="2"/>
  <c r="BH428" i="2"/>
  <c r="BG428" i="2"/>
  <c r="BF428" i="2"/>
  <c r="T428" i="2"/>
  <c r="R428" i="2"/>
  <c r="P428" i="2"/>
  <c r="BI427" i="2"/>
  <c r="BH427" i="2"/>
  <c r="BG427" i="2"/>
  <c r="BF427" i="2"/>
  <c r="T427" i="2"/>
  <c r="R427" i="2"/>
  <c r="P427" i="2"/>
  <c r="BI426" i="2"/>
  <c r="BH426" i="2"/>
  <c r="BG426" i="2"/>
  <c r="BF426" i="2"/>
  <c r="T426" i="2"/>
  <c r="R426" i="2"/>
  <c r="P426" i="2"/>
  <c r="BI425" i="2"/>
  <c r="BH425" i="2"/>
  <c r="BG425" i="2"/>
  <c r="BF425" i="2"/>
  <c r="T425" i="2"/>
  <c r="R425" i="2"/>
  <c r="P425" i="2"/>
  <c r="BI417" i="2"/>
  <c r="BH417" i="2"/>
  <c r="BG417" i="2"/>
  <c r="BF417" i="2"/>
  <c r="T417" i="2"/>
  <c r="R417" i="2"/>
  <c r="P417" i="2"/>
  <c r="BI416" i="2"/>
  <c r="BH416" i="2"/>
  <c r="BG416" i="2"/>
  <c r="BF416" i="2"/>
  <c r="T416" i="2"/>
  <c r="R416" i="2"/>
  <c r="P416" i="2"/>
  <c r="BI411" i="2"/>
  <c r="BH411" i="2"/>
  <c r="BG411" i="2"/>
  <c r="BF411" i="2"/>
  <c r="T411" i="2"/>
  <c r="R411" i="2"/>
  <c r="P411" i="2"/>
  <c r="BI406" i="2"/>
  <c r="BH406" i="2"/>
  <c r="BG406" i="2"/>
  <c r="BF406" i="2"/>
  <c r="T406" i="2"/>
  <c r="R406" i="2"/>
  <c r="P406" i="2"/>
  <c r="BI404" i="2"/>
  <c r="BH404" i="2"/>
  <c r="BG404" i="2"/>
  <c r="BF404" i="2"/>
  <c r="T404" i="2"/>
  <c r="R404" i="2"/>
  <c r="P404" i="2"/>
  <c r="BI403" i="2"/>
  <c r="BH403" i="2"/>
  <c r="BG403" i="2"/>
  <c r="BF403" i="2"/>
  <c r="T403" i="2"/>
  <c r="R403" i="2"/>
  <c r="P403" i="2"/>
  <c r="BI402" i="2"/>
  <c r="BH402" i="2"/>
  <c r="BG402" i="2"/>
  <c r="BF402" i="2"/>
  <c r="T402" i="2"/>
  <c r="R402" i="2"/>
  <c r="P402" i="2"/>
  <c r="BI400" i="2"/>
  <c r="BH400" i="2"/>
  <c r="BG400" i="2"/>
  <c r="BF400" i="2"/>
  <c r="T400" i="2"/>
  <c r="R400" i="2"/>
  <c r="P400" i="2"/>
  <c r="BI399" i="2"/>
  <c r="BH399" i="2"/>
  <c r="BG399" i="2"/>
  <c r="BF399" i="2"/>
  <c r="T399" i="2"/>
  <c r="R399" i="2"/>
  <c r="P399" i="2"/>
  <c r="BI397" i="2"/>
  <c r="BH397" i="2"/>
  <c r="BG397" i="2"/>
  <c r="BF397" i="2"/>
  <c r="T397" i="2"/>
  <c r="R397" i="2"/>
  <c r="P397" i="2"/>
  <c r="BI395" i="2"/>
  <c r="BH395" i="2"/>
  <c r="BG395" i="2"/>
  <c r="BF395" i="2"/>
  <c r="T395" i="2"/>
  <c r="R395" i="2"/>
  <c r="P395" i="2"/>
  <c r="BI394" i="2"/>
  <c r="BH394" i="2"/>
  <c r="BG394" i="2"/>
  <c r="BF394" i="2"/>
  <c r="T394" i="2"/>
  <c r="R394" i="2"/>
  <c r="P394" i="2"/>
  <c r="BI393" i="2"/>
  <c r="BH393" i="2"/>
  <c r="BG393" i="2"/>
  <c r="BF393" i="2"/>
  <c r="T393" i="2"/>
  <c r="R393" i="2"/>
  <c r="P393" i="2"/>
  <c r="BI391" i="2"/>
  <c r="BH391" i="2"/>
  <c r="BG391" i="2"/>
  <c r="BF391" i="2"/>
  <c r="T391" i="2"/>
  <c r="R391" i="2"/>
  <c r="P391" i="2"/>
  <c r="BI390" i="2"/>
  <c r="BH390" i="2"/>
  <c r="BG390" i="2"/>
  <c r="BF390" i="2"/>
  <c r="T390" i="2"/>
  <c r="R390" i="2"/>
  <c r="P390" i="2"/>
  <c r="BI389" i="2"/>
  <c r="BH389" i="2"/>
  <c r="BG389" i="2"/>
  <c r="BF389" i="2"/>
  <c r="T389" i="2"/>
  <c r="R389" i="2"/>
  <c r="P389" i="2"/>
  <c r="BI387" i="2"/>
  <c r="BH387" i="2"/>
  <c r="BG387" i="2"/>
  <c r="BF387" i="2"/>
  <c r="T387" i="2"/>
  <c r="R387" i="2"/>
  <c r="P387" i="2"/>
  <c r="BI381" i="2"/>
  <c r="BH381" i="2"/>
  <c r="BG381" i="2"/>
  <c r="BF381" i="2"/>
  <c r="T381" i="2"/>
  <c r="R381" i="2"/>
  <c r="P381" i="2"/>
  <c r="BI380" i="2"/>
  <c r="BH380" i="2"/>
  <c r="BG380" i="2"/>
  <c r="BF380" i="2"/>
  <c r="T380" i="2"/>
  <c r="R380" i="2"/>
  <c r="P380" i="2"/>
  <c r="BI373" i="2"/>
  <c r="BH373" i="2"/>
  <c r="BG373" i="2"/>
  <c r="BF373" i="2"/>
  <c r="T373" i="2"/>
  <c r="R373" i="2"/>
  <c r="P373" i="2"/>
  <c r="BI367" i="2"/>
  <c r="BH367" i="2"/>
  <c r="BG367" i="2"/>
  <c r="BF367" i="2"/>
  <c r="T367" i="2"/>
  <c r="R367" i="2"/>
  <c r="P367" i="2"/>
  <c r="BI366" i="2"/>
  <c r="BH366" i="2"/>
  <c r="BG366" i="2"/>
  <c r="BF366" i="2"/>
  <c r="T366" i="2"/>
  <c r="R366" i="2"/>
  <c r="P366" i="2"/>
  <c r="BI352" i="2"/>
  <c r="BH352" i="2"/>
  <c r="BG352" i="2"/>
  <c r="BF352" i="2"/>
  <c r="T352" i="2"/>
  <c r="R352" i="2"/>
  <c r="P352" i="2"/>
  <c r="BI351" i="2"/>
  <c r="BH351" i="2"/>
  <c r="BG351" i="2"/>
  <c r="BF351" i="2"/>
  <c r="T351" i="2"/>
  <c r="R351" i="2"/>
  <c r="P351" i="2"/>
  <c r="BI345" i="2"/>
  <c r="BH345" i="2"/>
  <c r="BG345" i="2"/>
  <c r="BF345" i="2"/>
  <c r="T345" i="2"/>
  <c r="R345" i="2"/>
  <c r="P345" i="2"/>
  <c r="BI334" i="2"/>
  <c r="BH334" i="2"/>
  <c r="BG334" i="2"/>
  <c r="BF334" i="2"/>
  <c r="T334" i="2"/>
  <c r="R334" i="2"/>
  <c r="P334" i="2"/>
  <c r="BI332" i="2"/>
  <c r="BH332" i="2"/>
  <c r="BG332" i="2"/>
  <c r="BF332" i="2"/>
  <c r="T332" i="2"/>
  <c r="T331" i="2"/>
  <c r="R332" i="2"/>
  <c r="R331" i="2"/>
  <c r="P332" i="2"/>
  <c r="P331" i="2"/>
  <c r="BI330" i="2"/>
  <c r="BH330" i="2"/>
  <c r="BG330" i="2"/>
  <c r="BF330" i="2"/>
  <c r="T330" i="2"/>
  <c r="R330" i="2"/>
  <c r="P330" i="2"/>
  <c r="BI329" i="2"/>
  <c r="BH329" i="2"/>
  <c r="BG329" i="2"/>
  <c r="BF329" i="2"/>
  <c r="T329" i="2"/>
  <c r="R329" i="2"/>
  <c r="P329" i="2"/>
  <c r="BI328" i="2"/>
  <c r="BH328" i="2"/>
  <c r="BG328" i="2"/>
  <c r="BF328" i="2"/>
  <c r="T328" i="2"/>
  <c r="R328" i="2"/>
  <c r="P328" i="2"/>
  <c r="BI326" i="2"/>
  <c r="BH326" i="2"/>
  <c r="BG326" i="2"/>
  <c r="BF326" i="2"/>
  <c r="T326" i="2"/>
  <c r="R326" i="2"/>
  <c r="P326" i="2"/>
  <c r="BI325" i="2"/>
  <c r="BH325" i="2"/>
  <c r="BG325" i="2"/>
  <c r="BF325" i="2"/>
  <c r="T325" i="2"/>
  <c r="R325" i="2"/>
  <c r="P325" i="2"/>
  <c r="BI324" i="2"/>
  <c r="BH324" i="2"/>
  <c r="BG324" i="2"/>
  <c r="BF324" i="2"/>
  <c r="T324" i="2"/>
  <c r="R324" i="2"/>
  <c r="P324" i="2"/>
  <c r="BI323" i="2"/>
  <c r="BH323" i="2"/>
  <c r="BG323" i="2"/>
  <c r="BF323" i="2"/>
  <c r="T323" i="2"/>
  <c r="R323" i="2"/>
  <c r="P323" i="2"/>
  <c r="BI321" i="2"/>
  <c r="BH321" i="2"/>
  <c r="BG321" i="2"/>
  <c r="BF321" i="2"/>
  <c r="T321" i="2"/>
  <c r="R321" i="2"/>
  <c r="P321" i="2"/>
  <c r="BI320" i="2"/>
  <c r="BH320" i="2"/>
  <c r="BG320" i="2"/>
  <c r="BF320" i="2"/>
  <c r="T320" i="2"/>
  <c r="R320" i="2"/>
  <c r="P320" i="2"/>
  <c r="BI319" i="2"/>
  <c r="BH319" i="2"/>
  <c r="BG319" i="2"/>
  <c r="BF319" i="2"/>
  <c r="T319" i="2"/>
  <c r="R319" i="2"/>
  <c r="P319" i="2"/>
  <c r="BI318" i="2"/>
  <c r="BH318" i="2"/>
  <c r="BG318" i="2"/>
  <c r="BF318" i="2"/>
  <c r="T318" i="2"/>
  <c r="R318" i="2"/>
  <c r="P318" i="2"/>
  <c r="BI317" i="2"/>
  <c r="BH317" i="2"/>
  <c r="BG317" i="2"/>
  <c r="BF317" i="2"/>
  <c r="T317" i="2"/>
  <c r="R317" i="2"/>
  <c r="P317" i="2"/>
  <c r="BI316" i="2"/>
  <c r="BH316" i="2"/>
  <c r="BG316" i="2"/>
  <c r="BF316" i="2"/>
  <c r="T316" i="2"/>
  <c r="R316" i="2"/>
  <c r="P316" i="2"/>
  <c r="BI315" i="2"/>
  <c r="BH315" i="2"/>
  <c r="BG315" i="2"/>
  <c r="BF315" i="2"/>
  <c r="T315" i="2"/>
  <c r="R315" i="2"/>
  <c r="P315" i="2"/>
  <c r="BI314" i="2"/>
  <c r="BH314" i="2"/>
  <c r="BG314" i="2"/>
  <c r="BF314" i="2"/>
  <c r="T314" i="2"/>
  <c r="R314" i="2"/>
  <c r="P314" i="2"/>
  <c r="BI313" i="2"/>
  <c r="BH313" i="2"/>
  <c r="BG313" i="2"/>
  <c r="BF313" i="2"/>
  <c r="T313" i="2"/>
  <c r="R313" i="2"/>
  <c r="P313" i="2"/>
  <c r="BI312" i="2"/>
  <c r="BH312" i="2"/>
  <c r="BG312" i="2"/>
  <c r="BF312" i="2"/>
  <c r="T312" i="2"/>
  <c r="R312" i="2"/>
  <c r="P312" i="2"/>
  <c r="BI311" i="2"/>
  <c r="BH311" i="2"/>
  <c r="BG311" i="2"/>
  <c r="BF311" i="2"/>
  <c r="T311" i="2"/>
  <c r="R311" i="2"/>
  <c r="P311" i="2"/>
  <c r="BI310" i="2"/>
  <c r="BH310" i="2"/>
  <c r="BG310" i="2"/>
  <c r="BF310" i="2"/>
  <c r="T310" i="2"/>
  <c r="R310" i="2"/>
  <c r="P310" i="2"/>
  <c r="BI308" i="2"/>
  <c r="BH308" i="2"/>
  <c r="BG308" i="2"/>
  <c r="BF308" i="2"/>
  <c r="T308" i="2"/>
  <c r="R308" i="2"/>
  <c r="P308" i="2"/>
  <c r="BI307" i="2"/>
  <c r="BH307" i="2"/>
  <c r="BG307" i="2"/>
  <c r="BF307" i="2"/>
  <c r="T307" i="2"/>
  <c r="R307" i="2"/>
  <c r="P307" i="2"/>
  <c r="BI306" i="2"/>
  <c r="BH306" i="2"/>
  <c r="BG306" i="2"/>
  <c r="BF306" i="2"/>
  <c r="T306" i="2"/>
  <c r="R306" i="2"/>
  <c r="P306" i="2"/>
  <c r="BI305" i="2"/>
  <c r="BH305" i="2"/>
  <c r="BG305" i="2"/>
  <c r="BF305" i="2"/>
  <c r="T305" i="2"/>
  <c r="R305" i="2"/>
  <c r="P305" i="2"/>
  <c r="BI304" i="2"/>
  <c r="BH304" i="2"/>
  <c r="BG304" i="2"/>
  <c r="BF304" i="2"/>
  <c r="T304" i="2"/>
  <c r="R304" i="2"/>
  <c r="P304" i="2"/>
  <c r="BI303" i="2"/>
  <c r="BH303" i="2"/>
  <c r="BG303" i="2"/>
  <c r="BF303" i="2"/>
  <c r="T303" i="2"/>
  <c r="R303" i="2"/>
  <c r="P303" i="2"/>
  <c r="BI302" i="2"/>
  <c r="BH302" i="2"/>
  <c r="BG302" i="2"/>
  <c r="BF302" i="2"/>
  <c r="T302" i="2"/>
  <c r="R302" i="2"/>
  <c r="P302" i="2"/>
  <c r="BI301" i="2"/>
  <c r="BH301" i="2"/>
  <c r="BG301" i="2"/>
  <c r="BF301" i="2"/>
  <c r="T301" i="2"/>
  <c r="R301" i="2"/>
  <c r="P301" i="2"/>
  <c r="BI300" i="2"/>
  <c r="BH300" i="2"/>
  <c r="BG300" i="2"/>
  <c r="BF300" i="2"/>
  <c r="T300" i="2"/>
  <c r="R300" i="2"/>
  <c r="P300" i="2"/>
  <c r="BI299" i="2"/>
  <c r="BH299" i="2"/>
  <c r="BG299" i="2"/>
  <c r="BF299" i="2"/>
  <c r="T299" i="2"/>
  <c r="R299" i="2"/>
  <c r="P299" i="2"/>
  <c r="BI298" i="2"/>
  <c r="BH298" i="2"/>
  <c r="BG298" i="2"/>
  <c r="BF298" i="2"/>
  <c r="T298" i="2"/>
  <c r="R298" i="2"/>
  <c r="P298" i="2"/>
  <c r="BI297" i="2"/>
  <c r="BH297" i="2"/>
  <c r="BG297" i="2"/>
  <c r="BF297" i="2"/>
  <c r="T297" i="2"/>
  <c r="R297" i="2"/>
  <c r="P297" i="2"/>
  <c r="BI296" i="2"/>
  <c r="BH296" i="2"/>
  <c r="BG296" i="2"/>
  <c r="BF296" i="2"/>
  <c r="T296" i="2"/>
  <c r="R296" i="2"/>
  <c r="P296" i="2"/>
  <c r="BI295" i="2"/>
  <c r="BH295" i="2"/>
  <c r="BG295" i="2"/>
  <c r="BF295" i="2"/>
  <c r="T295" i="2"/>
  <c r="R295" i="2"/>
  <c r="P295" i="2"/>
  <c r="BI292" i="2"/>
  <c r="BH292" i="2"/>
  <c r="BG292" i="2"/>
  <c r="BF292" i="2"/>
  <c r="T292" i="2"/>
  <c r="R292" i="2"/>
  <c r="P292" i="2"/>
  <c r="BI290" i="2"/>
  <c r="BH290" i="2"/>
  <c r="BG290" i="2"/>
  <c r="BF290" i="2"/>
  <c r="T290" i="2"/>
  <c r="R290" i="2"/>
  <c r="P290" i="2"/>
  <c r="BI288" i="2"/>
  <c r="BH288" i="2"/>
  <c r="BG288" i="2"/>
  <c r="BF288" i="2"/>
  <c r="T288" i="2"/>
  <c r="R288" i="2"/>
  <c r="P288" i="2"/>
  <c r="BI287" i="2"/>
  <c r="BH287" i="2"/>
  <c r="BG287" i="2"/>
  <c r="BF287" i="2"/>
  <c r="T287" i="2"/>
  <c r="R287" i="2"/>
  <c r="P287" i="2"/>
  <c r="BI286" i="2"/>
  <c r="BH286" i="2"/>
  <c r="BG286" i="2"/>
  <c r="BF286" i="2"/>
  <c r="T286" i="2"/>
  <c r="R286" i="2"/>
  <c r="P286" i="2"/>
  <c r="BI285" i="2"/>
  <c r="BH285" i="2"/>
  <c r="BG285" i="2"/>
  <c r="BF285" i="2"/>
  <c r="T285" i="2"/>
  <c r="R285" i="2"/>
  <c r="P285" i="2"/>
  <c r="BI284" i="2"/>
  <c r="BH284" i="2"/>
  <c r="BG284" i="2"/>
  <c r="BF284" i="2"/>
  <c r="T284" i="2"/>
  <c r="R284" i="2"/>
  <c r="P284" i="2"/>
  <c r="BI283" i="2"/>
  <c r="BH283" i="2"/>
  <c r="BG283" i="2"/>
  <c r="BF283" i="2"/>
  <c r="T283" i="2"/>
  <c r="R283" i="2"/>
  <c r="P283" i="2"/>
  <c r="BI282" i="2"/>
  <c r="BH282" i="2"/>
  <c r="BG282" i="2"/>
  <c r="BF282" i="2"/>
  <c r="T282" i="2"/>
  <c r="R282" i="2"/>
  <c r="P282" i="2"/>
  <c r="BI281" i="2"/>
  <c r="BH281" i="2"/>
  <c r="BG281" i="2"/>
  <c r="BF281" i="2"/>
  <c r="T281" i="2"/>
  <c r="R281" i="2"/>
  <c r="P281" i="2"/>
  <c r="BI280" i="2"/>
  <c r="BH280" i="2"/>
  <c r="BG280" i="2"/>
  <c r="BF280" i="2"/>
  <c r="T280" i="2"/>
  <c r="R280" i="2"/>
  <c r="P280" i="2"/>
  <c r="BI279" i="2"/>
  <c r="BH279" i="2"/>
  <c r="BG279" i="2"/>
  <c r="BF279" i="2"/>
  <c r="T279" i="2"/>
  <c r="R279" i="2"/>
  <c r="P279" i="2"/>
  <c r="BI278" i="2"/>
  <c r="BH278" i="2"/>
  <c r="BG278" i="2"/>
  <c r="BF278" i="2"/>
  <c r="T278" i="2"/>
  <c r="R278" i="2"/>
  <c r="P278" i="2"/>
  <c r="BI275" i="2"/>
  <c r="BH275" i="2"/>
  <c r="BG275" i="2"/>
  <c r="BF275" i="2"/>
  <c r="T275" i="2"/>
  <c r="R275" i="2"/>
  <c r="P275" i="2"/>
  <c r="BI274" i="2"/>
  <c r="BH274" i="2"/>
  <c r="BG274" i="2"/>
  <c r="BF274" i="2"/>
  <c r="T274" i="2"/>
  <c r="R274" i="2"/>
  <c r="P274" i="2"/>
  <c r="BI272" i="2"/>
  <c r="BH272" i="2"/>
  <c r="BG272" i="2"/>
  <c r="BF272" i="2"/>
  <c r="T272" i="2"/>
  <c r="R272" i="2"/>
  <c r="P272" i="2"/>
  <c r="BI271" i="2"/>
  <c r="BH271" i="2"/>
  <c r="BG271" i="2"/>
  <c r="BF271" i="2"/>
  <c r="T271" i="2"/>
  <c r="R271" i="2"/>
  <c r="P271" i="2"/>
  <c r="BI269" i="2"/>
  <c r="BH269" i="2"/>
  <c r="BG269" i="2"/>
  <c r="BF269" i="2"/>
  <c r="T269" i="2"/>
  <c r="R269" i="2"/>
  <c r="P269" i="2"/>
  <c r="BI267" i="2"/>
  <c r="BH267" i="2"/>
  <c r="BG267" i="2"/>
  <c r="BF267" i="2"/>
  <c r="T267" i="2"/>
  <c r="R267" i="2"/>
  <c r="P267" i="2"/>
  <c r="BI266" i="2"/>
  <c r="BH266" i="2"/>
  <c r="BG266" i="2"/>
  <c r="BF266" i="2"/>
  <c r="T266" i="2"/>
  <c r="R266" i="2"/>
  <c r="P266" i="2"/>
  <c r="BI264" i="2"/>
  <c r="BH264" i="2"/>
  <c r="BG264" i="2"/>
  <c r="BF264" i="2"/>
  <c r="T264" i="2"/>
  <c r="R264" i="2"/>
  <c r="P264" i="2"/>
  <c r="BI263" i="2"/>
  <c r="BH263" i="2"/>
  <c r="BG263" i="2"/>
  <c r="BF263" i="2"/>
  <c r="T263" i="2"/>
  <c r="R263" i="2"/>
  <c r="P263" i="2"/>
  <c r="BI253" i="2"/>
  <c r="BH253" i="2"/>
  <c r="BG253" i="2"/>
  <c r="BF253" i="2"/>
  <c r="T253" i="2"/>
  <c r="R253" i="2"/>
  <c r="P253" i="2"/>
  <c r="BI252" i="2"/>
  <c r="BH252" i="2"/>
  <c r="BG252" i="2"/>
  <c r="BF252" i="2"/>
  <c r="T252" i="2"/>
  <c r="R252" i="2"/>
  <c r="P252" i="2"/>
  <c r="BI249" i="2"/>
  <c r="BH249" i="2"/>
  <c r="BG249" i="2"/>
  <c r="BF249" i="2"/>
  <c r="T249" i="2"/>
  <c r="R249" i="2"/>
  <c r="P249" i="2"/>
  <c r="BI246" i="2"/>
  <c r="BH246" i="2"/>
  <c r="BG246" i="2"/>
  <c r="BF246" i="2"/>
  <c r="T246" i="2"/>
  <c r="R246" i="2"/>
  <c r="P246" i="2"/>
  <c r="BI242" i="2"/>
  <c r="BH242" i="2"/>
  <c r="BG242" i="2"/>
  <c r="BF242" i="2"/>
  <c r="T242" i="2"/>
  <c r="R242" i="2"/>
  <c r="P242" i="2"/>
  <c r="BI241" i="2"/>
  <c r="BH241" i="2"/>
  <c r="BG241" i="2"/>
  <c r="BF241" i="2"/>
  <c r="T241" i="2"/>
  <c r="R241" i="2"/>
  <c r="P241" i="2"/>
  <c r="BI235" i="2"/>
  <c r="BH235" i="2"/>
  <c r="BG235" i="2"/>
  <c r="BF235" i="2"/>
  <c r="T235" i="2"/>
  <c r="R235" i="2"/>
  <c r="P235" i="2"/>
  <c r="BI231" i="2"/>
  <c r="BH231" i="2"/>
  <c r="BG231" i="2"/>
  <c r="BF231" i="2"/>
  <c r="T231" i="2"/>
  <c r="R231" i="2"/>
  <c r="P231" i="2"/>
  <c r="BI222" i="2"/>
  <c r="BH222" i="2"/>
  <c r="BG222" i="2"/>
  <c r="BF222" i="2"/>
  <c r="T222" i="2"/>
  <c r="R222" i="2"/>
  <c r="P222" i="2"/>
  <c r="BI217" i="2"/>
  <c r="BH217" i="2"/>
  <c r="BG217" i="2"/>
  <c r="BF217" i="2"/>
  <c r="T217" i="2"/>
  <c r="R217" i="2"/>
  <c r="P217" i="2"/>
  <c r="BI215" i="2"/>
  <c r="BH215" i="2"/>
  <c r="BG215" i="2"/>
  <c r="BF215" i="2"/>
  <c r="T215" i="2"/>
  <c r="R215" i="2"/>
  <c r="P215" i="2"/>
  <c r="BI212" i="2"/>
  <c r="BH212" i="2"/>
  <c r="BG212" i="2"/>
  <c r="BF212" i="2"/>
  <c r="T212" i="2"/>
  <c r="R212" i="2"/>
  <c r="P212" i="2"/>
  <c r="BI209" i="2"/>
  <c r="BH209" i="2"/>
  <c r="BG209" i="2"/>
  <c r="BF209" i="2"/>
  <c r="T209" i="2"/>
  <c r="R209" i="2"/>
  <c r="P209" i="2"/>
  <c r="BI208" i="2"/>
  <c r="BH208" i="2"/>
  <c r="BG208" i="2"/>
  <c r="BF208" i="2"/>
  <c r="T208" i="2"/>
  <c r="R208" i="2"/>
  <c r="P208" i="2"/>
  <c r="BI203" i="2"/>
  <c r="BH203" i="2"/>
  <c r="BG203" i="2"/>
  <c r="BF203" i="2"/>
  <c r="T203" i="2"/>
  <c r="R203" i="2"/>
  <c r="P203" i="2"/>
  <c r="BI199" i="2"/>
  <c r="BH199" i="2"/>
  <c r="BG199" i="2"/>
  <c r="BF199" i="2"/>
  <c r="T199" i="2"/>
  <c r="R199" i="2"/>
  <c r="P199" i="2"/>
  <c r="BI197" i="2"/>
  <c r="BH197" i="2"/>
  <c r="BG197" i="2"/>
  <c r="BF197" i="2"/>
  <c r="T197" i="2"/>
  <c r="R197" i="2"/>
  <c r="P197" i="2"/>
  <c r="BI191" i="2"/>
  <c r="BH191" i="2"/>
  <c r="BG191" i="2"/>
  <c r="BF191" i="2"/>
  <c r="T191" i="2"/>
  <c r="R191" i="2"/>
  <c r="P191" i="2"/>
  <c r="BI185" i="2"/>
  <c r="BH185" i="2"/>
  <c r="BG185" i="2"/>
  <c r="BF185" i="2"/>
  <c r="T185" i="2"/>
  <c r="R185" i="2"/>
  <c r="P185" i="2"/>
  <c r="BI179" i="2"/>
  <c r="BH179" i="2"/>
  <c r="BG179" i="2"/>
  <c r="BF179" i="2"/>
  <c r="T179" i="2"/>
  <c r="R179" i="2"/>
  <c r="P179" i="2"/>
  <c r="BI176" i="2"/>
  <c r="BH176" i="2"/>
  <c r="BG176" i="2"/>
  <c r="BF176" i="2"/>
  <c r="T176" i="2"/>
  <c r="R176" i="2"/>
  <c r="P176" i="2"/>
  <c r="BI174" i="2"/>
  <c r="BH174" i="2"/>
  <c r="BG174" i="2"/>
  <c r="BF174" i="2"/>
  <c r="T174" i="2"/>
  <c r="R174" i="2"/>
  <c r="P174" i="2"/>
  <c r="BI171" i="2"/>
  <c r="BH171" i="2"/>
  <c r="BG171" i="2"/>
  <c r="BF171" i="2"/>
  <c r="T171" i="2"/>
  <c r="R171" i="2"/>
  <c r="P171" i="2"/>
  <c r="BI165" i="2"/>
  <c r="BH165" i="2"/>
  <c r="BG165" i="2"/>
  <c r="BF165" i="2"/>
  <c r="T165" i="2"/>
  <c r="R165" i="2"/>
  <c r="P165" i="2"/>
  <c r="BI162" i="2"/>
  <c r="BH162" i="2"/>
  <c r="BG162" i="2"/>
  <c r="BF162" i="2"/>
  <c r="T162" i="2"/>
  <c r="R162" i="2"/>
  <c r="P162" i="2"/>
  <c r="BI156" i="2"/>
  <c r="BH156" i="2"/>
  <c r="BG156" i="2"/>
  <c r="BF156" i="2"/>
  <c r="T156" i="2"/>
  <c r="R156" i="2"/>
  <c r="P156" i="2"/>
  <c r="BI153" i="2"/>
  <c r="BH153" i="2"/>
  <c r="BG153" i="2"/>
  <c r="BF153" i="2"/>
  <c r="T153" i="2"/>
  <c r="R153" i="2"/>
  <c r="P153" i="2"/>
  <c r="BI149" i="2"/>
  <c r="BH149" i="2"/>
  <c r="BG149" i="2"/>
  <c r="BF149" i="2"/>
  <c r="T149" i="2"/>
  <c r="R149" i="2"/>
  <c r="P149" i="2"/>
  <c r="BI146" i="2"/>
  <c r="BH146" i="2"/>
  <c r="BG146" i="2"/>
  <c r="BF146" i="2"/>
  <c r="T146" i="2"/>
  <c r="R146" i="2"/>
  <c r="P146" i="2"/>
  <c r="J140" i="2"/>
  <c r="J139" i="2"/>
  <c r="F139" i="2"/>
  <c r="F137" i="2"/>
  <c r="E135" i="2"/>
  <c r="J92" i="2"/>
  <c r="J91" i="2"/>
  <c r="F91" i="2"/>
  <c r="F89" i="2"/>
  <c r="E87" i="2"/>
  <c r="J18" i="2"/>
  <c r="E18" i="2"/>
  <c r="F92" i="2" s="1"/>
  <c r="J17" i="2"/>
  <c r="J12" i="2"/>
  <c r="J89" i="2"/>
  <c r="E7" i="2"/>
  <c r="E133" i="2"/>
  <c r="L90" i="1"/>
  <c r="AM90" i="1"/>
  <c r="AM89" i="1"/>
  <c r="L89" i="1"/>
  <c r="AM87" i="1"/>
  <c r="L87" i="1"/>
  <c r="L85" i="1"/>
  <c r="L84" i="1"/>
  <c r="BK495" i="2"/>
  <c r="J489" i="2"/>
  <c r="BK468" i="2"/>
  <c r="BK454" i="2"/>
  <c r="BK417" i="2"/>
  <c r="BK403" i="2"/>
  <c r="J397" i="2"/>
  <c r="J389" i="2"/>
  <c r="BK328" i="2"/>
  <c r="J323" i="2"/>
  <c r="BK310" i="2"/>
  <c r="J297" i="2"/>
  <c r="BK284" i="2"/>
  <c r="BK275" i="2"/>
  <c r="BK267" i="2"/>
  <c r="BK249" i="2"/>
  <c r="J235" i="2"/>
  <c r="BK191" i="2"/>
  <c r="BK146" i="2"/>
  <c r="J467" i="2"/>
  <c r="J445" i="2"/>
  <c r="J434" i="2"/>
  <c r="J416" i="2"/>
  <c r="BK380" i="2"/>
  <c r="J334" i="2"/>
  <c r="J318" i="2"/>
  <c r="BK300" i="2"/>
  <c r="J284" i="2"/>
  <c r="BK281" i="2"/>
  <c r="BK272" i="2"/>
  <c r="J249" i="2"/>
  <c r="BK208" i="2"/>
  <c r="J176" i="2"/>
  <c r="AS94" i="1"/>
  <c r="J491" i="2"/>
  <c r="BK446" i="2"/>
  <c r="BK443" i="2"/>
  <c r="J428" i="2"/>
  <c r="J403" i="2"/>
  <c r="J394" i="2"/>
  <c r="BK366" i="2"/>
  <c r="J324" i="2"/>
  <c r="BK313" i="2"/>
  <c r="BK302" i="2"/>
  <c r="BK297" i="2"/>
  <c r="BK285" i="2"/>
  <c r="J266" i="2"/>
  <c r="BK241" i="2"/>
  <c r="J212" i="2"/>
  <c r="J197" i="2"/>
  <c r="BK174" i="2"/>
  <c r="BK156" i="2"/>
  <c r="J476" i="2"/>
  <c r="J454" i="2"/>
  <c r="BK427" i="2"/>
  <c r="BK411" i="2"/>
  <c r="J399" i="2"/>
  <c r="BK390" i="2"/>
  <c r="BK367" i="2"/>
  <c r="J332" i="2"/>
  <c r="BK326" i="2"/>
  <c r="J320" i="2"/>
  <c r="BK316" i="2"/>
  <c r="J312" i="2"/>
  <c r="BK305" i="2"/>
  <c r="J301" i="2"/>
  <c r="BK292" i="2"/>
  <c r="J281" i="2"/>
  <c r="J267" i="2"/>
  <c r="BK215" i="2"/>
  <c r="BK197" i="2"/>
  <c r="J156" i="2"/>
  <c r="J497" i="2"/>
  <c r="J478" i="2"/>
  <c r="J458" i="2"/>
  <c r="J443" i="2"/>
  <c r="BK404" i="2"/>
  <c r="BK399" i="2"/>
  <c r="BK393" i="2"/>
  <c r="J380" i="2"/>
  <c r="J326" i="2"/>
  <c r="J315" i="2"/>
  <c r="BK304" i="2"/>
  <c r="BK295" i="2"/>
  <c r="BK287" i="2"/>
  <c r="BK282" i="2"/>
  <c r="J274" i="2"/>
  <c r="BK266" i="2"/>
  <c r="J253" i="2"/>
  <c r="J241" i="2"/>
  <c r="J208" i="2"/>
  <c r="BK179" i="2"/>
  <c r="BK469" i="2"/>
  <c r="J455" i="2"/>
  <c r="BK430" i="2"/>
  <c r="J395" i="2"/>
  <c r="BK373" i="2"/>
  <c r="BK332" i="2"/>
  <c r="BK312" i="2"/>
  <c r="J298" i="2"/>
  <c r="BK283" i="2"/>
  <c r="BK274" i="2"/>
  <c r="BK253" i="2"/>
  <c r="BK235" i="2"/>
  <c r="J203" i="2"/>
  <c r="J171" i="2"/>
  <c r="J495" i="2"/>
  <c r="J486" i="2"/>
  <c r="BK445" i="2"/>
  <c r="J430" i="2"/>
  <c r="J406" i="2"/>
  <c r="BK397" i="2"/>
  <c r="BK387" i="2"/>
  <c r="BK345" i="2"/>
  <c r="BK319" i="2"/>
  <c r="J307" i="2"/>
  <c r="BK301" i="2"/>
  <c r="J295" i="2"/>
  <c r="J275" i="2"/>
  <c r="J242" i="2"/>
  <c r="BK203" i="2"/>
  <c r="BK176" i="2"/>
  <c r="BK165" i="2"/>
  <c r="J483" i="2"/>
  <c r="BK455" i="2"/>
  <c r="BK442" i="2"/>
  <c r="J417" i="2"/>
  <c r="J404" i="2"/>
  <c r="BK389" i="2"/>
  <c r="J352" i="2"/>
  <c r="BK329" i="2"/>
  <c r="BK324" i="2"/>
  <c r="J319" i="2"/>
  <c r="BK315" i="2"/>
  <c r="J310" i="2"/>
  <c r="J304" i="2"/>
  <c r="BK299" i="2"/>
  <c r="J286" i="2"/>
  <c r="J278" i="2"/>
  <c r="J222" i="2"/>
  <c r="BK212" i="2"/>
  <c r="J165" i="2"/>
  <c r="BK497" i="2"/>
  <c r="BK486" i="2"/>
  <c r="BK467" i="2"/>
  <c r="BK434" i="2"/>
  <c r="J411" i="2"/>
  <c r="J402" i="2"/>
  <c r="BK395" i="2"/>
  <c r="BK381" i="2"/>
  <c r="J330" i="2"/>
  <c r="J317" i="2"/>
  <c r="J308" i="2"/>
  <c r="BK296" i="2"/>
  <c r="BK288" i="2"/>
  <c r="J283" i="2"/>
  <c r="BK269" i="2"/>
  <c r="BK263" i="2"/>
  <c r="BK242" i="2"/>
  <c r="J217" i="2"/>
  <c r="BK478" i="2"/>
  <c r="BK456" i="2"/>
  <c r="J437" i="2"/>
  <c r="J427" i="2"/>
  <c r="J381" i="2"/>
  <c r="J345" i="2"/>
  <c r="BK320" i="2"/>
  <c r="BK306" i="2"/>
  <c r="J288" i="2"/>
  <c r="J280" i="2"/>
  <c r="BK271" i="2"/>
  <c r="BK252" i="2"/>
  <c r="BK209" i="2"/>
  <c r="J191" i="2"/>
  <c r="BK153" i="2"/>
  <c r="BK489" i="2"/>
  <c r="BK483" i="2"/>
  <c r="J442" i="2"/>
  <c r="J425" i="2"/>
  <c r="J400" i="2"/>
  <c r="J367" i="2"/>
  <c r="J325" i="2"/>
  <c r="BK311" i="2"/>
  <c r="J305" i="2"/>
  <c r="BK298" i="2"/>
  <c r="BK280" i="2"/>
  <c r="J263" i="2"/>
  <c r="BK222" i="2"/>
  <c r="BK199" i="2"/>
  <c r="J179" i="2"/>
  <c r="J162" i="2"/>
  <c r="J468" i="2"/>
  <c r="BK441" i="2"/>
  <c r="BK425" i="2"/>
  <c r="BK406" i="2"/>
  <c r="BK391" i="2"/>
  <c r="J373" i="2"/>
  <c r="J351" i="2"/>
  <c r="J328" i="2"/>
  <c r="BK321" i="2"/>
  <c r="BK317" i="2"/>
  <c r="J314" i="2"/>
  <c r="BK308" i="2"/>
  <c r="J303" i="2"/>
  <c r="J300" i="2"/>
  <c r="J290" i="2"/>
  <c r="J279" i="2"/>
  <c r="BK231" i="2"/>
  <c r="J209" i="2"/>
  <c r="BK162" i="2"/>
  <c r="J146" i="2"/>
  <c r="BK493" i="2"/>
  <c r="BK491" i="2"/>
  <c r="BK471" i="2"/>
  <c r="J456" i="2"/>
  <c r="BK416" i="2"/>
  <c r="BK400" i="2"/>
  <c r="J390" i="2"/>
  <c r="BK334" i="2"/>
  <c r="BK325" i="2"/>
  <c r="BK314" i="2"/>
  <c r="BK303" i="2"/>
  <c r="J292" i="2"/>
  <c r="BK286" i="2"/>
  <c r="BK278" i="2"/>
  <c r="J271" i="2"/>
  <c r="J264" i="2"/>
  <c r="J252" i="2"/>
  <c r="J231" i="2"/>
  <c r="BK185" i="2"/>
  <c r="BK476" i="2"/>
  <c r="BK458" i="2"/>
  <c r="J441" i="2"/>
  <c r="BK428" i="2"/>
  <c r="J391" i="2"/>
  <c r="BK351" i="2"/>
  <c r="J329" i="2"/>
  <c r="J311" i="2"/>
  <c r="BK290" i="2"/>
  <c r="J282" i="2"/>
  <c r="BK279" i="2"/>
  <c r="BK264" i="2"/>
  <c r="J246" i="2"/>
  <c r="J199" i="2"/>
  <c r="J149" i="2"/>
  <c r="J493" i="2"/>
  <c r="J471" i="2"/>
  <c r="BK437" i="2"/>
  <c r="BK426" i="2"/>
  <c r="BK402" i="2"/>
  <c r="J393" i="2"/>
  <c r="BK352" i="2"/>
  <c r="J321" i="2"/>
  <c r="J316" i="2"/>
  <c r="J306" i="2"/>
  <c r="J299" i="2"/>
  <c r="J287" i="2"/>
  <c r="J272" i="2"/>
  <c r="BK246" i="2"/>
  <c r="J215" i="2"/>
  <c r="J185" i="2"/>
  <c r="BK171" i="2"/>
  <c r="J153" i="2"/>
  <c r="J469" i="2"/>
  <c r="J446" i="2"/>
  <c r="J426" i="2"/>
  <c r="BK394" i="2"/>
  <c r="J387" i="2"/>
  <c r="J366" i="2"/>
  <c r="BK330" i="2"/>
  <c r="BK323" i="2"/>
  <c r="BK318" i="2"/>
  <c r="J313" i="2"/>
  <c r="BK307" i="2"/>
  <c r="J302" i="2"/>
  <c r="J296" i="2"/>
  <c r="J285" i="2"/>
  <c r="J269" i="2"/>
  <c r="BK217" i="2"/>
  <c r="J174" i="2"/>
  <c r="BK149" i="2"/>
  <c r="I42" i="4" l="1"/>
  <c r="I107" i="4"/>
  <c r="P487" i="2"/>
  <c r="R487" i="2"/>
  <c r="BK145" i="2"/>
  <c r="J145" i="2"/>
  <c r="J98" i="2" s="1"/>
  <c r="P145" i="2"/>
  <c r="T145" i="2"/>
  <c r="R152" i="2"/>
  <c r="P214" i="2"/>
  <c r="BK262" i="2"/>
  <c r="J262" i="2"/>
  <c r="J101" i="2"/>
  <c r="T262" i="2"/>
  <c r="P273" i="2"/>
  <c r="R277" i="2"/>
  <c r="P289" i="2"/>
  <c r="BK309" i="2"/>
  <c r="J309" i="2"/>
  <c r="J106" i="2"/>
  <c r="R309" i="2"/>
  <c r="P322" i="2"/>
  <c r="BK327" i="2"/>
  <c r="J327" i="2"/>
  <c r="J108" i="2"/>
  <c r="R327" i="2"/>
  <c r="P333" i="2"/>
  <c r="BK392" i="2"/>
  <c r="J392" i="2"/>
  <c r="J111" i="2" s="1"/>
  <c r="R392" i="2"/>
  <c r="P405" i="2"/>
  <c r="BK429" i="2"/>
  <c r="J429" i="2" s="1"/>
  <c r="J113" i="2" s="1"/>
  <c r="T429" i="2"/>
  <c r="R436" i="2"/>
  <c r="P457" i="2"/>
  <c r="BK470" i="2"/>
  <c r="J470" i="2" s="1"/>
  <c r="J116" i="2" s="1"/>
  <c r="BK477" i="2"/>
  <c r="J477" i="2"/>
  <c r="J117" i="2" s="1"/>
  <c r="R145" i="2"/>
  <c r="P477" i="2"/>
  <c r="BK152" i="2"/>
  <c r="J152" i="2" s="1"/>
  <c r="J99" i="2" s="1"/>
  <c r="T152" i="2"/>
  <c r="T214" i="2"/>
  <c r="R262" i="2"/>
  <c r="T273" i="2"/>
  <c r="P277" i="2"/>
  <c r="T277" i="2"/>
  <c r="T289" i="2"/>
  <c r="T309" i="2"/>
  <c r="T322" i="2"/>
  <c r="P327" i="2"/>
  <c r="T327" i="2"/>
  <c r="R333" i="2"/>
  <c r="P392" i="2"/>
  <c r="BK405" i="2"/>
  <c r="J405" i="2" s="1"/>
  <c r="J112" i="2" s="1"/>
  <c r="T405" i="2"/>
  <c r="BK436" i="2"/>
  <c r="J436" i="2" s="1"/>
  <c r="J114" i="2" s="1"/>
  <c r="T436" i="2"/>
  <c r="R457" i="2"/>
  <c r="P470" i="2"/>
  <c r="R470" i="2"/>
  <c r="T477" i="2"/>
  <c r="P152" i="2"/>
  <c r="BK214" i="2"/>
  <c r="J214" i="2"/>
  <c r="J100" i="2" s="1"/>
  <c r="R214" i="2"/>
  <c r="P262" i="2"/>
  <c r="BK273" i="2"/>
  <c r="J273" i="2" s="1"/>
  <c r="J102" i="2" s="1"/>
  <c r="R273" i="2"/>
  <c r="BK277" i="2"/>
  <c r="J277" i="2" s="1"/>
  <c r="J104" i="2" s="1"/>
  <c r="BK289" i="2"/>
  <c r="J289" i="2"/>
  <c r="J105" i="2" s="1"/>
  <c r="R289" i="2"/>
  <c r="P309" i="2"/>
  <c r="BK322" i="2"/>
  <c r="J322" i="2" s="1"/>
  <c r="J107" i="2" s="1"/>
  <c r="R322" i="2"/>
  <c r="BK333" i="2"/>
  <c r="J333" i="2" s="1"/>
  <c r="J110" i="2" s="1"/>
  <c r="T333" i="2"/>
  <c r="T392" i="2"/>
  <c r="R405" i="2"/>
  <c r="P429" i="2"/>
  <c r="R429" i="2"/>
  <c r="P436" i="2"/>
  <c r="BK457" i="2"/>
  <c r="J457" i="2"/>
  <c r="J115" i="2" s="1"/>
  <c r="T457" i="2"/>
  <c r="T470" i="2"/>
  <c r="R477" i="2"/>
  <c r="BK490" i="2"/>
  <c r="J490" i="2"/>
  <c r="J120" i="2" s="1"/>
  <c r="BK331" i="2"/>
  <c r="J331" i="2" s="1"/>
  <c r="J109" i="2" s="1"/>
  <c r="BK488" i="2"/>
  <c r="J488" i="2"/>
  <c r="J119" i="2" s="1"/>
  <c r="BK492" i="2"/>
  <c r="J492" i="2" s="1"/>
  <c r="J121" i="2" s="1"/>
  <c r="BK496" i="2"/>
  <c r="J496" i="2"/>
  <c r="J123" i="2" s="1"/>
  <c r="BK494" i="2"/>
  <c r="J494" i="2" s="1"/>
  <c r="J122" i="2" s="1"/>
  <c r="E85" i="2"/>
  <c r="F140" i="2"/>
  <c r="BE179" i="2"/>
  <c r="BE203" i="2"/>
  <c r="BE242" i="2"/>
  <c r="BE246" i="2"/>
  <c r="BE253" i="2"/>
  <c r="BE264" i="2"/>
  <c r="BE271" i="2"/>
  <c r="BE272" i="2"/>
  <c r="BE274" i="2"/>
  <c r="BE282" i="2"/>
  <c r="BE283" i="2"/>
  <c r="BE287" i="2"/>
  <c r="BE288" i="2"/>
  <c r="BE297" i="2"/>
  <c r="BE310" i="2"/>
  <c r="BE334" i="2"/>
  <c r="BE345" i="2"/>
  <c r="BE380" i="2"/>
  <c r="BE428" i="2"/>
  <c r="BE430" i="2"/>
  <c r="BE434" i="2"/>
  <c r="BE443" i="2"/>
  <c r="BE458" i="2"/>
  <c r="BE478" i="2"/>
  <c r="BE483" i="2"/>
  <c r="BE495" i="2"/>
  <c r="BE146" i="2"/>
  <c r="BE191" i="2"/>
  <c r="BE208" i="2"/>
  <c r="BE215" i="2"/>
  <c r="BE231" i="2"/>
  <c r="BE235" i="2"/>
  <c r="BE249" i="2"/>
  <c r="BE263" i="2"/>
  <c r="BE269" i="2"/>
  <c r="BE278" i="2"/>
  <c r="BE281" i="2"/>
  <c r="BE284" i="2"/>
  <c r="BE299" i="2"/>
  <c r="BE303" i="2"/>
  <c r="BE308" i="2"/>
  <c r="BE312" i="2"/>
  <c r="BE314" i="2"/>
  <c r="BE316" i="2"/>
  <c r="BE323" i="2"/>
  <c r="BE328" i="2"/>
  <c r="BE329" i="2"/>
  <c r="BE330" i="2"/>
  <c r="BE373" i="2"/>
  <c r="BE381" i="2"/>
  <c r="BE390" i="2"/>
  <c r="BE394" i="2"/>
  <c r="BE399" i="2"/>
  <c r="BE416" i="2"/>
  <c r="BE454" i="2"/>
  <c r="BE456" i="2"/>
  <c r="BE467" i="2"/>
  <c r="BE468" i="2"/>
  <c r="BE486" i="2"/>
  <c r="BE489" i="2"/>
  <c r="J137" i="2"/>
  <c r="BE165" i="2"/>
  <c r="BE171" i="2"/>
  <c r="BE176" i="2"/>
  <c r="BE185" i="2"/>
  <c r="BE222" i="2"/>
  <c r="BE241" i="2"/>
  <c r="BE252" i="2"/>
  <c r="BE266" i="2"/>
  <c r="BE267" i="2"/>
  <c r="BE275" i="2"/>
  <c r="BE285" i="2"/>
  <c r="BE286" i="2"/>
  <c r="BE292" i="2"/>
  <c r="BE295" i="2"/>
  <c r="BE296" i="2"/>
  <c r="BE302" i="2"/>
  <c r="BE304" i="2"/>
  <c r="BE305" i="2"/>
  <c r="BE307" i="2"/>
  <c r="BE313" i="2"/>
  <c r="BE321" i="2"/>
  <c r="BE325" i="2"/>
  <c r="BE326" i="2"/>
  <c r="BE352" i="2"/>
  <c r="BE387" i="2"/>
  <c r="BE389" i="2"/>
  <c r="BE393" i="2"/>
  <c r="BE395" i="2"/>
  <c r="BE397" i="2"/>
  <c r="BE400" i="2"/>
  <c r="BE402" i="2"/>
  <c r="BE403" i="2"/>
  <c r="BE404" i="2"/>
  <c r="BE417" i="2"/>
  <c r="BE442" i="2"/>
  <c r="BE446" i="2"/>
  <c r="BE471" i="2"/>
  <c r="BE149" i="2"/>
  <c r="BE153" i="2"/>
  <c r="BE156" i="2"/>
  <c r="BE162" i="2"/>
  <c r="BE174" i="2"/>
  <c r="BE197" i="2"/>
  <c r="BE199" i="2"/>
  <c r="BE209" i="2"/>
  <c r="BE212" i="2"/>
  <c r="BE217" i="2"/>
  <c r="BE279" i="2"/>
  <c r="BE280" i="2"/>
  <c r="BE290" i="2"/>
  <c r="BE298" i="2"/>
  <c r="BE300" i="2"/>
  <c r="BE301" i="2"/>
  <c r="BE306" i="2"/>
  <c r="BE311" i="2"/>
  <c r="BE315" i="2"/>
  <c r="BE317" i="2"/>
  <c r="BE318" i="2"/>
  <c r="BE319" i="2"/>
  <c r="BE320" i="2"/>
  <c r="BE324" i="2"/>
  <c r="BE332" i="2"/>
  <c r="BE351" i="2"/>
  <c r="BE366" i="2"/>
  <c r="BE367" i="2"/>
  <c r="BE391" i="2"/>
  <c r="BE406" i="2"/>
  <c r="BE411" i="2"/>
  <c r="BE425" i="2"/>
  <c r="BE426" i="2"/>
  <c r="BE427" i="2"/>
  <c r="BE437" i="2"/>
  <c r="BE441" i="2"/>
  <c r="BE445" i="2"/>
  <c r="BE455" i="2"/>
  <c r="BE469" i="2"/>
  <c r="BE476" i="2"/>
  <c r="BE491" i="2"/>
  <c r="BE493" i="2"/>
  <c r="BE497" i="2"/>
  <c r="F37" i="2"/>
  <c r="BD95" i="1" s="1"/>
  <c r="BD94" i="1" s="1"/>
  <c r="W33" i="1" s="1"/>
  <c r="F35" i="2"/>
  <c r="BB95" i="1" s="1"/>
  <c r="BB94" i="1" s="1"/>
  <c r="AX94" i="1" s="1"/>
  <c r="J34" i="2"/>
  <c r="AW95" i="1" s="1"/>
  <c r="F34" i="2"/>
  <c r="BA95" i="1" s="1"/>
  <c r="BA94" i="1" s="1"/>
  <c r="W30" i="1" s="1"/>
  <c r="F36" i="2"/>
  <c r="BC95" i="1" s="1"/>
  <c r="BC94" i="1" s="1"/>
  <c r="W32" i="1" s="1"/>
  <c r="T276" i="2" l="1"/>
  <c r="R276" i="2"/>
  <c r="R144" i="2"/>
  <c r="R143" i="2"/>
  <c r="P144" i="2"/>
  <c r="P276" i="2"/>
  <c r="P143" i="2" s="1"/>
  <c r="AU95" i="1" s="1"/>
  <c r="AU94" i="1" s="1"/>
  <c r="T144" i="2"/>
  <c r="T143" i="2"/>
  <c r="BK144" i="2"/>
  <c r="J144" i="2"/>
  <c r="J97" i="2" s="1"/>
  <c r="BK276" i="2"/>
  <c r="J276" i="2"/>
  <c r="J103" i="2"/>
  <c r="BK487" i="2"/>
  <c r="J487" i="2"/>
  <c r="J118" i="2"/>
  <c r="AW94" i="1"/>
  <c r="AK30" i="1"/>
  <c r="F33" i="2"/>
  <c r="AZ95" i="1" s="1"/>
  <c r="AZ94" i="1" s="1"/>
  <c r="W29" i="1" s="1"/>
  <c r="W31" i="1"/>
  <c r="AY94" i="1"/>
  <c r="J33" i="2"/>
  <c r="AV95" i="1" s="1"/>
  <c r="AT95" i="1" s="1"/>
  <c r="BK143" i="2" l="1"/>
  <c r="J143" i="2"/>
  <c r="J96" i="2"/>
  <c r="AV94" i="1"/>
  <c r="AK29" i="1" s="1"/>
  <c r="J30" i="2" l="1"/>
  <c r="AG95" i="1"/>
  <c r="AG94" i="1"/>
  <c r="AK26" i="1"/>
  <c r="AT94" i="1"/>
  <c r="AN94" i="1"/>
  <c r="J39" i="2" l="1"/>
  <c r="AN95" i="1"/>
  <c r="AK35" i="1"/>
</calcChain>
</file>

<file path=xl/sharedStrings.xml><?xml version="1.0" encoding="utf-8"?>
<sst xmlns="http://schemas.openxmlformats.org/spreadsheetml/2006/main" count="4555" uniqueCount="1012">
  <si>
    <t>Export Komplet</t>
  </si>
  <si>
    <t/>
  </si>
  <si>
    <t>2.0</t>
  </si>
  <si>
    <t>ZAMOK</t>
  </si>
  <si>
    <t>False</t>
  </si>
  <si>
    <t>{ad28e656-105b-456d-b689-6fcd64fa6b6d}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</si>
  <si>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</si>
  <si>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</si>
  <si>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</si>
  <si>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</si>
  <si>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</si>
  <si>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</si>
  <si>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</si>
  <si>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</si>
  <si>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UcebnyCLS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</si>
  <si>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</si>
  <si>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</si>
  <si>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Stavební úpravy učeben  CLS ( MTA07-SŠTTO Havířov)</t>
  </si>
  <si>
    <t>KSO:</t>
  </si>
  <si>
    <t>CC-CZ:</t>
  </si>
  <si>
    <t>Místo:</t>
  </si>
  <si>
    <t>Havířov</t>
  </si>
  <si>
    <t>Datum:</t>
  </si>
  <si>
    <t>18. 1. 2023</t>
  </si>
  <si>
    <t>Zadavatel:</t>
  </si>
  <si>
    <t>IČ:</t>
  </si>
  <si>
    <t>SŠTO Havířov Šumbark</t>
  </si>
  <si>
    <t>DIČ:</t>
  </si>
  <si>
    <t>Uchazeč:</t>
  </si>
  <si>
    <t>Vyplň údaj</t>
  </si>
  <si>
    <t>Projektant:</t>
  </si>
  <si>
    <t>Karasko s.r.o.</t>
  </si>
  <si>
    <t>True</t>
  </si>
  <si>
    <t>Zpracovatel:</t>
  </si>
  <si>
    <t>Martin Pniok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</si>
  <si>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</si>
  <si>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</si>
  <si>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</si>
  <si>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</si>
  <si>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</si>
  <si>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</si>
  <si>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</si>
  <si>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</si>
  <si>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</si>
  <si>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</si>
  <si>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</si>
  <si>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</si>
  <si>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</si>
  <si>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</si>
  <si>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</si>
  <si>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</si>
  <si>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</si>
  <si>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</si>
  <si>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</si>
  <si>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</si>
  <si>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</si>
  <si>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</si>
  <si>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</si>
  <si>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</si>
  <si>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</si>
  <si>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</si>
  <si>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</si>
  <si>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</si>
  <si>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</si>
  <si>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</si>
  <si>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</si>
  <si>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</si>
  <si>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</si>
  <si>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</si>
  <si>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</si>
  <si>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</si>
  <si>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</si>
  <si>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</si>
  <si>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</si>
  <si>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</si>
  <si>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</si>
  <si>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</si>
  <si>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</si>
  <si>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</si>
  <si>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</si>
  <si>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</si>
  <si>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001</t>
  </si>
  <si>
    <t>Stavební úpravy</t>
  </si>
  <si>
    <t>STA</t>
  </si>
  <si>
    <t>1</t>
  </si>
  <si>
    <t>{79e2dc60-c023-4d18-9931-b7f2cb798b1c}</t>
  </si>
  <si>
    <t>2</t>
  </si>
  <si>
    <t>KRYCÍ LIST SOUPISU PRACÍ</t>
  </si>
  <si>
    <t>Objekt:</t>
  </si>
  <si>
    <t>001 - Stavební úpravy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</si>
  <si>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</si>
  <si>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</si>
  <si>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</si>
  <si>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</si>
  <si>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</si>
  <si>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</si>
  <si>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</si>
  <si>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</si>
  <si>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</si>
  <si>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</si>
  <si>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</si>
  <si>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</si>
  <si>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</si>
  <si>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</si>
  <si>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</si>
  <si>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734 - Ústřední vytápění - armatury</t>
  </si>
  <si>
    <t xml:space="preserve">    735 - Ústřední vytápění - otopná tělesa</t>
  </si>
  <si>
    <t xml:space="preserve">    741 - Elektroinstalace - silnoproud</t>
  </si>
  <si>
    <t xml:space="preserve">    763 - Konstrukce suché výstavby</t>
  </si>
  <si>
    <t xml:space="preserve">    766 - Konstrukce truhlářské</t>
  </si>
  <si>
    <t xml:space="preserve">    767 - Konstrukce zámečnické</t>
  </si>
  <si>
    <t xml:space="preserve">    776 - Podlahy povlakové</t>
  </si>
  <si>
    <t xml:space="preserve">    777 - Podlahy lité</t>
  </si>
  <si>
    <t xml:space="preserve">    783 - Dokončovací práce - nátěry</t>
  </si>
  <si>
    <t xml:space="preserve">    784 - Dokončovací práce - malby a tapety</t>
  </si>
  <si>
    <t>HZS - Hodinové zúčtovací sazby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</si>
  <si>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</si>
  <si>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</si>
  <si>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</si>
  <si>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</si>
  <si>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VRN5 - Finanční náklady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</si>
  <si>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</si>
  <si>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</si>
  <si>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</si>
  <si>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</si>
  <si>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</si>
  <si>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</si>
  <si>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</si>
  <si>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</si>
  <si>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</si>
  <si>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</si>
  <si>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</si>
  <si>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</si>
  <si>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</si>
  <si>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</si>
  <si>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</si>
  <si>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</si>
  <si>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</si>
  <si>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</si>
  <si>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</si>
  <si>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</si>
  <si>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342272245</t>
  </si>
  <si>
    <t>Příčka z pórobetonových hladkých tvárnic na tenkovrstvou maltu tl 150 mm</t>
  </si>
  <si>
    <t>m2</t>
  </si>
  <si>
    <t>CS ÚRS 2023 01</t>
  </si>
  <si>
    <t>4</t>
  </si>
  <si>
    <t>-1047495660</t>
  </si>
  <si>
    <t>VV</t>
  </si>
  <si>
    <t>"přizdění parapetu"</t>
  </si>
  <si>
    <t>2,4*1</t>
  </si>
  <si>
    <t>342291131</t>
  </si>
  <si>
    <t>Ukotvení příček k betonovým konstrukcím plochými kotvami</t>
  </si>
  <si>
    <t>m</t>
  </si>
  <si>
    <t>-521174180</t>
  </si>
  <si>
    <t>1*2+1*2</t>
  </si>
  <si>
    <t>6</t>
  </si>
  <si>
    <t>Úpravy povrchů, podlahy a osazování výplní</t>
  </si>
  <si>
    <t>612131101</t>
  </si>
  <si>
    <t>Cementový postřik vnitřních stěn nanášený celoplošně ručně</t>
  </si>
  <si>
    <t>1033601011</t>
  </si>
  <si>
    <t>"stěna"</t>
  </si>
  <si>
    <t>(6,25*2-1,3*2*2+0,22*2)*3,2</t>
  </si>
  <si>
    <t>612131121</t>
  </si>
  <si>
    <t>Penetrační disperzní nátěr vnitřních stěn nanášený ručně</t>
  </si>
  <si>
    <t>1053100445</t>
  </si>
  <si>
    <t>(2,4*1+2,4*0,15)*2</t>
  </si>
  <si>
    <t>Součet</t>
  </si>
  <si>
    <t>5</t>
  </si>
  <si>
    <t>612142001</t>
  </si>
  <si>
    <t>Potažení vnitřních stěn sklovláknitým pletivem vtlačeným do tenkovrstvé hmoty</t>
  </si>
  <si>
    <t>-752758809</t>
  </si>
  <si>
    <t>2,4*1+2,4*0,15</t>
  </si>
  <si>
    <t>612181001</t>
  </si>
  <si>
    <t>Sádrová stěrka tl.do 3 mm vnitřních stěn</t>
  </si>
  <si>
    <t>-853127386</t>
  </si>
  <si>
    <t>7</t>
  </si>
  <si>
    <t>612321121</t>
  </si>
  <si>
    <t>Vápenocementová omítka hladká jednovrstvá vnitřních stěn nanášená ručně</t>
  </si>
  <si>
    <t>26204621</t>
  </si>
  <si>
    <t>8</t>
  </si>
  <si>
    <t>612321191</t>
  </si>
  <si>
    <t>Příplatek k vápenocementové omítce vnitřních stěn za každých dalších 5 mm tloušťky ručně</t>
  </si>
  <si>
    <t>-1438194933</t>
  </si>
  <si>
    <t>24,768*3</t>
  </si>
  <si>
    <t>9</t>
  </si>
  <si>
    <t>612325111</t>
  </si>
  <si>
    <t>Vápenocementová hladká omítka rýh ve stěnách š do 150 mm</t>
  </si>
  <si>
    <t>-1153514385</t>
  </si>
  <si>
    <t>"zaplnění rýh po odstranění příček ,zdí ,soklů,elektroinstalace"</t>
  </si>
  <si>
    <t>19</t>
  </si>
  <si>
    <t>10</t>
  </si>
  <si>
    <t>612325301</t>
  </si>
  <si>
    <t>Vápenocementová hladká omítka ostění nebo nadpraží</t>
  </si>
  <si>
    <t>-1910854166</t>
  </si>
  <si>
    <t>"ostění  kolem oken"</t>
  </si>
  <si>
    <t>(8,805+0,22+2,75)*3,2-1,2*1,8*8</t>
  </si>
  <si>
    <t>8,75*3,2-1,2*1,8*6</t>
  </si>
  <si>
    <t>14*(1,2*2+1,8*2)*0,25</t>
  </si>
  <si>
    <t>11</t>
  </si>
  <si>
    <t>613131121</t>
  </si>
  <si>
    <t>Penetrační disperzní nátěr vnitřních pilířů nebo sloupů nanášený ručně</t>
  </si>
  <si>
    <t>-1133224507</t>
  </si>
  <si>
    <t>12</t>
  </si>
  <si>
    <t>613181001</t>
  </si>
  <si>
    <t>Sádrová stěrka tl.do 3 mm vnitřních pilířů nebo sloupů</t>
  </si>
  <si>
    <t>233764326</t>
  </si>
  <si>
    <t>13</t>
  </si>
  <si>
    <t>613321191</t>
  </si>
  <si>
    <t>Příplatek k vápenocementové omítce vnitřních sloupů za každých dalších 5 mm tloušťky ručně</t>
  </si>
  <si>
    <t>-432301269</t>
  </si>
  <si>
    <t>56,44*3</t>
  </si>
  <si>
    <t>14</t>
  </si>
  <si>
    <t>619991001</t>
  </si>
  <si>
    <t>Zakrytí podlah fólií přilepenou lepící páskou</t>
  </si>
  <si>
    <t>-1149352599</t>
  </si>
  <si>
    <t>162,982</t>
  </si>
  <si>
    <t>"ostatní plochy" 200</t>
  </si>
  <si>
    <t>619991011</t>
  </si>
  <si>
    <t>Obalení konstrukcí a prvků fólií přilepenou lepící páskou</t>
  </si>
  <si>
    <t>600864117</t>
  </si>
  <si>
    <t>1,8*1,2*14</t>
  </si>
  <si>
    <t>45,692*2+10,25*2</t>
  </si>
  <si>
    <t>"ostatní " 100</t>
  </si>
  <si>
    <t>16</t>
  </si>
  <si>
    <t>619996145</t>
  </si>
  <si>
    <t>Ochrana konstrukcí nebo samostatných prvků obalením geotextilií</t>
  </si>
  <si>
    <t>-109571384</t>
  </si>
  <si>
    <t>17</t>
  </si>
  <si>
    <t>632452519</t>
  </si>
  <si>
    <t>Cementový rychletuhnoucí potěr ze suchých směsí tl přes 40 do 50 mm</t>
  </si>
  <si>
    <t>1325058478</t>
  </si>
  <si>
    <t>"zaplnění rýh po odstranění příček ,zdí ,zárubní"</t>
  </si>
  <si>
    <t>18</t>
  </si>
  <si>
    <t>632453415</t>
  </si>
  <si>
    <t>Potěr průmyslový samonivelační ze suchých směsí podkladní pro střední provoz tl přes 20 do 25 mm</t>
  </si>
  <si>
    <t>-1717360767</t>
  </si>
  <si>
    <t>169,32</t>
  </si>
  <si>
    <t>Ostatní konstrukce a práce, bourání</t>
  </si>
  <si>
    <t>949101111</t>
  </si>
  <si>
    <t>Lešení pomocné pro objekty pozemních staveb s lešeňovou podlahou v do 1,9 m zatížení do 150 kg/m2</t>
  </si>
  <si>
    <t>-1728713273</t>
  </si>
  <si>
    <t>20</t>
  </si>
  <si>
    <t>952901111</t>
  </si>
  <si>
    <t>Vyčištění budov bytové a občanské výstavby při výšce podlaží do 4 m</t>
  </si>
  <si>
    <t>-2078190391</t>
  </si>
  <si>
    <t>55+17,2+54,5</t>
  </si>
  <si>
    <t>11,25*3,1+1,34*0,35*3</t>
  </si>
  <si>
    <t>60</t>
  </si>
  <si>
    <t>962031132</t>
  </si>
  <si>
    <t>Bourání příček z cihel pálených na MVC tl do 100 mm</t>
  </si>
  <si>
    <t>-1496546638</t>
  </si>
  <si>
    <t>(2,46+0,45)*3-0,8*2</t>
  </si>
  <si>
    <t>2,46*3</t>
  </si>
  <si>
    <t>2,54*3</t>
  </si>
  <si>
    <t>2,253*3</t>
  </si>
  <si>
    <t>2,5*3</t>
  </si>
  <si>
    <t>2,21*3+0,45*3-0,8*2</t>
  </si>
  <si>
    <t>2,27*3+0,45*3-0,8*2</t>
  </si>
  <si>
    <t>22</t>
  </si>
  <si>
    <t>962032230</t>
  </si>
  <si>
    <t>Bourání zdiva z cihel pálených nebo vápenopískových na MV nebo MVC do 1 m3</t>
  </si>
  <si>
    <t>m3</t>
  </si>
  <si>
    <t>-320314795</t>
  </si>
  <si>
    <t>1,3*3*0,22</t>
  </si>
  <si>
    <t>-1*2*0,22</t>
  </si>
  <si>
    <t>23</t>
  </si>
  <si>
    <t>965081611</t>
  </si>
  <si>
    <t>Odsekání soklíků rovných</t>
  </si>
  <si>
    <t>-1757271165</t>
  </si>
  <si>
    <t>6,25*2</t>
  </si>
  <si>
    <t>(8,805+0,22+2,774)*2</t>
  </si>
  <si>
    <t>3,65*2+0,22*2</t>
  </si>
  <si>
    <t>6,25*2+8,75*2+0,35*2*6</t>
  </si>
  <si>
    <t>24</t>
  </si>
  <si>
    <t>967031132</t>
  </si>
  <si>
    <t>Přisekání rovných ostění v cihelném zdivu na MV nebo MVC</t>
  </si>
  <si>
    <t>-1048936541</t>
  </si>
  <si>
    <t>25</t>
  </si>
  <si>
    <t>968072455</t>
  </si>
  <si>
    <t>Vybourání kovových dveřních zárubní pl do 2 m2</t>
  </si>
  <si>
    <t>-1745765458</t>
  </si>
  <si>
    <t>0,8*2*3</t>
  </si>
  <si>
    <t>1*2</t>
  </si>
  <si>
    <t>26</t>
  </si>
  <si>
    <t>971042431</t>
  </si>
  <si>
    <t>Vybourání otvorů v betonových příčkách a zdech pl do 0,25 m2 tl do 150 mm</t>
  </si>
  <si>
    <t>kus</t>
  </si>
  <si>
    <t>-1246027815</t>
  </si>
  <si>
    <t>"vybourání otvoru ve sklobetonu 200*600mm B11"</t>
  </si>
  <si>
    <t>27</t>
  </si>
  <si>
    <t>973031151</t>
  </si>
  <si>
    <t>Vysekání výklenků ve zdivu cihelném na MV nebo MVC pl přes 0,25 m2</t>
  </si>
  <si>
    <t>1202131630</t>
  </si>
  <si>
    <t>" rozvaděč"</t>
  </si>
  <si>
    <t>0,6*0,8*0,2</t>
  </si>
  <si>
    <t>28</t>
  </si>
  <si>
    <t>977332112</t>
  </si>
  <si>
    <t>Frézování drážek ve stěnách z cihel do 50x50 mm</t>
  </si>
  <si>
    <t>-2044477833</t>
  </si>
  <si>
    <t>29</t>
  </si>
  <si>
    <t>978013191</t>
  </si>
  <si>
    <t>Otlučení (osekání) vnitřní vápenné nebo vápenocementové omítky stěn v rozsahu přes 50 do 100 %</t>
  </si>
  <si>
    <t>749212569</t>
  </si>
  <si>
    <t>Mezisoučet</t>
  </si>
  <si>
    <t>997</t>
  </si>
  <si>
    <t>Přesun sutě</t>
  </si>
  <si>
    <t>30</t>
  </si>
  <si>
    <t>997013213</t>
  </si>
  <si>
    <t>Vnitrostaveništní doprava suti a recyklovaných hmot pro budovy v přes 9 do 12 m ručně</t>
  </si>
  <si>
    <t>t</t>
  </si>
  <si>
    <t>-1013188002</t>
  </si>
  <si>
    <t>31</t>
  </si>
  <si>
    <t>997013219</t>
  </si>
  <si>
    <t>Příplatek k vnitrostaveništní dopravě suti a recyklovaných hmot za zvětšenou dopravu suti ZKD 10 m</t>
  </si>
  <si>
    <t>739890212</t>
  </si>
  <si>
    <t>13,537*10 'Přepočtené koeficientem množství</t>
  </si>
  <si>
    <t>32</t>
  </si>
  <si>
    <t>997013501</t>
  </si>
  <si>
    <t>Odvoz suti a vybouraných hmot na skládku nebo meziskládku do 1 km se složením</t>
  </si>
  <si>
    <t>160319161</t>
  </si>
  <si>
    <t>33</t>
  </si>
  <si>
    <t>997013509</t>
  </si>
  <si>
    <t>Příplatek k odvozu suti a vybouraných hmot na skládku ZKD 1 km přes 1 km</t>
  </si>
  <si>
    <t>-747713620</t>
  </si>
  <si>
    <t>10*3,337</t>
  </si>
  <si>
    <t>34</t>
  </si>
  <si>
    <t>997013511</t>
  </si>
  <si>
    <t>Odvoz  recyklovaného materiálu na recyklační skládku</t>
  </si>
  <si>
    <t>1104735342</t>
  </si>
  <si>
    <t>1,02*10 'Přepočtené koeficientem množství</t>
  </si>
  <si>
    <t>35</t>
  </si>
  <si>
    <t>997013631</t>
  </si>
  <si>
    <t>Poplatek za uložení na skládce (skládkovné) stavebního odpadu směsného kód odpadu 17 09 04</t>
  </si>
  <si>
    <t>-843896427</t>
  </si>
  <si>
    <t>36</t>
  </si>
  <si>
    <t>997013871</t>
  </si>
  <si>
    <t>Poplatek za uložení stavebního odpadu na recyklační skládce (skládkovné) směsného stavebního a demoličního kód odpadu 17 09 04</t>
  </si>
  <si>
    <t>1094782593</t>
  </si>
  <si>
    <t>998</t>
  </si>
  <si>
    <t>Přesun hmot</t>
  </si>
  <si>
    <t>37</t>
  </si>
  <si>
    <t>998018002</t>
  </si>
  <si>
    <t>Přesun hmot ruční pro budovy v přes 6 do 12 m</t>
  </si>
  <si>
    <t>632119597</t>
  </si>
  <si>
    <t>38</t>
  </si>
  <si>
    <t>998018011</t>
  </si>
  <si>
    <t>Příplatek k ručnímu přesunu hmot pro budovy za zvětšený přesun ZKD 100 m</t>
  </si>
  <si>
    <t>-846138585</t>
  </si>
  <si>
    <t>PSV</t>
  </si>
  <si>
    <t>Práce a dodávky PSV</t>
  </si>
  <si>
    <t>721</t>
  </si>
  <si>
    <t>Zdravotechnika - vnitřní kanalizace</t>
  </si>
  <si>
    <t>39</t>
  </si>
  <si>
    <t>721170972</t>
  </si>
  <si>
    <t>Potrubí z PVC krácení trub DN 50</t>
  </si>
  <si>
    <t>458954534</t>
  </si>
  <si>
    <t>40</t>
  </si>
  <si>
    <t>721171803</t>
  </si>
  <si>
    <t>Demontáž potrubí z PVC D do 75</t>
  </si>
  <si>
    <t>-2126701571</t>
  </si>
  <si>
    <t>41</t>
  </si>
  <si>
    <t>721171913</t>
  </si>
  <si>
    <t>Potrubí z PP propojení potrubí DN 50</t>
  </si>
  <si>
    <t>1218748169</t>
  </si>
  <si>
    <t>42</t>
  </si>
  <si>
    <t>721174042</t>
  </si>
  <si>
    <t>Potrubí kanalizační z PP připojovací DN 40</t>
  </si>
  <si>
    <t>-2053739032</t>
  </si>
  <si>
    <t>43</t>
  </si>
  <si>
    <t>721174043</t>
  </si>
  <si>
    <t>Potrubí kanalizační z PP připojovací DN 50</t>
  </si>
  <si>
    <t>1928048853</t>
  </si>
  <si>
    <t>44</t>
  </si>
  <si>
    <t>721194104</t>
  </si>
  <si>
    <t>Vyvedení a upevnění odpadních výpustek DN 40</t>
  </si>
  <si>
    <t>1514133479</t>
  </si>
  <si>
    <t>45</t>
  </si>
  <si>
    <t>721194105</t>
  </si>
  <si>
    <t>Vyvedení a upevnění odpadních výpustek DN 50</t>
  </si>
  <si>
    <t>1460407250</t>
  </si>
  <si>
    <t>46</t>
  </si>
  <si>
    <t>721290111</t>
  </si>
  <si>
    <t>Zkouška těsnosti potrubí kanalizace vodou DN do 125</t>
  </si>
  <si>
    <t>-507155092</t>
  </si>
  <si>
    <t>47</t>
  </si>
  <si>
    <t>998721102</t>
  </si>
  <si>
    <t>Přesun hmot tonážní pro vnitřní kanalizace v objektech v přes 6 do 12 m</t>
  </si>
  <si>
    <t>1032167015</t>
  </si>
  <si>
    <t>48</t>
  </si>
  <si>
    <t>998721181</t>
  </si>
  <si>
    <t>Příplatek k přesunu hmot tonážní 721 prováděný bez použití mechanizace</t>
  </si>
  <si>
    <t>-1770315067</t>
  </si>
  <si>
    <t>49</t>
  </si>
  <si>
    <t>998721194</t>
  </si>
  <si>
    <t>Příplatek k přesunu hmot tonážní 721 za zvětšený přesun do 1000 m</t>
  </si>
  <si>
    <t>988065524</t>
  </si>
  <si>
    <t>722</t>
  </si>
  <si>
    <t>Zdravotechnika - vnitřní vodovod</t>
  </si>
  <si>
    <t>50</t>
  </si>
  <si>
    <t>722170801</t>
  </si>
  <si>
    <t>Demontáž rozvodů vody z plastů D do 25</t>
  </si>
  <si>
    <t>1394586556</t>
  </si>
  <si>
    <t>1,25*2*2+1*2*2</t>
  </si>
  <si>
    <t>51</t>
  </si>
  <si>
    <t>722170943</t>
  </si>
  <si>
    <t>Oprava potrubí PE spojka Gebo BI nátrubkové G 3/4</t>
  </si>
  <si>
    <t>-1821612042</t>
  </si>
  <si>
    <t>"propojení stávajícího potrubí"</t>
  </si>
  <si>
    <t>2*2</t>
  </si>
  <si>
    <t>52</t>
  </si>
  <si>
    <t>722174002</t>
  </si>
  <si>
    <t>Potrubí vodovodní plastové PPR svar polyfúze PN 16 D 20x2,8 mm</t>
  </si>
  <si>
    <t>1237800338</t>
  </si>
  <si>
    <t>53</t>
  </si>
  <si>
    <t>722174022</t>
  </si>
  <si>
    <t>Potrubí vodovodní plastové PPR svar polyfúze PN 20 D 20x3,4 mm</t>
  </si>
  <si>
    <t>960535723</t>
  </si>
  <si>
    <t>54</t>
  </si>
  <si>
    <t>722179191</t>
  </si>
  <si>
    <t>Příplatek k rozvodu vody z plastů za malý rozsah prací na zakázce do 20 m</t>
  </si>
  <si>
    <t>soubor</t>
  </si>
  <si>
    <t>585817170</t>
  </si>
  <si>
    <t>55</t>
  </si>
  <si>
    <t>722179192</t>
  </si>
  <si>
    <t>Příplatek k rozvodu vody z plastů za potrubí do D 32 mm do 15 svarů</t>
  </si>
  <si>
    <t>1055103416</t>
  </si>
  <si>
    <t>56</t>
  </si>
  <si>
    <t>722181231</t>
  </si>
  <si>
    <t>Ochrana vodovodního potrubí přilepenými termoizolačními trubicemi z PE tl přes 9 do 13 mm DN do 22 mm</t>
  </si>
  <si>
    <t>-1416342578</t>
  </si>
  <si>
    <t>57</t>
  </si>
  <si>
    <t>722181812</t>
  </si>
  <si>
    <t>Demontáž plstěných pásů z trub D do 50</t>
  </si>
  <si>
    <t>-621809066</t>
  </si>
  <si>
    <t>58</t>
  </si>
  <si>
    <t>722190401</t>
  </si>
  <si>
    <t>Vyvedení a upevnění výpustku DN do 25</t>
  </si>
  <si>
    <t>-1541684475</t>
  </si>
  <si>
    <t>59</t>
  </si>
  <si>
    <t>722220121</t>
  </si>
  <si>
    <t>Nástěnka pro baterii G 1/2" s jedním závitem</t>
  </si>
  <si>
    <t>pár</t>
  </si>
  <si>
    <t>1047963360</t>
  </si>
  <si>
    <t>722220231</t>
  </si>
  <si>
    <t>Přechodka dGK PPR PN 20 D 20 x G 1/2" s kovovým vnitřním závitem</t>
  </si>
  <si>
    <t>1473257995</t>
  </si>
  <si>
    <t>61</t>
  </si>
  <si>
    <t>722290226</t>
  </si>
  <si>
    <t>Zkouška těsnosti vodovodního potrubí závitového DN do 50</t>
  </si>
  <si>
    <t>1600703418</t>
  </si>
  <si>
    <t>62</t>
  </si>
  <si>
    <t>722290234</t>
  </si>
  <si>
    <t>Proplach a dezinfekce vodovodního potrubí DN do 80</t>
  </si>
  <si>
    <t>2113071781</t>
  </si>
  <si>
    <t>63</t>
  </si>
  <si>
    <t>998722102</t>
  </si>
  <si>
    <t>Přesun hmot tonážní pro vnitřní vodovod v objektech v přes 6 do 12 m</t>
  </si>
  <si>
    <t>447121722</t>
  </si>
  <si>
    <t>64</t>
  </si>
  <si>
    <t>998722181</t>
  </si>
  <si>
    <t>Příplatek k přesunu hmot tonážní 722 prováděný bez použití mechanizace</t>
  </si>
  <si>
    <t>-285050003</t>
  </si>
  <si>
    <t>65</t>
  </si>
  <si>
    <t>998722194</t>
  </si>
  <si>
    <t>Příplatek k přesunu hmot tonážní 722 za zvětšený přesun do 1000 m</t>
  </si>
  <si>
    <t>-588999883</t>
  </si>
  <si>
    <t>725</t>
  </si>
  <si>
    <t>Zdravotechnika - zařizovací předměty</t>
  </si>
  <si>
    <t>66</t>
  </si>
  <si>
    <t>725210821</t>
  </si>
  <si>
    <t>Demontáž umyvadel bez výtokových armatur</t>
  </si>
  <si>
    <t>-1159900140</t>
  </si>
  <si>
    <t>67</t>
  </si>
  <si>
    <t>725211615</t>
  </si>
  <si>
    <t>Umyvadlo keramické bílé šířky 500 mm s krytem na sifon připevněné na stěnu šrouby</t>
  </si>
  <si>
    <t>-1226071875</t>
  </si>
  <si>
    <t>68</t>
  </si>
  <si>
    <t>725291511</t>
  </si>
  <si>
    <t>Doplňky zařízení koupelen a záchodů plastové dávkovač tekutého mýdla na 350 ml</t>
  </si>
  <si>
    <t>336372733</t>
  </si>
  <si>
    <t>69</t>
  </si>
  <si>
    <t>725813111</t>
  </si>
  <si>
    <t>Ventil rohový bez připojovací trubičky nebo flexi hadičky G 1/2"</t>
  </si>
  <si>
    <t>-1586924469</t>
  </si>
  <si>
    <t>70</t>
  </si>
  <si>
    <t>725820801</t>
  </si>
  <si>
    <t>Demontáž baterie nástěnné do G 3 / 4</t>
  </si>
  <si>
    <t>893572060</t>
  </si>
  <si>
    <t>71</t>
  </si>
  <si>
    <t>725821325</t>
  </si>
  <si>
    <t>Baterie dřezová stojánková páková s otáčivým kulatým ústím a délkou ramínka 220 mm , max. průtok 6l/min</t>
  </si>
  <si>
    <t>-1400419722</t>
  </si>
  <si>
    <t>72</t>
  </si>
  <si>
    <t>725822611</t>
  </si>
  <si>
    <t>Baterie umyvadlová stojánková páková bez výpusti, max průtok 6l/min</t>
  </si>
  <si>
    <t>63252059</t>
  </si>
  <si>
    <t>73</t>
  </si>
  <si>
    <t>725860811</t>
  </si>
  <si>
    <t>Demontáž uzávěrů zápachu jednoduchých</t>
  </si>
  <si>
    <t>-714449442</t>
  </si>
  <si>
    <t>74</t>
  </si>
  <si>
    <t>725861102</t>
  </si>
  <si>
    <t>Zápachová uzávěrka pro umyvadla DN 40</t>
  </si>
  <si>
    <t>-1550472330</t>
  </si>
  <si>
    <t>75</t>
  </si>
  <si>
    <t>998725102</t>
  </si>
  <si>
    <t>Přesun hmot tonážní pro zařizovací předměty v objektech v přes 6 do 12 m</t>
  </si>
  <si>
    <t>1955557774</t>
  </si>
  <si>
    <t>76</t>
  </si>
  <si>
    <t>998725181</t>
  </si>
  <si>
    <t>Příplatek k přesunu hmot tonážní 725 prováděný bez použití mechanizace</t>
  </si>
  <si>
    <t>-228389579</t>
  </si>
  <si>
    <t>77</t>
  </si>
  <si>
    <t>998725194</t>
  </si>
  <si>
    <t>Příplatek k přesunu hmot tonážní 725 za zvětšený přesun do 1000 m</t>
  </si>
  <si>
    <t>1877969044</t>
  </si>
  <si>
    <t>734</t>
  </si>
  <si>
    <t>Ústřední vytápění - armatury</t>
  </si>
  <si>
    <t>78</t>
  </si>
  <si>
    <t>734200821</t>
  </si>
  <si>
    <t>Demontáž armatury závitové se dvěma závity přes G 1/2 do G 1/2</t>
  </si>
  <si>
    <t>967838677</t>
  </si>
  <si>
    <t>79</t>
  </si>
  <si>
    <t>734221536</t>
  </si>
  <si>
    <t>Ventil závitový termostatický rohový dvouregulační G 1/2 PN 16 do 110°C bez hlavice ovládání</t>
  </si>
  <si>
    <t>-1290299057</t>
  </si>
  <si>
    <t>80</t>
  </si>
  <si>
    <t>734221686</t>
  </si>
  <si>
    <t>Termostatická hlavice vosková PN 10 do 110°C otopných těles VK</t>
  </si>
  <si>
    <t>-1198227352</t>
  </si>
  <si>
    <t>81</t>
  </si>
  <si>
    <t>998734102</t>
  </si>
  <si>
    <t>Přesun hmot tonážní pro armatury v objektech v přes 6 do 12 m</t>
  </si>
  <si>
    <t>-1008772678</t>
  </si>
  <si>
    <t>735</t>
  </si>
  <si>
    <t>Ústřední vytápění - otopná tělesa</t>
  </si>
  <si>
    <t>82</t>
  </si>
  <si>
    <t>735000912</t>
  </si>
  <si>
    <t>Vyregulování ventilu nebo kohoutu dvojregulačního s termostatickým ovládáním</t>
  </si>
  <si>
    <t>204106263</t>
  </si>
  <si>
    <t>83</t>
  </si>
  <si>
    <t>735191901</t>
  </si>
  <si>
    <t>Vyzkoušení otopných těles ocelových po opravě tlakem</t>
  </si>
  <si>
    <t>1708292300</t>
  </si>
  <si>
    <t>84</t>
  </si>
  <si>
    <t>735191905</t>
  </si>
  <si>
    <t>Odvzdušnění otopných těles</t>
  </si>
  <si>
    <t>379691436</t>
  </si>
  <si>
    <t>741</t>
  </si>
  <si>
    <t>Elektroinstalace - silnoproud</t>
  </si>
  <si>
    <t>85</t>
  </si>
  <si>
    <t>741001</t>
  </si>
  <si>
    <t>D+M  elektroinstalace  a slaboproudých rozvodů viz samostatný rozpočet</t>
  </si>
  <si>
    <t>kpl</t>
  </si>
  <si>
    <t>-826010569</t>
  </si>
  <si>
    <t>763</t>
  </si>
  <si>
    <t>Konstrukce suché výstavby</t>
  </si>
  <si>
    <t>86</t>
  </si>
  <si>
    <t>763121448</t>
  </si>
  <si>
    <t>SDK stěna předsazená tl 65 mm profil CW+UW 50 deska 1x akustická 12,5 s izolací EI 30 Rw do 22 dB</t>
  </si>
  <si>
    <t>966211908</t>
  </si>
  <si>
    <t>"U3 - pilíře""</t>
  </si>
  <si>
    <t>1*2*2,85</t>
  </si>
  <si>
    <t>0,55*4*2,85*4</t>
  </si>
  <si>
    <t>(0,55*2+0,85*2)*2,85</t>
  </si>
  <si>
    <t>(0,4+0,6)*2,85</t>
  </si>
  <si>
    <t>"U5"</t>
  </si>
  <si>
    <t>6,25*3,2*2*2</t>
  </si>
  <si>
    <t>87</t>
  </si>
  <si>
    <t>763121712</t>
  </si>
  <si>
    <t>SDK stěna předsazená zalomení</t>
  </si>
  <si>
    <t>2141886176</t>
  </si>
  <si>
    <t>2,85*2*2</t>
  </si>
  <si>
    <t>2,85*4*5</t>
  </si>
  <si>
    <t>2,85*2</t>
  </si>
  <si>
    <t>88</t>
  </si>
  <si>
    <t>763121761</t>
  </si>
  <si>
    <t>Příplatek k SDK stěně předsazené za rovinnost kvality Q3</t>
  </si>
  <si>
    <t>958498009</t>
  </si>
  <si>
    <t>89</t>
  </si>
  <si>
    <t>763131555</t>
  </si>
  <si>
    <t>SDK podhled deska 1x akustická 12,5 s izolací jednovrstvá spodní kce profil CD+UD Rw 60 dB</t>
  </si>
  <si>
    <t>1503583835</t>
  </si>
  <si>
    <t>6,25*(8,805+0,22+2,75)</t>
  </si>
  <si>
    <t>4*(6,07+5,2)</t>
  </si>
  <si>
    <t>6,25*8,702</t>
  </si>
  <si>
    <t>"minerální podhled"</t>
  </si>
  <si>
    <t>-76,68</t>
  </si>
  <si>
    <t>"čela SDK"</t>
  </si>
  <si>
    <t>6,25*10*0,35</t>
  </si>
  <si>
    <t>8,702*0,45</t>
  </si>
  <si>
    <t>(8,805+2,75)*0,45</t>
  </si>
  <si>
    <t>(6,07+5,2)*0,2*2</t>
  </si>
  <si>
    <t>90</t>
  </si>
  <si>
    <t>763131711</t>
  </si>
  <si>
    <t>SDK podhled dilatace</t>
  </si>
  <si>
    <t>1596776361</t>
  </si>
  <si>
    <t>91</t>
  </si>
  <si>
    <t>763131711.1</t>
  </si>
  <si>
    <t>SDK podhled - přechodové a ukončovací lišty mezi druhy podhledu</t>
  </si>
  <si>
    <t>1921188209</t>
  </si>
  <si>
    <t>4,8*4*2+1,8*4*2</t>
  </si>
  <si>
    <t>5,4*3*2+1,8*3*2</t>
  </si>
  <si>
    <t>2,4*2+2,4*2</t>
  </si>
  <si>
    <t>2,4*2+3*2</t>
  </si>
  <si>
    <t>92</t>
  </si>
  <si>
    <t>763131721</t>
  </si>
  <si>
    <t>SDK podhled skoková změna v do 0,5 m</t>
  </si>
  <si>
    <t>-1452035017</t>
  </si>
  <si>
    <t>6,25*10</t>
  </si>
  <si>
    <t>8,702</t>
  </si>
  <si>
    <t>8,805+2,75</t>
  </si>
  <si>
    <t>(6,07+5,2)*2</t>
  </si>
  <si>
    <t>93</t>
  </si>
  <si>
    <t>763131771</t>
  </si>
  <si>
    <t>Příplatek k SDK podhledu za rovinnost kvality Q3</t>
  </si>
  <si>
    <t>-938360175</t>
  </si>
  <si>
    <t>94</t>
  </si>
  <si>
    <t>763431011</t>
  </si>
  <si>
    <t>Montáž minerálního podhledu s vyjímatelnými panely vel. do 0,36 m2 na zavěšený polozapuštěný rošt</t>
  </si>
  <si>
    <t>-1536785789</t>
  </si>
  <si>
    <t>4,8*1,8*4</t>
  </si>
  <si>
    <t>5,4*1,8*3</t>
  </si>
  <si>
    <t>2,4*2,4</t>
  </si>
  <si>
    <t>2,4*3</t>
  </si>
  <si>
    <t>95</t>
  </si>
  <si>
    <t>M</t>
  </si>
  <si>
    <t>63126362.1</t>
  </si>
  <si>
    <t>panel akustický hygienický povrch porézní skelná tkanina hrana zatřená polozapuštěná αw=0,95 A2-s1,d0 polozapuštěný rastr š 24mm bílý tl 15mm</t>
  </si>
  <si>
    <t>1654056291</t>
  </si>
  <si>
    <t>76,68*1,02 'Přepočtené koeficientem množství</t>
  </si>
  <si>
    <t>96</t>
  </si>
  <si>
    <t>998763302</t>
  </si>
  <si>
    <t>Přesun hmot tonážní pro sádrokartonové konstrukce v objektech v přes 6 do 12 m</t>
  </si>
  <si>
    <t>-29800624</t>
  </si>
  <si>
    <t>97</t>
  </si>
  <si>
    <t>998763381</t>
  </si>
  <si>
    <t>Příplatek k přesunu hmot tonážní 763 SDK prováděný bez použití mechanizace</t>
  </si>
  <si>
    <t>-1405746073</t>
  </si>
  <si>
    <t>98</t>
  </si>
  <si>
    <t>998763393</t>
  </si>
  <si>
    <t>Příplatek k přesunu hmot tonážní 763 SDK za zvětšený přesun do 1000 m</t>
  </si>
  <si>
    <t>-533849403</t>
  </si>
  <si>
    <t>766</t>
  </si>
  <si>
    <t>Konstrukce truhlářské</t>
  </si>
  <si>
    <t>99</t>
  </si>
  <si>
    <t>766001</t>
  </si>
  <si>
    <t>D+M   Věšákové stěny  1580*1913 mm   včetně  21 kusů nerezových věšáků  viz  PD</t>
  </si>
  <si>
    <t>-140710562</t>
  </si>
  <si>
    <t>100</t>
  </si>
  <si>
    <t>766002</t>
  </si>
  <si>
    <t xml:space="preserve">D+M   Kuchyňské linky  včetně  spodních i horních skříněk  viz PD </t>
  </si>
  <si>
    <t>-1357279156</t>
  </si>
  <si>
    <t>101</t>
  </si>
  <si>
    <t>766003</t>
  </si>
  <si>
    <t>D+M   polic z překližky  s povrchovou úpravou  šířky 400mm  a tl. 40mm viz PD</t>
  </si>
  <si>
    <t>-1784421718</t>
  </si>
  <si>
    <t>3,06*2</t>
  </si>
  <si>
    <t>102</t>
  </si>
  <si>
    <t>766694126</t>
  </si>
  <si>
    <t>Montáž parapetních desek dřevěných nebo plastových š přes 30 cm</t>
  </si>
  <si>
    <t>1798909700</t>
  </si>
  <si>
    <t>1,2*6</t>
  </si>
  <si>
    <t>103</t>
  </si>
  <si>
    <t>60794105</t>
  </si>
  <si>
    <t>parapet dřevotřískový vnitřní povrch laminátový š 400mm</t>
  </si>
  <si>
    <t>-1467900410</t>
  </si>
  <si>
    <t>104</t>
  </si>
  <si>
    <t>60794121</t>
  </si>
  <si>
    <t>koncovka PVC k parapetním dřevotřískovým deskám 600mm</t>
  </si>
  <si>
    <t>-811844267</t>
  </si>
  <si>
    <t>6*2</t>
  </si>
  <si>
    <t>105</t>
  </si>
  <si>
    <t>998766102</t>
  </si>
  <si>
    <t>Přesun hmot tonážní pro kce truhlářské v objektech v přes 6 do 12 m</t>
  </si>
  <si>
    <t>317264213</t>
  </si>
  <si>
    <t>106</t>
  </si>
  <si>
    <t>998766181</t>
  </si>
  <si>
    <t>Příplatek k přesunu hmot tonážní 766 prováděný bez použití mechanizace</t>
  </si>
  <si>
    <t>-648638749</t>
  </si>
  <si>
    <t>107</t>
  </si>
  <si>
    <t>998766194</t>
  </si>
  <si>
    <t>Příplatek k přesunu hmot tonážní 766 za zvětšený přesun do 1000 m</t>
  </si>
  <si>
    <t>1386355669</t>
  </si>
  <si>
    <t>767</t>
  </si>
  <si>
    <t>Konstrukce zámečnické</t>
  </si>
  <si>
    <t>108</t>
  </si>
  <si>
    <t>767001</t>
  </si>
  <si>
    <t xml:space="preserve">Dodávka  a montáž  skleněných polic  z bezpečnostního skla tl.10mm  šířky 370mm včetně nerez držáků </t>
  </si>
  <si>
    <t>763629685</t>
  </si>
  <si>
    <t>"Z9"</t>
  </si>
  <si>
    <t>2,2*3</t>
  </si>
  <si>
    <t>109</t>
  </si>
  <si>
    <t>767620225</t>
  </si>
  <si>
    <t>Montáž stěn prosklených kovových  pevných do zdiva plochy přes 6 m2</t>
  </si>
  <si>
    <t>-1768075305</t>
  </si>
  <si>
    <t>"Z1"   2,21*2,85</t>
  </si>
  <si>
    <t>"Z3"  2,5*2,85</t>
  </si>
  <si>
    <t>"Z6"  2,21*2,85</t>
  </si>
  <si>
    <t>110</t>
  </si>
  <si>
    <t>55341006.1</t>
  </si>
  <si>
    <t>Prosklená stěna  Al s fixním zasklením bezpečnostním tl.9mm silence 4.4.2 přes plochu 1m2 přes v 2,5m 38 db barva stříbrný imitace nerez včetně polepů</t>
  </si>
  <si>
    <t>-2046791334</t>
  </si>
  <si>
    <t>111</t>
  </si>
  <si>
    <t>767620255</t>
  </si>
  <si>
    <t>Montáž stěn prosklených  kovových pevných s dveřmi  do zdiva plochy přes 6 m2</t>
  </si>
  <si>
    <t>477676791</t>
  </si>
  <si>
    <t>"prosklené stěny s dveřmi"</t>
  </si>
  <si>
    <t>"Z2"  2,44*2,85</t>
  </si>
  <si>
    <t>"Z4"  2,44*2,85</t>
  </si>
  <si>
    <t xml:space="preserve">"Z5"  2,42*2,85 </t>
  </si>
  <si>
    <t>"Z7"  2,08*2,85</t>
  </si>
  <si>
    <t>"Z8"  3,06*3,1</t>
  </si>
  <si>
    <t>112</t>
  </si>
  <si>
    <t>55341014.1</t>
  </si>
  <si>
    <t>Prosklená stěna  Al s fixním zasklením bezpečnostním tl.9mm silence 4.4.2 přes plochu 1m2 přes v 2,5m 38 db barva stříbrný imitace nerez včetně dveří včetně polepů</t>
  </si>
  <si>
    <t>-1543820799</t>
  </si>
  <si>
    <t>113</t>
  </si>
  <si>
    <t>998767102</t>
  </si>
  <si>
    <t>Přesun hmot tonážní pro zámečnické konstrukce v objektech v přes 6 do 12 m</t>
  </si>
  <si>
    <t>-414859837</t>
  </si>
  <si>
    <t>114</t>
  </si>
  <si>
    <t>998767181</t>
  </si>
  <si>
    <t>Příplatek k přesunu hmot tonážní 767 prováděný bez použití mechanizace</t>
  </si>
  <si>
    <t>1506970757</t>
  </si>
  <si>
    <t>115</t>
  </si>
  <si>
    <t>998767194</t>
  </si>
  <si>
    <t>Příplatek k přesunu hmot tonážní 767 za zvětšený přesun do 1000 m</t>
  </si>
  <si>
    <t>62148801</t>
  </si>
  <si>
    <t>776</t>
  </si>
  <si>
    <t>Podlahy povlakové</t>
  </si>
  <si>
    <t>116</t>
  </si>
  <si>
    <t>776201811</t>
  </si>
  <si>
    <t>Demontáž lepených povlakových podlah bez podložky ručně</t>
  </si>
  <si>
    <t>-1285345962</t>
  </si>
  <si>
    <t>117</t>
  </si>
  <si>
    <t>776410811</t>
  </si>
  <si>
    <t>Odstranění soklíků a lišt pryžových nebo plastových</t>
  </si>
  <si>
    <t>198457866</t>
  </si>
  <si>
    <t>78,038</t>
  </si>
  <si>
    <t>777</t>
  </si>
  <si>
    <t>Podlahy lité</t>
  </si>
  <si>
    <t>118</t>
  </si>
  <si>
    <t>777111111</t>
  </si>
  <si>
    <t>Vysátí podkladu před provedením lité podlahy</t>
  </si>
  <si>
    <t>1542027238</t>
  </si>
  <si>
    <t>119</t>
  </si>
  <si>
    <t>777111121</t>
  </si>
  <si>
    <t>Ruční broušení podkladu před provedením lité podlahy</t>
  </si>
  <si>
    <t>-127343263</t>
  </si>
  <si>
    <t>120</t>
  </si>
  <si>
    <t>777111123</t>
  </si>
  <si>
    <t>Strojní broušení podkladu před provedením lité podlahy</t>
  </si>
  <si>
    <t>-1621231170</t>
  </si>
  <si>
    <t>121</t>
  </si>
  <si>
    <t>777131113</t>
  </si>
  <si>
    <t>Penetrační polyuretanový nátěr podlahy na vlhký nebo nenasákavý podklad</t>
  </si>
  <si>
    <t>33759192</t>
  </si>
  <si>
    <t>122</t>
  </si>
  <si>
    <t>777521103</t>
  </si>
  <si>
    <t>Krycí polyuretanová stěrka tloušťky do 2 mm dekorativní lité podlahy</t>
  </si>
  <si>
    <t>-364809080</t>
  </si>
  <si>
    <t>123</t>
  </si>
  <si>
    <t>777911113</t>
  </si>
  <si>
    <t>Pohyblivé napojení lité podlahy na stěnu nebo sokl</t>
  </si>
  <si>
    <t>895113972</t>
  </si>
  <si>
    <t>(6,25*2+4*3+6,25*2)</t>
  </si>
  <si>
    <t>(8,702*2+6,07*2+5,2*2)</t>
  </si>
  <si>
    <t>(8,805*2+0,22*2+2,75*2)</t>
  </si>
  <si>
    <t>(0,55*8+0,25*14)</t>
  </si>
  <si>
    <t>(4*2+0,22*2)</t>
  </si>
  <si>
    <t>-(2,44+2,42+2,5+2,21+2,44+2,08+2,21+3,06)*2</t>
  </si>
  <si>
    <t>124</t>
  </si>
  <si>
    <t>998777102</t>
  </si>
  <si>
    <t>Přesun hmot tonážní pro podlahy lité v objektech v přes 6 do 12 m</t>
  </si>
  <si>
    <t>-1335145203</t>
  </si>
  <si>
    <t>125</t>
  </si>
  <si>
    <t>998777181</t>
  </si>
  <si>
    <t>Příplatek k přesunu hmot tonážní 777 prováděný bez použití mechanizace</t>
  </si>
  <si>
    <t>518615060</t>
  </si>
  <si>
    <t>126</t>
  </si>
  <si>
    <t>998777194</t>
  </si>
  <si>
    <t>Příplatek k přesunu hmot tonážní 777 za zvětšený přesun do 1000 m</t>
  </si>
  <si>
    <t>2047911134</t>
  </si>
  <si>
    <t>783</t>
  </si>
  <si>
    <t>Dokončovací práce - nátěry</t>
  </si>
  <si>
    <t>127</t>
  </si>
  <si>
    <t>783801201</t>
  </si>
  <si>
    <t>Obroušení omítek před provedením nátěru</t>
  </si>
  <si>
    <t>-361516184</t>
  </si>
  <si>
    <t>(6,25*2+4*3+6,25*2)*1,5</t>
  </si>
  <si>
    <t>(8,702*2+6,07*2+5,2*2)*1,5</t>
  </si>
  <si>
    <t>(8,805*2+0,22*2+2,75*2)*1,5</t>
  </si>
  <si>
    <t>(0,55*8+0,25*14)*1,5</t>
  </si>
  <si>
    <t>(4*2+0,22*2)*1,5</t>
  </si>
  <si>
    <t>-(2,44+2,42+2,5+2,21+2,44+2,08+2,21+3,06)*1,5*2</t>
  </si>
  <si>
    <t>"průvlaky"  10</t>
  </si>
  <si>
    <t>128</t>
  </si>
  <si>
    <t>783801403</t>
  </si>
  <si>
    <t>Oprášení omítek před provedením nátěru</t>
  </si>
  <si>
    <t>-433211378</t>
  </si>
  <si>
    <t>129</t>
  </si>
  <si>
    <t>783813131</t>
  </si>
  <si>
    <t>Penetrační syntetický nátěr hladkých, tenkovrstvých zrnitých a štukových omítek</t>
  </si>
  <si>
    <t>1712609142</t>
  </si>
  <si>
    <t>130</t>
  </si>
  <si>
    <t>783817121</t>
  </si>
  <si>
    <t>Krycí jednonásobný syntetický nátěr hladkých, zrnitých tenkovrstvých nebo štukových omítek</t>
  </si>
  <si>
    <t>167312044</t>
  </si>
  <si>
    <t>784</t>
  </si>
  <si>
    <t>Dokončovací práce - malby a tapety</t>
  </si>
  <si>
    <t>131</t>
  </si>
  <si>
    <t>784181121</t>
  </si>
  <si>
    <t>Hloubková jednonásobná bezbarvá penetrace podkladu v místnostech v do 3,80 m</t>
  </si>
  <si>
    <t>-1564571074</t>
  </si>
  <si>
    <t>27,528+56,44</t>
  </si>
  <si>
    <t>121,61+131,881</t>
  </si>
  <si>
    <t>-127,171</t>
  </si>
  <si>
    <t>132</t>
  </si>
  <si>
    <t>784211101</t>
  </si>
  <si>
    <t>Dvojnásobné bílé malby ze směsí za mokra výborně oděruvzdorných v místnostech v do 3,80 m</t>
  </si>
  <si>
    <t>-1963394869</t>
  </si>
  <si>
    <t>HZS</t>
  </si>
  <si>
    <t>Hodinové zúčtovací sazby</t>
  </si>
  <si>
    <t>133</t>
  </si>
  <si>
    <t>HZS2221</t>
  </si>
  <si>
    <t>Hodinová zúčtovací sazba topenář</t>
  </si>
  <si>
    <t>hod</t>
  </si>
  <si>
    <t>512</t>
  </si>
  <si>
    <t>351637190</t>
  </si>
  <si>
    <t>"Demontáž UT"   7</t>
  </si>
  <si>
    <t>"zpětná Montáž UT " 14</t>
  </si>
  <si>
    <t>"vypuštění a napuštění systému + topná zkouška"   8+8+24</t>
  </si>
  <si>
    <t>134</t>
  </si>
  <si>
    <t>HZS2231</t>
  </si>
  <si>
    <t>Hodinová zúčtovací sazba elektrikář</t>
  </si>
  <si>
    <t>-290337084</t>
  </si>
  <si>
    <t>"demontáže svítidel, stávajících rozvodů ,vypínačů ,zásuvek "</t>
  </si>
  <si>
    <t>135</t>
  </si>
  <si>
    <t>HZS2491</t>
  </si>
  <si>
    <t>Hodinová zúčtovací sazba dělník zednických výpomocí</t>
  </si>
  <si>
    <t>-591975944</t>
  </si>
  <si>
    <t>VRN</t>
  </si>
  <si>
    <t>Vedlejší rozpočtové náklady</t>
  </si>
  <si>
    <t>VRN1</t>
  </si>
  <si>
    <t>Průzkumné, geodetické a projektové práce</t>
  </si>
  <si>
    <t>136</t>
  </si>
  <si>
    <t>013254000</t>
  </si>
  <si>
    <t>Dokumentace skutečného provedení stavby dle obchodních podmínek</t>
  </si>
  <si>
    <t>1024</t>
  </si>
  <si>
    <t>-1080251705</t>
  </si>
  <si>
    <t>VRN3</t>
  </si>
  <si>
    <t>Zařízení staveniště</t>
  </si>
  <si>
    <t>137</t>
  </si>
  <si>
    <t>030001000</t>
  </si>
  <si>
    <t>Zařízení staveniště - zřízení, provoz, likvidace</t>
  </si>
  <si>
    <t>-1127112127</t>
  </si>
  <si>
    <t>VRN4</t>
  </si>
  <si>
    <t>Inženýrská činnost</t>
  </si>
  <si>
    <t>138</t>
  </si>
  <si>
    <t>045002000</t>
  </si>
  <si>
    <t>Kompletační a koordinační činnost</t>
  </si>
  <si>
    <t>930154946</t>
  </si>
  <si>
    <t>VRN5</t>
  </si>
  <si>
    <t>Finanční náklady</t>
  </si>
  <si>
    <t>139</t>
  </si>
  <si>
    <t>051002000</t>
  </si>
  <si>
    <t>Pojistné dle SOD</t>
  </si>
  <si>
    <t>2122664928</t>
  </si>
  <si>
    <t>VRN7</t>
  </si>
  <si>
    <t>Provozní vlivy</t>
  </si>
  <si>
    <t>140</t>
  </si>
  <si>
    <t>070001000</t>
  </si>
  <si>
    <t>1796402364</t>
  </si>
  <si>
    <t>JKSO</t>
  </si>
  <si>
    <t>RTS C.Ú. 2023/I - M21 Elektromontáže</t>
  </si>
  <si>
    <t>Stavební úpravy učeben 3.NP</t>
  </si>
  <si>
    <t>část: Silnoproudá elektroinstalace</t>
  </si>
  <si>
    <t>a) veškeré položky na přípomoce, lešení, přesuny hmot a suti, uložení suti na skládku, dopravu, montáž, atd... jsou zahrnuty v jednotlivých jednotkových cenách</t>
  </si>
  <si>
    <t>b) součásti prací jsou veškeré zkoušky, potřebná měření, inspekce, uvedení zařízení do provozu, zaškolení obsluhy a revize</t>
  </si>
  <si>
    <t>c) součástí dodávky je zpracování veškeré dílenské dokumentace a projektu realizačního a skutečného provedení</t>
  </si>
  <si>
    <t>d) v rozsahu prací zhotovitele jsou rovněž jakékoliv prvky, zařízení, práce a pomocné materiály, neuvedené v tomto soupisu výkonů, které jsou ale nezbytně nutné k dodání, instalaci , dokončení a provozování díla v souladu se zákony a předpisy platnými v České republice“.</t>
  </si>
  <si>
    <t>e) nezbytnou součástí tohoto soupisu výkonů je i výkresová dokumentace a technická zpráva</t>
  </si>
  <si>
    <t>f) výrobci uvedení v dokumentaci jsou pouze příklad. Při dodržení stejných či vyšších technických parametrů je možno použít jiného výrobce</t>
  </si>
  <si>
    <t xml:space="preserve">g) Rozpočet je zpracován v cenové úrovni RTS 2023/I </t>
  </si>
  <si>
    <t>POPIS VÝKONU</t>
  </si>
  <si>
    <t>Měrná jednotka</t>
  </si>
  <si>
    <t>materiál</t>
  </si>
  <si>
    <t>cena materiál</t>
  </si>
  <si>
    <t>montáž</t>
  </si>
  <si>
    <t>cena montáž</t>
  </si>
  <si>
    <t>Rozváděče 0,4kV</t>
  </si>
  <si>
    <t>Rozváděč R3.1-C1,  dle výkresové dokumentace</t>
  </si>
  <si>
    <t>ks</t>
  </si>
  <si>
    <t>Doplnění rozváděče R3-C1, 1x jistič B25/3, včetně vydrátování</t>
  </si>
  <si>
    <t>mezisoučet</t>
  </si>
  <si>
    <t xml:space="preserve">CELKEM </t>
  </si>
  <si>
    <t>Kabely NN</t>
  </si>
  <si>
    <t>CYKY-O 2x1,5, uložený volně</t>
  </si>
  <si>
    <t>CYKY-O 3x1,5, uložen pod omítkou</t>
  </si>
  <si>
    <t>CYKY-J 3x1,5, uložen volně</t>
  </si>
  <si>
    <t>CYKY-J 3x2,5, uložen volně</t>
  </si>
  <si>
    <t>CYKY-J 3x2,5, uložen pod omítkou</t>
  </si>
  <si>
    <t>CYKY-J 5x1,5, uložený pod omítkou</t>
  </si>
  <si>
    <t>CYKY-J 5x6, uložený pod omítkou</t>
  </si>
  <si>
    <t>Ukončení vodičů v rozváděči + zapojení do 2,5mm2</t>
  </si>
  <si>
    <t>Ukončení vodičů v rozváděči + zapojení do 6mm2</t>
  </si>
  <si>
    <t>Svítidla</t>
  </si>
  <si>
    <t>Svítidlo typu A, dle knihy svítidel</t>
  </si>
  <si>
    <t>Svítidlo typu B, dle knihy svítidel</t>
  </si>
  <si>
    <t>Svítidlo typu C, dle knihy svítidel</t>
  </si>
  <si>
    <t>Svítidlo typu D, dle knihy svítidel</t>
  </si>
  <si>
    <t>Svítidlo typu N1, dle knihy svítidel</t>
  </si>
  <si>
    <t>Svítidlo typu N2, dle knihy svítidel</t>
  </si>
  <si>
    <t>Piktogram pro N2</t>
  </si>
  <si>
    <t>CELKEM</t>
  </si>
  <si>
    <t>PŘÍSTROJE</t>
  </si>
  <si>
    <t>Vypínač č. 1, IP20, v provedení pod omítkou 10A/230V</t>
  </si>
  <si>
    <t>detektor přítomnosti, stropní zapuštěný, 360 st., IP20, 10A/230V</t>
  </si>
  <si>
    <t>Ovladač DALI - CCW KIT</t>
  </si>
  <si>
    <t>Ovladač CIRCLE TUNE-CCW 01/02/03 h+t</t>
  </si>
  <si>
    <t>Krabice INTO-1CCX</t>
  </si>
  <si>
    <t>Zásuvka 1VZ, IP 20, v provedení pod omítkou, 16A/230V, kompletní vč. rámečku a krytu</t>
  </si>
  <si>
    <t>Zásuvka 2VZ, IP 20, v provedení pod omítkou, 16A/230V, kompletní vč. rámečku a krytu</t>
  </si>
  <si>
    <t>Zásuvka jednonásobná, IP 54, v provedení na omítku, 16A/230V</t>
  </si>
  <si>
    <t>Elektroinstalační krabice KP 68 (KOPOS)</t>
  </si>
  <si>
    <t>Elektroinstalační krabice KU 68 1903 (KOPOS), vč.svorkovnice</t>
  </si>
  <si>
    <t>Elektroinstalační krabice IP54, 8111</t>
  </si>
  <si>
    <t>Přístrojový sloup oboustranný pro zásuvky, Al, čistě bílá,  140x110x3000mm, pro výšku délka 3,5 - 3,5m, vč. příslušenství</t>
  </si>
  <si>
    <t>Trubka pevná 4020, vč. příchytek</t>
  </si>
  <si>
    <t>Lišta vkládací 40x20, včetně spojek, kolen atd.</t>
  </si>
  <si>
    <t>Drátěný kabelový žlab 100x55, včetně spojek a výložníků</t>
  </si>
  <si>
    <t>Drátěný kabelový žlab 200x55, včetně spojek a výložníků</t>
  </si>
  <si>
    <t>OSTATNÍ</t>
  </si>
  <si>
    <t>Nepředvídatelné práce</t>
  </si>
  <si>
    <t>Vysekání kabelových rýh š.50x70mm ve stěne</t>
  </si>
  <si>
    <t>Vysekání kabelových rýh š.30x30mm v cihelné stěně</t>
  </si>
  <si>
    <t>Vysekání kapes pro špalíky a krabice 5x5x5 v cihl. zdivu</t>
  </si>
  <si>
    <t>Hrubá výplň rýh ve stěnách do 3x3 cm maltou ze SMS</t>
  </si>
  <si>
    <t>Hrubá výplň rýh ve stěnách do 5x5 cm maltou ze SMS</t>
  </si>
  <si>
    <t>Oprava rýh stěn vápenná, šířky do 15 cm štuková, začištění drážky, konečná úprava</t>
  </si>
  <si>
    <t>Drobné stavební práce a začištění malých ploch, vápennou štukovou omítkou</t>
  </si>
  <si>
    <t>Jádrové vrty dovrchní diamantovými korunkami do D 50 mm do stavebních materiálů</t>
  </si>
  <si>
    <t>Spolupráce s ostatními profesemi</t>
  </si>
  <si>
    <t>Napojení spotřebičů ostatních profesí (230V, 400V)</t>
  </si>
  <si>
    <t>mezisoušet</t>
  </si>
  <si>
    <t>Slaboproudé rozvody</t>
  </si>
  <si>
    <t>PVC trubka ohebná 125N pr. 16mm</t>
  </si>
  <si>
    <t>Začištění drážky, konečná úprava</t>
  </si>
  <si>
    <t xml:space="preserve"> Revizní zkoušky, měření, protokoly</t>
  </si>
  <si>
    <t>Revizní technik silnoproudé elektroinstalace pro části NN, včetně vypracování revizních zpráv</t>
  </si>
  <si>
    <t>Funkční zkoušky a uvedení do provozu</t>
  </si>
  <si>
    <t>Zaškolení obsluhy a pořízení písemného dokladu o zaškolení</t>
  </si>
  <si>
    <t>Měření útlumu sítě LAN a vypracování protkolu o měření.</t>
  </si>
  <si>
    <t>Podružný materiál 3%</t>
  </si>
  <si>
    <t xml:space="preserve">Soupis výkonů celkem </t>
  </si>
  <si>
    <t>210 19-0003</t>
  </si>
  <si>
    <t>cenová úroveň RTS 2023/I</t>
  </si>
  <si>
    <t>210 12-0453</t>
  </si>
  <si>
    <t>210 81-0001</t>
  </si>
  <si>
    <t>210 80-0105</t>
  </si>
  <si>
    <t>210 81-0005</t>
  </si>
  <si>
    <t>210 81-0006</t>
  </si>
  <si>
    <t>210 80-0106</t>
  </si>
  <si>
    <t>210 80-0115</t>
  </si>
  <si>
    <t>210 80-0118</t>
  </si>
  <si>
    <t>210 10-0001</t>
  </si>
  <si>
    <t>210 10-0003</t>
  </si>
  <si>
    <t>210 20-1526</t>
  </si>
  <si>
    <t>---</t>
  </si>
  <si>
    <t>210 11-0041</t>
  </si>
  <si>
    <t>210 11-0062</t>
  </si>
  <si>
    <t>650 05-1611-</t>
  </si>
  <si>
    <t>210 01-0324</t>
  </si>
  <si>
    <t>210 11-1011</t>
  </si>
  <si>
    <t>210 11-1014</t>
  </si>
  <si>
    <t>Zásuvka 3SZP, IP 20, v provedení pod omítkou, 16A/230V, kompletní vč. rámečku a krytu</t>
  </si>
  <si>
    <t>Zásuvka 4SZP, IP 20, v provedení pod omítkou, 16A/230V, kompletní vč. rámečku a krytu</t>
  </si>
  <si>
    <t>210 11-1021</t>
  </si>
  <si>
    <t>210 01-0301</t>
  </si>
  <si>
    <t>650 01-2121</t>
  </si>
  <si>
    <t>210 01-0351</t>
  </si>
  <si>
    <t>----</t>
  </si>
  <si>
    <t>210 01-0022</t>
  </si>
  <si>
    <t>210 01-0091</t>
  </si>
  <si>
    <t>210 02-0304</t>
  </si>
  <si>
    <t>210 02-0308</t>
  </si>
  <si>
    <t>900-.R25</t>
  </si>
  <si>
    <t>974 06-1132</t>
  </si>
  <si>
    <t>974 06-1121</t>
  </si>
  <si>
    <t>973 03-1514</t>
  </si>
  <si>
    <t>612 40-3380</t>
  </si>
  <si>
    <t>612 40-3382</t>
  </si>
  <si>
    <t>612 42-3531</t>
  </si>
  <si>
    <t>612 40-1291</t>
  </si>
  <si>
    <t>670 03-1060</t>
  </si>
  <si>
    <t>900-.R23</t>
  </si>
  <si>
    <t>Demontáž stávající elektroinstalace</t>
  </si>
  <si>
    <t>210 29-0741</t>
  </si>
  <si>
    <t>222 29-0007</t>
  </si>
  <si>
    <t>Datová zásuvka 2xRJ 45, kompletní vč. krabice, rámečku, masky, keystone cat. 6A, provedení pod omítku</t>
  </si>
  <si>
    <t>222 29-0102</t>
  </si>
  <si>
    <t>Datová zásuvka 1xRJ 45, kompletní vč. krabice, rámečku, masky, keystone cat. 6A, provedení na omítku</t>
  </si>
  <si>
    <t>222 29-0804</t>
  </si>
  <si>
    <t xml:space="preserve">datový kabel STP cat.6A, 4p., vnitřní </t>
  </si>
  <si>
    <t>222 26-0551</t>
  </si>
  <si>
    <t>222 26-0721</t>
  </si>
  <si>
    <t>Drátěný kabelový žlab G50x50, včetně příchytek a hmoždinek</t>
  </si>
  <si>
    <t>612 45-1220</t>
  </si>
  <si>
    <t>222 07-1301</t>
  </si>
  <si>
    <t>Zařezávací spojka CAT 6A</t>
  </si>
  <si>
    <t>typ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</si>
</sst>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5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  <family val="1"/>
      <charset val="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family val="2"/>
      <charset val="238"/>
      <scheme val="minor"/>
    </font>
    <font>
      <sz val="12"/>
      <name val="formata"/>
      <charset val="238"/>
    </font>
    <font>
      <b/>
      <sz val="18"/>
      <name val="Arial Narrow"/>
      <family val="2"/>
      <charset val="238"/>
    </font>
    <font>
      <sz val="12"/>
      <name val="Arial Narrow"/>
      <family val="2"/>
      <charset val="238"/>
    </font>
    <font>
      <b/>
      <i/>
      <sz val="14"/>
      <name val="Arial Narrow"/>
      <family val="2"/>
      <charset val="238"/>
    </font>
    <font>
      <b/>
      <sz val="14"/>
      <name val="Arial Narrow"/>
      <family val="2"/>
      <charset val="238"/>
    </font>
    <font>
      <sz val="8"/>
      <name val="Arial Narrow"/>
      <family val="2"/>
      <charset val="238"/>
    </font>
    <font>
      <sz val="10"/>
      <name val="Arial Narrow"/>
      <family val="2"/>
      <charset val="238"/>
    </font>
    <font>
      <b/>
      <sz val="12"/>
      <name val="Arial Narrow"/>
      <family val="2"/>
      <charset val="238"/>
    </font>
    <font>
      <b/>
      <sz val="12"/>
      <name val="Arial Narrow"/>
      <family val="2"/>
    </font>
    <font>
      <b/>
      <i/>
      <sz val="12"/>
      <name val="Arial Narrow"/>
      <family val="2"/>
    </font>
    <font>
      <b/>
      <i/>
      <sz val="12"/>
      <name val="Arial Narrow"/>
      <family val="2"/>
      <charset val="238"/>
    </font>
    <font>
      <sz val="12"/>
      <name val="Arial Narrow CE"/>
      <family val="2"/>
      <charset val="238"/>
    </font>
    <font>
      <sz val="12"/>
      <name val="Arial Narrow"/>
      <family val="2"/>
    </font>
    <font>
      <sz val="12"/>
      <color rgb="FFFF0000"/>
      <name val="Arial Narrow"/>
      <family val="2"/>
    </font>
    <font>
      <i/>
      <sz val="12"/>
      <name val="Arial Narrow"/>
      <family val="2"/>
      <charset val="238"/>
    </font>
    <font>
      <sz val="14"/>
      <name val="Arial Narrow"/>
      <family val="2"/>
      <charset val="238"/>
    </font>
    <font>
      <i/>
      <sz val="14"/>
      <name val="Arial Narrow"/>
      <family val="2"/>
    </font>
    <font>
      <b/>
      <sz val="16"/>
      <name val="Arial Narrow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indexed="4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</fills>
  <borders count="52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</borders>
  <cellStyleXfs count="3">
    <xf numFmtId="0" fontId="0" fillId="0" borderId="0"/>
    <xf numFmtId="0" fontId="38" fillId="0" borderId="0" applyNumberFormat="0" applyFill="0" applyBorder="0" applyAlignment="0" applyProtection="0"/>
    <xf numFmtId="0" fontId="39" fillId="0" borderId="0"/>
  </cellStyleXfs>
  <cellXfs count="52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9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0" fontId="40" fillId="0" borderId="0" xfId="2" applyFont="1" applyBorder="1" applyAlignment="1">
      <alignment horizontal="center" vertical="center"/>
    </xf>
    <xf numFmtId="0" fontId="40" fillId="0" borderId="0" xfId="2" applyFont="1" applyBorder="1" applyAlignment="1">
      <alignment horizontal="left" vertical="center"/>
    </xf>
    <xf numFmtId="0" fontId="41" fillId="0" borderId="0" xfId="2" applyFont="1" applyBorder="1" applyAlignment="1">
      <alignment horizontal="right" vertical="center" wrapText="1"/>
    </xf>
    <xf numFmtId="0" fontId="41" fillId="0" borderId="0" xfId="2" applyFont="1" applyBorder="1" applyAlignment="1">
      <alignment horizontal="right" vertical="center"/>
    </xf>
    <xf numFmtId="4" fontId="41" fillId="0" borderId="0" xfId="2" applyNumberFormat="1" applyFont="1" applyBorder="1" applyAlignment="1">
      <alignment horizontal="left" vertical="center"/>
    </xf>
    <xf numFmtId="4" fontId="42" fillId="0" borderId="0" xfId="2" applyNumberFormat="1" applyFont="1" applyBorder="1" applyAlignment="1">
      <alignment horizontal="left"/>
    </xf>
    <xf numFmtId="0" fontId="41" fillId="0" borderId="0" xfId="2" applyFont="1" applyBorder="1"/>
    <xf numFmtId="0" fontId="41" fillId="0" borderId="0" xfId="2" applyFont="1" applyBorder="1" applyAlignment="1">
      <alignment horizontal="center" vertical="center"/>
    </xf>
    <xf numFmtId="0" fontId="43" fillId="0" borderId="0" xfId="2" applyFont="1" applyAlignment="1">
      <alignment horizontal="left" wrapText="1"/>
    </xf>
    <xf numFmtId="0" fontId="41" fillId="0" borderId="0" xfId="2" applyFont="1" applyBorder="1" applyAlignment="1">
      <alignment horizontal="left"/>
    </xf>
    <xf numFmtId="4" fontId="41" fillId="0" borderId="0" xfId="2" applyNumberFormat="1" applyFont="1" applyBorder="1"/>
    <xf numFmtId="0" fontId="43" fillId="0" borderId="0" xfId="2" applyFont="1" applyBorder="1" applyAlignment="1">
      <alignment horizontal="left"/>
    </xf>
    <xf numFmtId="0" fontId="44" fillId="0" borderId="0" xfId="2" applyFont="1" applyBorder="1" applyAlignment="1">
      <alignment horizontal="center" vertical="center"/>
    </xf>
    <xf numFmtId="0" fontId="44" fillId="0" borderId="0" xfId="2" applyFont="1" applyBorder="1" applyAlignment="1">
      <alignment horizontal="left"/>
    </xf>
    <xf numFmtId="4" fontId="44" fillId="0" borderId="0" xfId="2" applyNumberFormat="1" applyFont="1" applyBorder="1" applyAlignment="1">
      <alignment horizontal="left" vertical="center"/>
    </xf>
    <xf numFmtId="4" fontId="44" fillId="0" borderId="0" xfId="2" applyNumberFormat="1" applyFont="1" applyBorder="1"/>
    <xf numFmtId="0" fontId="44" fillId="0" borderId="0" xfId="2" applyFont="1" applyBorder="1"/>
    <xf numFmtId="0" fontId="45" fillId="0" borderId="0" xfId="2" applyFont="1" applyBorder="1" applyAlignment="1">
      <alignment horizontal="left"/>
    </xf>
    <xf numFmtId="0" fontId="45" fillId="0" borderId="0" xfId="2" applyFont="1" applyBorder="1"/>
    <xf numFmtId="0" fontId="46" fillId="0" borderId="23" xfId="2" applyFont="1" applyFill="1" applyBorder="1" applyAlignment="1">
      <alignment horizontal="center" vertical="center" wrapText="1"/>
    </xf>
    <xf numFmtId="0" fontId="46" fillId="0" borderId="24" xfId="2" applyFont="1" applyFill="1" applyBorder="1" applyAlignment="1">
      <alignment horizontal="center" vertical="center" wrapText="1"/>
    </xf>
    <xf numFmtId="4" fontId="46" fillId="0" borderId="24" xfId="2" applyNumberFormat="1" applyFont="1" applyFill="1" applyBorder="1" applyAlignment="1">
      <alignment horizontal="center" vertical="center" wrapText="1"/>
    </xf>
    <xf numFmtId="4" fontId="46" fillId="0" borderId="23" xfId="2" applyNumberFormat="1" applyFont="1" applyFill="1" applyBorder="1" applyAlignment="1" applyProtection="1">
      <alignment horizontal="center" vertical="center" wrapText="1"/>
      <protection locked="0"/>
    </xf>
    <xf numFmtId="4" fontId="46" fillId="0" borderId="24" xfId="2" applyNumberFormat="1" applyFont="1" applyFill="1" applyBorder="1" applyAlignment="1">
      <alignment horizontal="center" vertical="center"/>
    </xf>
    <xf numFmtId="0" fontId="46" fillId="0" borderId="23" xfId="2" applyFont="1" applyFill="1" applyBorder="1" applyAlignment="1">
      <alignment horizontal="center"/>
    </xf>
    <xf numFmtId="0" fontId="48" fillId="5" borderId="26" xfId="2" applyFont="1" applyFill="1" applyBorder="1" applyAlignment="1">
      <alignment vertical="center" wrapText="1"/>
    </xf>
    <xf numFmtId="0" fontId="49" fillId="5" borderId="25" xfId="2" applyFont="1" applyFill="1" applyBorder="1" applyAlignment="1">
      <alignment vertical="center" wrapText="1"/>
    </xf>
    <xf numFmtId="4" fontId="50" fillId="5" borderId="25" xfId="2" applyNumberFormat="1" applyFont="1" applyFill="1" applyBorder="1" applyAlignment="1" applyProtection="1">
      <alignment horizontal="center" vertical="top" wrapText="1"/>
      <protection locked="0"/>
    </xf>
    <xf numFmtId="4" fontId="47" fillId="5" borderId="26" xfId="2" applyNumberFormat="1" applyFont="1" applyFill="1" applyBorder="1" applyAlignment="1">
      <alignment horizontal="center" vertical="center"/>
    </xf>
    <xf numFmtId="4" fontId="51" fillId="5" borderId="27" xfId="2" applyNumberFormat="1" applyFont="1" applyFill="1" applyBorder="1"/>
    <xf numFmtId="0" fontId="51" fillId="5" borderId="27" xfId="2" applyFont="1" applyFill="1" applyBorder="1"/>
    <xf numFmtId="0" fontId="51" fillId="0" borderId="0" xfId="2" applyFont="1" applyBorder="1"/>
    <xf numFmtId="0" fontId="51" fillId="0" borderId="29" xfId="2" applyFont="1" applyFill="1" applyBorder="1" applyAlignment="1">
      <alignment wrapText="1"/>
    </xf>
    <xf numFmtId="0" fontId="41" fillId="0" borderId="28" xfId="2" applyFont="1" applyFill="1" applyBorder="1" applyAlignment="1">
      <alignment horizontal="center"/>
    </xf>
    <xf numFmtId="4" fontId="51" fillId="0" borderId="29" xfId="2" applyNumberFormat="1" applyFont="1" applyFill="1" applyBorder="1" applyAlignment="1">
      <alignment horizontal="center"/>
    </xf>
    <xf numFmtId="4" fontId="51" fillId="0" borderId="28" xfId="2" applyNumberFormat="1" applyFont="1" applyFill="1" applyBorder="1" applyAlignment="1" applyProtection="1">
      <alignment horizontal="center"/>
      <protection locked="0"/>
    </xf>
    <xf numFmtId="4" fontId="51" fillId="0" borderId="29" xfId="2" applyNumberFormat="1" applyFont="1" applyBorder="1" applyAlignment="1">
      <alignment horizontal="center" wrapText="1"/>
    </xf>
    <xf numFmtId="4" fontId="51" fillId="0" borderId="28" xfId="2" applyNumberFormat="1" applyFont="1" applyBorder="1" applyAlignment="1"/>
    <xf numFmtId="2" fontId="51" fillId="0" borderId="28" xfId="2" applyNumberFormat="1" applyFont="1" applyBorder="1" applyAlignment="1"/>
    <xf numFmtId="0" fontId="52" fillId="0" borderId="0" xfId="2" applyFont="1" applyBorder="1"/>
    <xf numFmtId="0" fontId="53" fillId="0" borderId="0" xfId="2" applyFont="1" applyFill="1" applyBorder="1" applyAlignment="1">
      <alignment wrapText="1"/>
    </xf>
    <xf numFmtId="0" fontId="53" fillId="0" borderId="27" xfId="2" applyFont="1" applyFill="1" applyBorder="1" applyAlignment="1">
      <alignment horizontal="center"/>
    </xf>
    <xf numFmtId="4" fontId="53" fillId="0" borderId="0" xfId="2" applyNumberFormat="1" applyFont="1" applyFill="1" applyBorder="1" applyAlignment="1">
      <alignment horizontal="center"/>
    </xf>
    <xf numFmtId="4" fontId="53" fillId="0" borderId="27" xfId="2" applyNumberFormat="1" applyFont="1" applyFill="1" applyBorder="1" applyAlignment="1" applyProtection="1">
      <alignment horizontal="center"/>
      <protection locked="0"/>
    </xf>
    <xf numFmtId="4" fontId="53" fillId="0" borderId="0" xfId="2" applyNumberFormat="1" applyFont="1" applyBorder="1" applyAlignment="1">
      <alignment horizontal="center" wrapText="1"/>
    </xf>
    <xf numFmtId="4" fontId="53" fillId="0" borderId="31" xfId="2" applyNumberFormat="1" applyFont="1" applyBorder="1" applyAlignment="1"/>
    <xf numFmtId="2" fontId="53" fillId="0" borderId="31" xfId="2" applyNumberFormat="1" applyFont="1" applyBorder="1" applyAlignment="1"/>
    <xf numFmtId="0" fontId="54" fillId="6" borderId="32" xfId="2" applyFont="1" applyFill="1" applyBorder="1" applyAlignment="1">
      <alignment horizontal="center" vertical="center"/>
    </xf>
    <xf numFmtId="0" fontId="43" fillId="6" borderId="24" xfId="2" applyFont="1" applyFill="1" applyBorder="1" applyAlignment="1">
      <alignment wrapText="1"/>
    </xf>
    <xf numFmtId="0" fontId="41" fillId="6" borderId="24" xfId="2" applyFont="1" applyFill="1" applyBorder="1" applyAlignment="1">
      <alignment horizontal="center"/>
    </xf>
    <xf numFmtId="4" fontId="54" fillId="6" borderId="24" xfId="2" applyNumberFormat="1" applyFont="1" applyFill="1" applyBorder="1" applyAlignment="1"/>
    <xf numFmtId="4" fontId="54" fillId="6" borderId="24" xfId="2" applyNumberFormat="1" applyFont="1" applyFill="1" applyBorder="1" applyAlignment="1" applyProtection="1">
      <alignment horizontal="center"/>
      <protection locked="0"/>
    </xf>
    <xf numFmtId="4" fontId="47" fillId="6" borderId="24" xfId="2" applyNumberFormat="1" applyFont="1" applyFill="1" applyBorder="1" applyAlignment="1">
      <alignment horizontal="center"/>
    </xf>
    <xf numFmtId="4" fontId="41" fillId="6" borderId="24" xfId="2" applyNumberFormat="1" applyFont="1" applyFill="1" applyBorder="1" applyAlignment="1"/>
    <xf numFmtId="4" fontId="46" fillId="6" borderId="33" xfId="2" applyNumberFormat="1" applyFont="1" applyFill="1" applyBorder="1" applyAlignment="1"/>
    <xf numFmtId="0" fontId="55" fillId="0" borderId="0" xfId="2" applyFont="1" applyFill="1" applyBorder="1" applyAlignment="1">
      <alignment vertical="center"/>
    </xf>
    <xf numFmtId="0" fontId="41" fillId="0" borderId="0" xfId="2" applyFont="1" applyFill="1" applyBorder="1" applyAlignment="1">
      <alignment horizontal="center"/>
    </xf>
    <xf numFmtId="4" fontId="54" fillId="0" borderId="0" xfId="2" applyNumberFormat="1" applyFont="1" applyFill="1" applyBorder="1" applyAlignment="1"/>
    <xf numFmtId="4" fontId="42" fillId="0" borderId="0" xfId="2" applyNumberFormat="1" applyFont="1" applyFill="1" applyBorder="1" applyAlignment="1" applyProtection="1">
      <alignment horizontal="center"/>
      <protection locked="0"/>
    </xf>
    <xf numFmtId="4" fontId="43" fillId="0" borderId="0" xfId="2" applyNumberFormat="1" applyFont="1" applyFill="1" applyBorder="1" applyAlignment="1">
      <alignment horizontal="center"/>
    </xf>
    <xf numFmtId="4" fontId="54" fillId="0" borderId="0" xfId="2" applyNumberFormat="1" applyFont="1" applyBorder="1" applyAlignment="1"/>
    <xf numFmtId="0" fontId="54" fillId="0" borderId="34" xfId="2" applyFont="1" applyBorder="1" applyAlignment="1"/>
    <xf numFmtId="0" fontId="54" fillId="0" borderId="0" xfId="2" applyFont="1" applyBorder="1"/>
    <xf numFmtId="0" fontId="48" fillId="5" borderId="35" xfId="2" applyFont="1" applyFill="1" applyBorder="1" applyAlignment="1">
      <alignment vertical="center" wrapText="1"/>
    </xf>
    <xf numFmtId="0" fontId="49" fillId="5" borderId="35" xfId="2" applyFont="1" applyFill="1" applyBorder="1" applyAlignment="1">
      <alignment wrapText="1"/>
    </xf>
    <xf numFmtId="0" fontId="48" fillId="5" borderId="35" xfId="2" applyFont="1" applyFill="1" applyBorder="1" applyAlignment="1">
      <alignment wrapText="1"/>
    </xf>
    <xf numFmtId="4" fontId="50" fillId="5" borderId="36" xfId="2" applyNumberFormat="1" applyFont="1" applyFill="1" applyBorder="1" applyAlignment="1" applyProtection="1">
      <alignment horizontal="center" wrapText="1"/>
      <protection locked="0"/>
    </xf>
    <xf numFmtId="4" fontId="47" fillId="5" borderId="36" xfId="2" applyNumberFormat="1" applyFont="1" applyFill="1" applyBorder="1" applyAlignment="1">
      <alignment horizontal="center"/>
    </xf>
    <xf numFmtId="4" fontId="41" fillId="5" borderId="35" xfId="2" applyNumberFormat="1" applyFont="1" applyFill="1" applyBorder="1" applyAlignment="1"/>
    <xf numFmtId="0" fontId="41" fillId="5" borderId="37" xfId="2" applyFont="1" applyFill="1" applyBorder="1" applyAlignment="1"/>
    <xf numFmtId="0" fontId="51" fillId="0" borderId="28" xfId="2" applyFont="1" applyFill="1" applyBorder="1" applyAlignment="1">
      <alignment horizontal="center"/>
    </xf>
    <xf numFmtId="0" fontId="51" fillId="0" borderId="26" xfId="2" applyFont="1" applyFill="1" applyBorder="1" applyAlignment="1">
      <alignment wrapText="1"/>
    </xf>
    <xf numFmtId="0" fontId="51" fillId="0" borderId="25" xfId="2" applyFont="1" applyFill="1" applyBorder="1" applyAlignment="1">
      <alignment horizontal="center"/>
    </xf>
    <xf numFmtId="4" fontId="51" fillId="0" borderId="26" xfId="2" applyNumberFormat="1" applyFont="1" applyFill="1" applyBorder="1" applyAlignment="1">
      <alignment horizontal="center"/>
    </xf>
    <xf numFmtId="4" fontId="51" fillId="0" borderId="38" xfId="2" applyNumberFormat="1" applyFont="1" applyBorder="1" applyAlignment="1">
      <alignment horizontal="center" wrapText="1"/>
    </xf>
    <xf numFmtId="4" fontId="51" fillId="0" borderId="39" xfId="2" applyNumberFormat="1" applyFont="1" applyBorder="1" applyAlignment="1"/>
    <xf numFmtId="2" fontId="51" fillId="0" borderId="40" xfId="2" applyNumberFormat="1" applyFont="1" applyBorder="1" applyAlignment="1"/>
    <xf numFmtId="0" fontId="53" fillId="0" borderId="31" xfId="2" applyFont="1" applyFill="1" applyBorder="1" applyAlignment="1">
      <alignment wrapText="1"/>
    </xf>
    <xf numFmtId="0" fontId="53" fillId="0" borderId="31" xfId="2" applyFont="1" applyBorder="1" applyAlignment="1">
      <alignment horizontal="center"/>
    </xf>
    <xf numFmtId="4" fontId="53" fillId="0" borderId="31" xfId="2" applyNumberFormat="1" applyFont="1" applyBorder="1" applyAlignment="1">
      <alignment horizontal="center"/>
    </xf>
    <xf numFmtId="4" fontId="53" fillId="0" borderId="41" xfId="2" applyNumberFormat="1" applyFont="1" applyBorder="1" applyAlignment="1" applyProtection="1">
      <alignment horizontal="center"/>
      <protection locked="0"/>
    </xf>
    <xf numFmtId="4" fontId="53" fillId="0" borderId="41" xfId="2" applyNumberFormat="1" applyFont="1" applyBorder="1" applyAlignment="1">
      <alignment horizontal="center"/>
    </xf>
    <xf numFmtId="2" fontId="53" fillId="0" borderId="42" xfId="2" applyNumberFormat="1" applyFont="1" applyBorder="1" applyAlignment="1"/>
    <xf numFmtId="0" fontId="43" fillId="0" borderId="0" xfId="2" applyFont="1" applyFill="1" applyBorder="1" applyAlignment="1">
      <alignment wrapText="1"/>
    </xf>
    <xf numFmtId="4" fontId="54" fillId="0" borderId="0" xfId="2" applyNumberFormat="1" applyFont="1" applyFill="1" applyBorder="1" applyAlignment="1" applyProtection="1">
      <alignment horizontal="center"/>
      <protection locked="0"/>
    </xf>
    <xf numFmtId="4" fontId="47" fillId="0" borderId="0" xfId="2" applyNumberFormat="1" applyFont="1" applyFill="1" applyBorder="1" applyAlignment="1">
      <alignment horizontal="center"/>
    </xf>
    <xf numFmtId="4" fontId="41" fillId="0" borderId="0" xfId="2" applyNumberFormat="1" applyFont="1" applyFill="1" applyBorder="1" applyAlignment="1"/>
    <xf numFmtId="4" fontId="46" fillId="0" borderId="34" xfId="2" applyNumberFormat="1" applyFont="1" applyFill="1" applyBorder="1" applyAlignment="1"/>
    <xf numFmtId="0" fontId="52" fillId="0" borderId="28" xfId="2" applyFont="1" applyFill="1" applyBorder="1" applyAlignment="1">
      <alignment wrapText="1"/>
    </xf>
    <xf numFmtId="0" fontId="52" fillId="0" borderId="28" xfId="2" applyFont="1" applyFill="1" applyBorder="1" applyAlignment="1">
      <alignment horizontal="center"/>
    </xf>
    <xf numFmtId="4" fontId="52" fillId="0" borderId="28" xfId="2" applyNumberFormat="1" applyFont="1" applyFill="1" applyBorder="1" applyAlignment="1">
      <alignment horizontal="center"/>
    </xf>
    <xf numFmtId="4" fontId="52" fillId="0" borderId="43" xfId="2" applyNumberFormat="1" applyFont="1" applyFill="1" applyBorder="1" applyAlignment="1" applyProtection="1">
      <alignment horizontal="center"/>
      <protection locked="0"/>
    </xf>
    <xf numFmtId="4" fontId="52" fillId="0" borderId="43" xfId="2" applyNumberFormat="1" applyFont="1" applyBorder="1" applyAlignment="1">
      <alignment horizontal="center" wrapText="1"/>
    </xf>
    <xf numFmtId="4" fontId="52" fillId="0" borderId="28" xfId="2" applyNumberFormat="1" applyFont="1" applyFill="1" applyBorder="1" applyAlignment="1"/>
    <xf numFmtId="2" fontId="52" fillId="0" borderId="44" xfId="2" applyNumberFormat="1" applyFont="1" applyBorder="1" applyAlignment="1"/>
    <xf numFmtId="0" fontId="41" fillId="0" borderId="28" xfId="2" applyFont="1" applyFill="1" applyBorder="1" applyAlignment="1">
      <alignment vertical="top" wrapText="1"/>
    </xf>
    <xf numFmtId="0" fontId="51" fillId="0" borderId="28" xfId="2" applyFont="1" applyFill="1" applyBorder="1" applyAlignment="1">
      <alignment horizontal="center" vertical="center"/>
    </xf>
    <xf numFmtId="4" fontId="51" fillId="0" borderId="28" xfId="2" applyNumberFormat="1" applyFont="1" applyFill="1" applyBorder="1" applyAlignment="1">
      <alignment horizontal="center" vertical="center"/>
    </xf>
    <xf numFmtId="4" fontId="51" fillId="0" borderId="28" xfId="2" applyNumberFormat="1" applyFont="1" applyFill="1" applyBorder="1" applyAlignment="1" applyProtection="1">
      <alignment horizontal="center" vertical="center"/>
      <protection locked="0"/>
    </xf>
    <xf numFmtId="4" fontId="51" fillId="0" borderId="28" xfId="2" applyNumberFormat="1" applyFont="1" applyFill="1" applyBorder="1" applyAlignment="1">
      <alignment vertical="center"/>
    </xf>
    <xf numFmtId="0" fontId="51" fillId="0" borderId="28" xfId="2" applyFont="1" applyFill="1" applyBorder="1" applyAlignment="1">
      <alignment wrapText="1"/>
    </xf>
    <xf numFmtId="4" fontId="51" fillId="0" borderId="28" xfId="2" applyNumberFormat="1" applyFont="1" applyFill="1" applyBorder="1" applyAlignment="1">
      <alignment horizontal="center" wrapText="1"/>
    </xf>
    <xf numFmtId="2" fontId="51" fillId="0" borderId="28" xfId="2" applyNumberFormat="1" applyFont="1" applyFill="1" applyBorder="1" applyAlignment="1">
      <alignment wrapText="1"/>
    </xf>
    <xf numFmtId="0" fontId="52" fillId="0" borderId="0" xfId="2" applyFont="1" applyFill="1" applyBorder="1" applyAlignment="1">
      <alignment wrapText="1"/>
    </xf>
    <xf numFmtId="0" fontId="43" fillId="6" borderId="24" xfId="2" applyFont="1" applyFill="1" applyBorder="1" applyAlignment="1">
      <alignment vertical="top" wrapText="1"/>
    </xf>
    <xf numFmtId="0" fontId="43" fillId="6" borderId="24" xfId="2" applyFont="1" applyFill="1" applyBorder="1" applyAlignment="1">
      <alignment horizontal="center" wrapText="1"/>
    </xf>
    <xf numFmtId="4" fontId="43" fillId="6" borderId="24" xfId="2" applyNumberFormat="1" applyFont="1" applyFill="1" applyBorder="1" applyAlignment="1"/>
    <xf numFmtId="4" fontId="43" fillId="6" borderId="24" xfId="2" applyNumberFormat="1" applyFont="1" applyFill="1" applyBorder="1" applyAlignment="1" applyProtection="1">
      <protection locked="0"/>
    </xf>
    <xf numFmtId="4" fontId="43" fillId="6" borderId="33" xfId="2" applyNumberFormat="1" applyFont="1" applyFill="1" applyBorder="1" applyAlignment="1"/>
    <xf numFmtId="0" fontId="41" fillId="0" borderId="0" xfId="2" applyFont="1" applyBorder="1" applyAlignment="1">
      <alignment vertical="top" wrapText="1"/>
    </xf>
    <xf numFmtId="0" fontId="41" fillId="0" borderId="0" xfId="2" applyFont="1" applyBorder="1" applyAlignment="1">
      <alignment horizontal="center" wrapText="1"/>
    </xf>
    <xf numFmtId="4" fontId="41" fillId="0" borderId="0" xfId="2" applyNumberFormat="1" applyFont="1" applyBorder="1" applyAlignment="1"/>
    <xf numFmtId="4" fontId="41" fillId="0" borderId="0" xfId="2" applyNumberFormat="1" applyFont="1" applyBorder="1" applyAlignment="1" applyProtection="1">
      <protection locked="0"/>
    </xf>
    <xf numFmtId="4" fontId="41" fillId="0" borderId="34" xfId="2" applyNumberFormat="1" applyFont="1" applyBorder="1" applyAlignment="1"/>
    <xf numFmtId="4" fontId="51" fillId="0" borderId="28" xfId="2" applyNumberFormat="1" applyFont="1" applyFill="1" applyBorder="1" applyAlignment="1">
      <alignment horizontal="center"/>
    </xf>
    <xf numFmtId="4" fontId="51" fillId="0" borderId="43" xfId="2" applyNumberFormat="1" applyFont="1" applyFill="1" applyBorder="1" applyAlignment="1" applyProtection="1">
      <alignment horizontal="center"/>
      <protection locked="0"/>
    </xf>
    <xf numFmtId="4" fontId="51" fillId="0" borderId="43" xfId="2" applyNumberFormat="1" applyFont="1" applyBorder="1" applyAlignment="1">
      <alignment horizontal="center" wrapText="1"/>
    </xf>
    <xf numFmtId="4" fontId="51" fillId="0" borderId="28" xfId="2" applyNumberFormat="1" applyFont="1" applyFill="1" applyBorder="1" applyAlignment="1"/>
    <xf numFmtId="2" fontId="51" fillId="0" borderId="44" xfId="2" applyNumberFormat="1" applyFont="1" applyBorder="1" applyAlignment="1"/>
    <xf numFmtId="0" fontId="51" fillId="0" borderId="28" xfId="2" applyFont="1" applyBorder="1" applyAlignment="1">
      <alignment wrapText="1"/>
    </xf>
    <xf numFmtId="0" fontId="51" fillId="0" borderId="28" xfId="2" applyFont="1" applyBorder="1" applyAlignment="1">
      <alignment horizontal="center"/>
    </xf>
    <xf numFmtId="4" fontId="51" fillId="0" borderId="28" xfId="2" applyNumberFormat="1" applyFont="1" applyBorder="1" applyAlignment="1">
      <alignment horizontal="center"/>
    </xf>
    <xf numFmtId="4" fontId="51" fillId="0" borderId="43" xfId="2" applyNumberFormat="1" applyFont="1" applyBorder="1" applyAlignment="1" applyProtection="1">
      <alignment horizontal="center"/>
      <protection locked="0"/>
    </xf>
    <xf numFmtId="4" fontId="51" fillId="0" borderId="28" xfId="2" applyNumberFormat="1" applyFont="1" applyBorder="1"/>
    <xf numFmtId="2" fontId="51" fillId="0" borderId="44" xfId="2" applyNumberFormat="1" applyFont="1" applyBorder="1"/>
    <xf numFmtId="4" fontId="41" fillId="0" borderId="43" xfId="2" applyNumberFormat="1" applyFont="1" applyBorder="1" applyAlignment="1">
      <alignment horizontal="center" wrapText="1"/>
    </xf>
    <xf numFmtId="2" fontId="41" fillId="0" borderId="44" xfId="2" applyNumberFormat="1" applyFont="1" applyBorder="1" applyAlignment="1"/>
    <xf numFmtId="4" fontId="51" fillId="0" borderId="39" xfId="2" applyNumberFormat="1" applyFont="1" applyFill="1" applyBorder="1" applyAlignment="1"/>
    <xf numFmtId="0" fontId="41" fillId="0" borderId="28" xfId="2" applyFont="1" applyBorder="1" applyAlignment="1">
      <alignment horizontal="center"/>
    </xf>
    <xf numFmtId="4" fontId="51" fillId="0" borderId="39" xfId="2" applyNumberFormat="1" applyFont="1" applyBorder="1"/>
    <xf numFmtId="2" fontId="41" fillId="0" borderId="44" xfId="2" applyNumberFormat="1" applyFont="1" applyBorder="1"/>
    <xf numFmtId="0" fontId="51" fillId="0" borderId="0" xfId="2" applyFont="1"/>
    <xf numFmtId="4" fontId="51" fillId="0" borderId="31" xfId="2" applyNumberFormat="1" applyFont="1" applyFill="1" applyBorder="1" applyAlignment="1"/>
    <xf numFmtId="0" fontId="43" fillId="6" borderId="24" xfId="2" applyFont="1" applyFill="1" applyBorder="1"/>
    <xf numFmtId="0" fontId="43" fillId="6" borderId="24" xfId="2" applyFont="1" applyFill="1" applyBorder="1" applyAlignment="1">
      <alignment horizontal="center"/>
    </xf>
    <xf numFmtId="0" fontId="41" fillId="0" borderId="0" xfId="2" applyFont="1" applyBorder="1" applyAlignment="1"/>
    <xf numFmtId="0" fontId="41" fillId="0" borderId="34" xfId="2" applyFont="1" applyBorder="1" applyAlignment="1"/>
    <xf numFmtId="0" fontId="41" fillId="0" borderId="0" xfId="2" applyFont="1"/>
    <xf numFmtId="0" fontId="51" fillId="0" borderId="0" xfId="2" applyFont="1" applyAlignment="1">
      <alignment vertical="top" wrapText="1"/>
    </xf>
    <xf numFmtId="4" fontId="41" fillId="0" borderId="28" xfId="2" applyNumberFormat="1" applyFont="1" applyBorder="1" applyAlignment="1">
      <alignment horizontal="right"/>
    </xf>
    <xf numFmtId="2" fontId="41" fillId="0" borderId="44" xfId="2" applyNumberFormat="1" applyFont="1" applyBorder="1" applyAlignment="1">
      <alignment horizontal="right"/>
    </xf>
    <xf numFmtId="2" fontId="41" fillId="0" borderId="31" xfId="2" applyNumberFormat="1" applyFont="1" applyBorder="1"/>
    <xf numFmtId="4" fontId="46" fillId="6" borderId="45" xfId="2" applyNumberFormat="1" applyFont="1" applyFill="1" applyBorder="1" applyAlignment="1"/>
    <xf numFmtId="0" fontId="41" fillId="0" borderId="35" xfId="2" applyFont="1" applyBorder="1" applyAlignment="1">
      <alignment horizontal="justify" wrapText="1"/>
    </xf>
    <xf numFmtId="0" fontId="41" fillId="0" borderId="35" xfId="2" applyFont="1" applyBorder="1" applyAlignment="1">
      <alignment horizontal="center" wrapText="1"/>
    </xf>
    <xf numFmtId="4" fontId="41" fillId="0" borderId="35" xfId="2" applyNumberFormat="1" applyFont="1" applyBorder="1" applyAlignment="1">
      <alignment horizontal="center" wrapText="1"/>
    </xf>
    <xf numFmtId="4" fontId="41" fillId="0" borderId="36" xfId="2" applyNumberFormat="1" applyFont="1" applyBorder="1" applyAlignment="1" applyProtection="1">
      <alignment horizontal="center" wrapText="1"/>
      <protection locked="0"/>
    </xf>
    <xf numFmtId="4" fontId="41" fillId="0" borderId="36" xfId="2" applyNumberFormat="1" applyFont="1" applyBorder="1" applyAlignment="1">
      <alignment horizontal="center" wrapText="1"/>
    </xf>
    <xf numFmtId="4" fontId="41" fillId="0" borderId="46" xfId="2" applyNumberFormat="1" applyFont="1" applyBorder="1" applyAlignment="1"/>
    <xf numFmtId="0" fontId="41" fillId="0" borderId="47" xfId="2" applyFont="1" applyBorder="1" applyAlignment="1"/>
    <xf numFmtId="0" fontId="48" fillId="5" borderId="25" xfId="2" applyFont="1" applyFill="1" applyBorder="1" applyAlignment="1">
      <alignment vertical="center" wrapText="1"/>
    </xf>
    <xf numFmtId="0" fontId="49" fillId="5" borderId="25" xfId="2" applyFont="1" applyFill="1" applyBorder="1" applyAlignment="1">
      <alignment wrapText="1"/>
    </xf>
    <xf numFmtId="0" fontId="48" fillId="5" borderId="25" xfId="2" applyFont="1" applyFill="1" applyBorder="1" applyAlignment="1">
      <alignment wrapText="1"/>
    </xf>
    <xf numFmtId="4" fontId="50" fillId="5" borderId="48" xfId="2" applyNumberFormat="1" applyFont="1" applyFill="1" applyBorder="1" applyAlignment="1" applyProtection="1">
      <alignment horizontal="center" wrapText="1"/>
      <protection locked="0"/>
    </xf>
    <xf numFmtId="4" fontId="47" fillId="5" borderId="48" xfId="2" applyNumberFormat="1" applyFont="1" applyFill="1" applyBorder="1" applyAlignment="1">
      <alignment horizontal="center"/>
    </xf>
    <xf numFmtId="4" fontId="51" fillId="5" borderId="27" xfId="2" applyNumberFormat="1" applyFont="1" applyFill="1" applyBorder="1" applyAlignment="1"/>
    <xf numFmtId="0" fontId="51" fillId="5" borderId="34" xfId="2" applyFont="1" applyFill="1" applyBorder="1" applyAlignment="1"/>
    <xf numFmtId="0" fontId="53" fillId="0" borderId="31" xfId="2" applyFont="1" applyFill="1" applyBorder="1" applyAlignment="1">
      <alignment horizontal="center"/>
    </xf>
    <xf numFmtId="4" fontId="53" fillId="0" borderId="31" xfId="2" applyNumberFormat="1" applyFont="1" applyFill="1" applyBorder="1" applyAlignment="1">
      <alignment horizontal="center"/>
    </xf>
    <xf numFmtId="4" fontId="53" fillId="0" borderId="41" xfId="2" applyNumberFormat="1" applyFont="1" applyFill="1" applyBorder="1" applyAlignment="1" applyProtection="1">
      <alignment horizontal="center"/>
      <protection locked="0"/>
    </xf>
    <xf numFmtId="4" fontId="53" fillId="0" borderId="41" xfId="2" applyNumberFormat="1" applyFont="1" applyFill="1" applyBorder="1" applyAlignment="1">
      <alignment horizontal="center"/>
    </xf>
    <xf numFmtId="4" fontId="53" fillId="0" borderId="30" xfId="2" applyNumberFormat="1" applyFont="1" applyBorder="1" applyAlignment="1"/>
    <xf numFmtId="2" fontId="53" fillId="0" borderId="45" xfId="2" applyNumberFormat="1" applyFont="1" applyBorder="1" applyAlignment="1"/>
    <xf numFmtId="4" fontId="41" fillId="6" borderId="49" xfId="2" applyNumberFormat="1" applyFont="1" applyFill="1" applyBorder="1" applyAlignment="1"/>
    <xf numFmtId="0" fontId="43" fillId="0" borderId="0" xfId="2" applyFont="1" applyFill="1" applyBorder="1" applyAlignment="1">
      <alignment vertical="top" wrapText="1"/>
    </xf>
    <xf numFmtId="0" fontId="43" fillId="0" borderId="0" xfId="2" applyFont="1" applyFill="1" applyBorder="1" applyAlignment="1">
      <alignment horizontal="center" wrapText="1"/>
    </xf>
    <xf numFmtId="4" fontId="43" fillId="0" borderId="0" xfId="2" applyNumberFormat="1" applyFont="1" applyFill="1" applyBorder="1" applyAlignment="1"/>
    <xf numFmtId="4" fontId="43" fillId="0" borderId="0" xfId="2" applyNumberFormat="1" applyFont="1" applyFill="1" applyBorder="1" applyAlignment="1" applyProtection="1">
      <protection locked="0"/>
    </xf>
    <xf numFmtId="0" fontId="43" fillId="6" borderId="32" xfId="2" applyFont="1" applyFill="1" applyBorder="1" applyAlignment="1">
      <alignment horizontal="left" vertical="center"/>
    </xf>
    <xf numFmtId="0" fontId="54" fillId="6" borderId="23" xfId="2" applyFont="1" applyFill="1" applyBorder="1" applyAlignment="1">
      <alignment horizontal="center" vertical="center"/>
    </xf>
    <xf numFmtId="4" fontId="54" fillId="6" borderId="23" xfId="2" applyNumberFormat="1" applyFont="1" applyFill="1" applyBorder="1" applyAlignment="1">
      <alignment horizontal="center" vertical="center"/>
    </xf>
    <xf numFmtId="4" fontId="46" fillId="6" borderId="23" xfId="2" applyNumberFormat="1" applyFont="1" applyFill="1" applyBorder="1" applyAlignment="1"/>
    <xf numFmtId="0" fontId="53" fillId="0" borderId="0" xfId="2" applyFont="1" applyBorder="1"/>
    <xf numFmtId="0" fontId="53" fillId="0" borderId="0" xfId="2" applyFont="1" applyBorder="1" applyAlignment="1">
      <alignment horizontal="center"/>
    </xf>
    <xf numFmtId="4" fontId="53" fillId="0" borderId="0" xfId="2" applyNumberFormat="1" applyFont="1" applyBorder="1" applyAlignment="1"/>
    <xf numFmtId="4" fontId="53" fillId="0" borderId="0" xfId="2" applyNumberFormat="1" applyFont="1" applyBorder="1" applyAlignment="1" applyProtection="1">
      <protection locked="0"/>
    </xf>
    <xf numFmtId="2" fontId="53" fillId="0" borderId="0" xfId="2" applyNumberFormat="1" applyFont="1" applyBorder="1" applyAlignment="1"/>
    <xf numFmtId="0" fontId="56" fillId="7" borderId="32" xfId="2" applyFont="1" applyFill="1" applyBorder="1" applyAlignment="1">
      <alignment wrapText="1"/>
    </xf>
    <xf numFmtId="0" fontId="41" fillId="7" borderId="23" xfId="2" applyFont="1" applyFill="1" applyBorder="1" applyAlignment="1">
      <alignment horizontal="center"/>
    </xf>
    <xf numFmtId="4" fontId="45" fillId="7" borderId="24" xfId="2" applyNumberFormat="1" applyFont="1" applyFill="1" applyBorder="1" applyAlignment="1"/>
    <xf numFmtId="4" fontId="41" fillId="7" borderId="23" xfId="2" applyNumberFormat="1" applyFont="1" applyFill="1" applyBorder="1" applyAlignment="1" applyProtection="1">
      <alignment horizontal="center"/>
      <protection locked="0"/>
    </xf>
    <xf numFmtId="4" fontId="56" fillId="7" borderId="24" xfId="2" applyNumberFormat="1" applyFont="1" applyFill="1" applyBorder="1" applyAlignment="1">
      <alignment horizontal="center"/>
    </xf>
    <xf numFmtId="4" fontId="41" fillId="7" borderId="23" xfId="2" applyNumberFormat="1" applyFont="1" applyFill="1" applyBorder="1" applyAlignment="1"/>
    <xf numFmtId="4" fontId="56" fillId="7" borderId="23" xfId="2" applyNumberFormat="1" applyFont="1" applyFill="1" applyBorder="1" applyAlignment="1"/>
    <xf numFmtId="0" fontId="41" fillId="0" borderId="0" xfId="2" applyFont="1" applyBorder="1" applyAlignment="1">
      <alignment horizontal="center" vertical="top"/>
    </xf>
    <xf numFmtId="4" fontId="41" fillId="0" borderId="0" xfId="2" applyNumberFormat="1" applyFont="1" applyBorder="1" applyAlignment="1">
      <alignment vertical="top"/>
    </xf>
    <xf numFmtId="4" fontId="41" fillId="0" borderId="0" xfId="2" applyNumberFormat="1" applyFont="1" applyBorder="1" applyProtection="1">
      <protection locked="0"/>
    </xf>
    <xf numFmtId="0" fontId="41" fillId="0" borderId="0" xfId="2" applyFont="1" applyAlignment="1">
      <alignment horizontal="center" vertical="center"/>
    </xf>
    <xf numFmtId="0" fontId="41" fillId="0" borderId="0" xfId="2" applyFont="1" applyAlignment="1">
      <alignment horizontal="center" vertical="top"/>
    </xf>
    <xf numFmtId="4" fontId="41" fillId="0" borderId="0" xfId="2" applyNumberFormat="1" applyFont="1" applyAlignment="1">
      <alignment vertical="top"/>
    </xf>
    <xf numFmtId="4" fontId="41" fillId="0" borderId="0" xfId="2" applyNumberFormat="1" applyFont="1" applyProtection="1">
      <protection locked="0"/>
    </xf>
    <xf numFmtId="4" fontId="41" fillId="0" borderId="0" xfId="2" applyNumberFormat="1" applyFont="1"/>
    <xf numFmtId="0" fontId="41" fillId="0" borderId="0" xfId="2" applyFont="1" applyFill="1" applyBorder="1"/>
    <xf numFmtId="0" fontId="44" fillId="0" borderId="0" xfId="2" applyFont="1" applyFill="1" applyBorder="1"/>
    <xf numFmtId="0" fontId="46" fillId="0" borderId="33" xfId="2" applyFont="1" applyFill="1" applyBorder="1" applyAlignment="1">
      <alignment horizontal="center" vertical="center" wrapText="1"/>
    </xf>
    <xf numFmtId="0" fontId="47" fillId="5" borderId="51" xfId="2" applyFont="1" applyFill="1" applyBorder="1" applyAlignment="1">
      <alignment horizontal="center" vertical="center"/>
    </xf>
    <xf numFmtId="49" fontId="51" fillId="0" borderId="44" xfId="2" applyNumberFormat="1" applyFont="1" applyFill="1" applyBorder="1" applyAlignment="1">
      <alignment horizontal="center" vertical="top"/>
    </xf>
    <xf numFmtId="49" fontId="53" fillId="0" borderId="45" xfId="2" applyNumberFormat="1" applyFont="1" applyFill="1" applyBorder="1" applyAlignment="1">
      <alignment horizontal="center" vertical="top"/>
    </xf>
    <xf numFmtId="0" fontId="54" fillId="6" borderId="24" xfId="2" applyFont="1" applyFill="1" applyBorder="1" applyAlignment="1">
      <alignment horizontal="center" vertical="center"/>
    </xf>
    <xf numFmtId="0" fontId="54" fillId="0" borderId="0" xfId="2" applyFont="1" applyFill="1" applyBorder="1" applyAlignment="1">
      <alignment horizontal="center" vertical="center"/>
    </xf>
    <xf numFmtId="0" fontId="47" fillId="5" borderId="37" xfId="2" applyFont="1" applyFill="1" applyBorder="1" applyAlignment="1">
      <alignment horizontal="center" vertical="center"/>
    </xf>
    <xf numFmtId="16" fontId="53" fillId="0" borderId="42" xfId="2" applyNumberFormat="1" applyFont="1" applyBorder="1" applyAlignment="1">
      <alignment horizontal="center" vertical="top"/>
    </xf>
    <xf numFmtId="49" fontId="52" fillId="0" borderId="44" xfId="2" applyNumberFormat="1" applyFont="1" applyFill="1" applyBorder="1" applyAlignment="1">
      <alignment horizontal="center" vertical="top"/>
    </xf>
    <xf numFmtId="49" fontId="41" fillId="0" borderId="44" xfId="2" applyNumberFormat="1" applyFont="1" applyFill="1" applyBorder="1" applyAlignment="1">
      <alignment horizontal="center" vertical="top"/>
    </xf>
    <xf numFmtId="0" fontId="51" fillId="0" borderId="44" xfId="2" applyFont="1" applyFill="1" applyBorder="1" applyAlignment="1">
      <alignment wrapText="1"/>
    </xf>
    <xf numFmtId="0" fontId="43" fillId="6" borderId="24" xfId="2" applyFont="1" applyFill="1" applyBorder="1" applyAlignment="1">
      <alignment horizontal="center" vertical="center"/>
    </xf>
    <xf numFmtId="49" fontId="51" fillId="0" borderId="44" xfId="2" applyNumberFormat="1" applyFont="1" applyBorder="1" applyAlignment="1">
      <alignment horizontal="center" vertical="top"/>
    </xf>
    <xf numFmtId="0" fontId="41" fillId="0" borderId="37" xfId="2" applyFont="1" applyBorder="1" applyAlignment="1">
      <alignment horizontal="center" vertical="top" wrapText="1"/>
    </xf>
    <xf numFmtId="49" fontId="53" fillId="0" borderId="42" xfId="2" applyNumberFormat="1" applyFont="1" applyFill="1" applyBorder="1" applyAlignment="1">
      <alignment horizontal="center" vertical="top"/>
    </xf>
    <xf numFmtId="0" fontId="43" fillId="0" borderId="0" xfId="2" applyFont="1" applyFill="1" applyBorder="1" applyAlignment="1">
      <alignment horizontal="center" vertical="center"/>
    </xf>
    <xf numFmtId="0" fontId="45" fillId="7" borderId="33" xfId="2" applyFont="1" applyFill="1" applyBorder="1" applyAlignment="1">
      <alignment horizontal="center" vertical="center"/>
    </xf>
    <xf numFmtId="0" fontId="41" fillId="0" borderId="50" xfId="2" applyFont="1" applyFill="1" applyBorder="1"/>
    <xf numFmtId="0" fontId="51" fillId="0" borderId="50" xfId="2" applyFont="1" applyFill="1" applyBorder="1"/>
    <xf numFmtId="0" fontId="54" fillId="0" borderId="50" xfId="2" applyFont="1" applyFill="1" applyBorder="1"/>
    <xf numFmtId="0" fontId="52" fillId="0" borderId="50" xfId="2" applyFont="1" applyFill="1" applyBorder="1"/>
    <xf numFmtId="0" fontId="52" fillId="0" borderId="50" xfId="2" applyFont="1" applyFill="1" applyBorder="1" applyAlignment="1">
      <alignment wrapText="1"/>
    </xf>
    <xf numFmtId="4" fontId="19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8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29" fillId="0" borderId="0" xfId="0" applyNumberFormat="1" applyFont="1" applyAlignment="1" applyProtection="1">
      <alignment vertical="center"/>
    </xf>
    <xf numFmtId="0" fontId="29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0" fillId="0" borderId="0" xfId="0"/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</cellXfs>
  <cellStyles count="3">
    <cellStyle name="Hypertextový odkaz" xfId="1" builtinId="8"/>
    <cellStyle name="Normální" xfId="0" builtinId="0" customBuiltin="1"/>
    <cellStyle name="Normální 2" xfId="2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172528</xdr:colOff>
      <xdr:row>29</xdr:row>
      <xdr:rowOff>0</xdr:rowOff>
    </xdr:from>
    <xdr:to>
      <xdr:col>2</xdr:col>
      <xdr:colOff>172528</xdr:colOff>
      <xdr:row>29</xdr:row>
      <xdr:rowOff>0</xdr:rowOff>
    </xdr:to>
    <xdr:sp macro="" textlink="">
      <xdr:nvSpPr>
        <xdr:cNvPr id="2" name="Line 1149"/>
        <xdr:cNvSpPr>
          <a:spLocks noChangeShapeType="1"/>
        </xdr:cNvSpPr>
      </xdr:nvSpPr>
      <xdr:spPr bwMode="auto">
        <a:xfrm>
          <a:off x="1276709" y="6305909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172528</xdr:colOff>
      <xdr:row>29</xdr:row>
      <xdr:rowOff>0</xdr:rowOff>
    </xdr:from>
    <xdr:to>
      <xdr:col>2</xdr:col>
      <xdr:colOff>172528</xdr:colOff>
      <xdr:row>29</xdr:row>
      <xdr:rowOff>0</xdr:rowOff>
    </xdr:to>
    <xdr:sp macro="" textlink="">
      <xdr:nvSpPr>
        <xdr:cNvPr id="3" name="Line 1150"/>
        <xdr:cNvSpPr>
          <a:spLocks noChangeShapeType="1"/>
        </xdr:cNvSpPr>
      </xdr:nvSpPr>
      <xdr:spPr bwMode="auto">
        <a:xfrm>
          <a:off x="1276709" y="6305909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172528</xdr:colOff>
      <xdr:row>29</xdr:row>
      <xdr:rowOff>0</xdr:rowOff>
    </xdr:from>
    <xdr:to>
      <xdr:col>2</xdr:col>
      <xdr:colOff>172528</xdr:colOff>
      <xdr:row>29</xdr:row>
      <xdr:rowOff>0</xdr:rowOff>
    </xdr:to>
    <xdr:sp macro="" textlink="">
      <xdr:nvSpPr>
        <xdr:cNvPr id="4" name="Line 1151"/>
        <xdr:cNvSpPr>
          <a:spLocks noChangeShapeType="1"/>
        </xdr:cNvSpPr>
      </xdr:nvSpPr>
      <xdr:spPr bwMode="auto">
        <a:xfrm>
          <a:off x="1276709" y="6305909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172528</xdr:colOff>
      <xdr:row>29</xdr:row>
      <xdr:rowOff>0</xdr:rowOff>
    </xdr:from>
    <xdr:to>
      <xdr:col>2</xdr:col>
      <xdr:colOff>172528</xdr:colOff>
      <xdr:row>29</xdr:row>
      <xdr:rowOff>0</xdr:rowOff>
    </xdr:to>
    <xdr:sp macro="" textlink="">
      <xdr:nvSpPr>
        <xdr:cNvPr id="5" name="Line 1152"/>
        <xdr:cNvSpPr>
          <a:spLocks noChangeShapeType="1"/>
        </xdr:cNvSpPr>
      </xdr:nvSpPr>
      <xdr:spPr bwMode="auto">
        <a:xfrm>
          <a:off x="1276709" y="6305909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172528</xdr:colOff>
      <xdr:row>29</xdr:row>
      <xdr:rowOff>0</xdr:rowOff>
    </xdr:from>
    <xdr:to>
      <xdr:col>2</xdr:col>
      <xdr:colOff>172528</xdr:colOff>
      <xdr:row>29</xdr:row>
      <xdr:rowOff>0</xdr:rowOff>
    </xdr:to>
    <xdr:sp macro="" textlink="">
      <xdr:nvSpPr>
        <xdr:cNvPr id="6" name="Line 1153"/>
        <xdr:cNvSpPr>
          <a:spLocks noChangeShapeType="1"/>
        </xdr:cNvSpPr>
      </xdr:nvSpPr>
      <xdr:spPr bwMode="auto">
        <a:xfrm>
          <a:off x="1276709" y="6305909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172528</xdr:colOff>
      <xdr:row>29</xdr:row>
      <xdr:rowOff>0</xdr:rowOff>
    </xdr:from>
    <xdr:to>
      <xdr:col>2</xdr:col>
      <xdr:colOff>172528</xdr:colOff>
      <xdr:row>29</xdr:row>
      <xdr:rowOff>0</xdr:rowOff>
    </xdr:to>
    <xdr:sp macro="" textlink="">
      <xdr:nvSpPr>
        <xdr:cNvPr id="7" name="Line 1154"/>
        <xdr:cNvSpPr>
          <a:spLocks noChangeShapeType="1"/>
        </xdr:cNvSpPr>
      </xdr:nvSpPr>
      <xdr:spPr bwMode="auto">
        <a:xfrm>
          <a:off x="1276709" y="6305909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172528</xdr:colOff>
      <xdr:row>29</xdr:row>
      <xdr:rowOff>0</xdr:rowOff>
    </xdr:from>
    <xdr:to>
      <xdr:col>2</xdr:col>
      <xdr:colOff>172528</xdr:colOff>
      <xdr:row>29</xdr:row>
      <xdr:rowOff>0</xdr:rowOff>
    </xdr:to>
    <xdr:sp macro="" textlink="">
      <xdr:nvSpPr>
        <xdr:cNvPr id="8" name="Line 1155"/>
        <xdr:cNvSpPr>
          <a:spLocks noChangeShapeType="1"/>
        </xdr:cNvSpPr>
      </xdr:nvSpPr>
      <xdr:spPr bwMode="auto">
        <a:xfrm>
          <a:off x="1276709" y="6305909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172528</xdr:colOff>
      <xdr:row>29</xdr:row>
      <xdr:rowOff>0</xdr:rowOff>
    </xdr:from>
    <xdr:to>
      <xdr:col>2</xdr:col>
      <xdr:colOff>172528</xdr:colOff>
      <xdr:row>29</xdr:row>
      <xdr:rowOff>0</xdr:rowOff>
    </xdr:to>
    <xdr:sp macro="" textlink="">
      <xdr:nvSpPr>
        <xdr:cNvPr id="9" name="Line 1156"/>
        <xdr:cNvSpPr>
          <a:spLocks noChangeShapeType="1"/>
        </xdr:cNvSpPr>
      </xdr:nvSpPr>
      <xdr:spPr bwMode="auto">
        <a:xfrm>
          <a:off x="1276709" y="6305909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172528</xdr:colOff>
      <xdr:row>29</xdr:row>
      <xdr:rowOff>0</xdr:rowOff>
    </xdr:from>
    <xdr:to>
      <xdr:col>2</xdr:col>
      <xdr:colOff>172528</xdr:colOff>
      <xdr:row>29</xdr:row>
      <xdr:rowOff>0</xdr:rowOff>
    </xdr:to>
    <xdr:sp macro="" textlink="">
      <xdr:nvSpPr>
        <xdr:cNvPr id="10" name="Line 1157"/>
        <xdr:cNvSpPr>
          <a:spLocks noChangeShapeType="1"/>
        </xdr:cNvSpPr>
      </xdr:nvSpPr>
      <xdr:spPr bwMode="auto">
        <a:xfrm>
          <a:off x="1276709" y="6305909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172528</xdr:colOff>
      <xdr:row>29</xdr:row>
      <xdr:rowOff>0</xdr:rowOff>
    </xdr:from>
    <xdr:to>
      <xdr:col>2</xdr:col>
      <xdr:colOff>172528</xdr:colOff>
      <xdr:row>29</xdr:row>
      <xdr:rowOff>0</xdr:rowOff>
    </xdr:to>
    <xdr:sp macro="" textlink="">
      <xdr:nvSpPr>
        <xdr:cNvPr id="11" name="Line 1158"/>
        <xdr:cNvSpPr>
          <a:spLocks noChangeShapeType="1"/>
        </xdr:cNvSpPr>
      </xdr:nvSpPr>
      <xdr:spPr bwMode="auto">
        <a:xfrm>
          <a:off x="1276709" y="6305909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workbookViewId="0"/>
  </sheetViews>
  <sheetFormatPr defaultRowHeight="10.9"/>
  <cols>
    <col min="1" max="1" width="8.28515625" style="1" customWidth="1"/>
    <col min="2" max="2" width="1.7109375" style="1" customWidth="1"/>
    <col min="3" max="3" width="4.140625" style="1" customWidth="1"/>
    <col min="4" max="33" width="2.7109375" style="1" customWidth="1"/>
    <col min="34" max="34" width="3.28515625" style="1" customWidth="1"/>
    <col min="35" max="35" width="31.7109375" style="1" customWidth="1"/>
    <col min="36" max="37" width="2.42578125" style="1" customWidth="1"/>
    <col min="38" max="38" width="8.28515625" style="1" customWidth="1"/>
    <col min="39" max="39" width="3.28515625" style="1" customWidth="1"/>
    <col min="40" max="40" width="13.28515625" style="1" customWidth="1"/>
    <col min="41" max="41" width="7.42578125" style="1" customWidth="1"/>
    <col min="42" max="42" width="4.140625" style="1" customWidth="1"/>
    <col min="43" max="43" width="15.7109375" style="1" hidden="1" customWidth="1"/>
    <col min="44" max="44" width="13.7109375" style="1" customWidth="1"/>
    <col min="45" max="47" width="25.85546875" style="1" hidden="1" customWidth="1"/>
    <col min="48" max="49" width="21.7109375" style="1" hidden="1" customWidth="1"/>
    <col min="50" max="51" width="25" style="1" hidden="1" customWidth="1"/>
    <col min="52" max="52" width="21.7109375" style="1" hidden="1" customWidth="1"/>
    <col min="53" max="53" width="19.140625" style="1" hidden="1" customWidth="1"/>
    <col min="54" max="54" width="25" style="1" hidden="1" customWidth="1"/>
    <col min="55" max="55" width="21.7109375" style="1" hidden="1" customWidth="1"/>
    <col min="56" max="56" width="19.140625" style="1" hidden="1" customWidth="1"/>
    <col min="57" max="57" width="66.42578125" style="1" customWidth="1"/>
    <col min="71" max="91" width="9.28515625" style="1" hidden="1"/>
  </cols>
  <sheetData>
    <row r="1" spans="1:74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s="1" customFormat="1" ht="37.049999999999997" customHeight="1">
      <c r="AR2" s="491"/>
      <c r="AS2" s="491"/>
      <c r="AT2" s="491"/>
      <c r="AU2" s="491"/>
      <c r="AV2" s="491"/>
      <c r="AW2" s="491"/>
      <c r="AX2" s="491"/>
      <c r="AY2" s="491"/>
      <c r="AZ2" s="491"/>
      <c r="BA2" s="491"/>
      <c r="BB2" s="491"/>
      <c r="BC2" s="491"/>
      <c r="BD2" s="491"/>
      <c r="BE2" s="491"/>
      <c r="BS2" s="18" t="s">
        <v>6</v>
      </c>
      <c r="BT2" s="18" t="s">
        <v>7</v>
      </c>
    </row>
    <row r="3" spans="1:74" s="1" customFormat="1" ht="7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s="1" customFormat="1" ht="25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pans="1:74" s="1" customFormat="1" ht="12.1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477" t="s">
        <v>14</v>
      </c>
      <c r="L5" s="478"/>
      <c r="M5" s="478"/>
      <c r="N5" s="478"/>
      <c r="O5" s="478"/>
      <c r="P5" s="478"/>
      <c r="Q5" s="478"/>
      <c r="R5" s="478"/>
      <c r="S5" s="478"/>
      <c r="T5" s="478"/>
      <c r="U5" s="478"/>
      <c r="V5" s="478"/>
      <c r="W5" s="478"/>
      <c r="X5" s="478"/>
      <c r="Y5" s="478"/>
      <c r="Z5" s="478"/>
      <c r="AA5" s="478"/>
      <c r="AB5" s="478"/>
      <c r="AC5" s="478"/>
      <c r="AD5" s="478"/>
      <c r="AE5" s="478"/>
      <c r="AF5" s="478"/>
      <c r="AG5" s="478"/>
      <c r="AH5" s="478"/>
      <c r="AI5" s="478"/>
      <c r="AJ5" s="478"/>
      <c r="AK5" s="478"/>
      <c r="AL5" s="478"/>
      <c r="AM5" s="478"/>
      <c r="AN5" s="478"/>
      <c r="AO5" s="478"/>
      <c r="AP5" s="23"/>
      <c r="AQ5" s="23"/>
      <c r="AR5" s="21"/>
      <c r="BE5" s="474" t="s">
        <v>15</v>
      </c>
      <c r="BS5" s="18" t="s">
        <v>6</v>
      </c>
    </row>
    <row r="6" spans="1:74" s="1" customFormat="1" ht="37.049999999999997" customHeight="1">
      <c r="B6" s="22"/>
      <c r="C6" s="23"/>
      <c r="D6" s="29" t="s">
        <v>16</v>
      </c>
      <c r="E6" s="23"/>
      <c r="F6" s="23"/>
      <c r="G6" s="23"/>
      <c r="H6" s="23"/>
      <c r="I6" s="23"/>
      <c r="J6" s="23"/>
      <c r="K6" s="479" t="s">
        <v>17</v>
      </c>
      <c r="L6" s="478"/>
      <c r="M6" s="478"/>
      <c r="N6" s="478"/>
      <c r="O6" s="478"/>
      <c r="P6" s="478"/>
      <c r="Q6" s="478"/>
      <c r="R6" s="478"/>
      <c r="S6" s="478"/>
      <c r="T6" s="478"/>
      <c r="U6" s="478"/>
      <c r="V6" s="478"/>
      <c r="W6" s="478"/>
      <c r="X6" s="478"/>
      <c r="Y6" s="478"/>
      <c r="Z6" s="478"/>
      <c r="AA6" s="478"/>
      <c r="AB6" s="478"/>
      <c r="AC6" s="478"/>
      <c r="AD6" s="478"/>
      <c r="AE6" s="478"/>
      <c r="AF6" s="478"/>
      <c r="AG6" s="478"/>
      <c r="AH6" s="478"/>
      <c r="AI6" s="478"/>
      <c r="AJ6" s="478"/>
      <c r="AK6" s="478"/>
      <c r="AL6" s="478"/>
      <c r="AM6" s="478"/>
      <c r="AN6" s="478"/>
      <c r="AO6" s="478"/>
      <c r="AP6" s="23"/>
      <c r="AQ6" s="23"/>
      <c r="AR6" s="21"/>
      <c r="BE6" s="475"/>
      <c r="BS6" s="18" t="s">
        <v>6</v>
      </c>
    </row>
    <row r="7" spans="1:74" s="1" customFormat="1" ht="12.1" customHeight="1">
      <c r="B7" s="22"/>
      <c r="C7" s="23"/>
      <c r="D7" s="30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0" t="s">
        <v>19</v>
      </c>
      <c r="AL7" s="23"/>
      <c r="AM7" s="23"/>
      <c r="AN7" s="28" t="s">
        <v>1</v>
      </c>
      <c r="AO7" s="23"/>
      <c r="AP7" s="23"/>
      <c r="AQ7" s="23"/>
      <c r="AR7" s="21"/>
      <c r="BE7" s="475"/>
      <c r="BS7" s="18" t="s">
        <v>6</v>
      </c>
    </row>
    <row r="8" spans="1:74" s="1" customFormat="1" ht="12.1" customHeight="1">
      <c r="B8" s="22"/>
      <c r="C8" s="23"/>
      <c r="D8" s="30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0" t="s">
        <v>22</v>
      </c>
      <c r="AL8" s="23"/>
      <c r="AM8" s="23"/>
      <c r="AN8" s="31" t="s">
        <v>23</v>
      </c>
      <c r="AO8" s="23"/>
      <c r="AP8" s="23"/>
      <c r="AQ8" s="23"/>
      <c r="AR8" s="21"/>
      <c r="BE8" s="475"/>
      <c r="BS8" s="18" t="s">
        <v>6</v>
      </c>
    </row>
    <row r="9" spans="1:74" s="1" customFormat="1" ht="14.45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475"/>
      <c r="BS9" s="18" t="s">
        <v>6</v>
      </c>
    </row>
    <row r="10" spans="1:74" s="1" customFormat="1" ht="12.1" customHeight="1">
      <c r="B10" s="22"/>
      <c r="C10" s="23"/>
      <c r="D10" s="30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0" t="s">
        <v>25</v>
      </c>
      <c r="AL10" s="23"/>
      <c r="AM10" s="23"/>
      <c r="AN10" s="28" t="s">
        <v>1</v>
      </c>
      <c r="AO10" s="23"/>
      <c r="AP10" s="23"/>
      <c r="AQ10" s="23"/>
      <c r="AR10" s="21"/>
      <c r="BE10" s="475"/>
      <c r="BS10" s="18" t="s">
        <v>6</v>
      </c>
    </row>
    <row r="11" spans="1:74" s="1" customFormat="1" ht="18.55" customHeight="1">
      <c r="B11" s="22"/>
      <c r="C11" s="23"/>
      <c r="D11" s="23"/>
      <c r="E11" s="28" t="s">
        <v>26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0" t="s">
        <v>27</v>
      </c>
      <c r="AL11" s="23"/>
      <c r="AM11" s="23"/>
      <c r="AN11" s="28" t="s">
        <v>1</v>
      </c>
      <c r="AO11" s="23"/>
      <c r="AP11" s="23"/>
      <c r="AQ11" s="23"/>
      <c r="AR11" s="21"/>
      <c r="BE11" s="475"/>
      <c r="BS11" s="18" t="s">
        <v>6</v>
      </c>
    </row>
    <row r="12" spans="1:74" s="1" customFormat="1" ht="7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475"/>
      <c r="BS12" s="18" t="s">
        <v>6</v>
      </c>
    </row>
    <row r="13" spans="1:74" s="1" customFormat="1" ht="12.1" customHeight="1">
      <c r="B13" s="22"/>
      <c r="C13" s="23"/>
      <c r="D13" s="30" t="s">
        <v>28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0" t="s">
        <v>25</v>
      </c>
      <c r="AL13" s="23"/>
      <c r="AM13" s="23"/>
      <c r="AN13" s="32" t="s">
        <v>29</v>
      </c>
      <c r="AO13" s="23"/>
      <c r="AP13" s="23"/>
      <c r="AQ13" s="23"/>
      <c r="AR13" s="21"/>
      <c r="BE13" s="475"/>
      <c r="BS13" s="18" t="s">
        <v>6</v>
      </c>
    </row>
    <row r="14" spans="1:74" ht="12.9">
      <c r="B14" s="22"/>
      <c r="C14" s="23"/>
      <c r="D14" s="23"/>
      <c r="E14" s="480" t="s">
        <v>29</v>
      </c>
      <c r="F14" s="481"/>
      <c r="G14" s="481"/>
      <c r="H14" s="481"/>
      <c r="I14" s="481"/>
      <c r="J14" s="481"/>
      <c r="K14" s="481"/>
      <c r="L14" s="481"/>
      <c r="M14" s="481"/>
      <c r="N14" s="481"/>
      <c r="O14" s="481"/>
      <c r="P14" s="481"/>
      <c r="Q14" s="481"/>
      <c r="R14" s="481"/>
      <c r="S14" s="481"/>
      <c r="T14" s="481"/>
      <c r="U14" s="481"/>
      <c r="V14" s="481"/>
      <c r="W14" s="481"/>
      <c r="X14" s="481"/>
      <c r="Y14" s="481"/>
      <c r="Z14" s="481"/>
      <c r="AA14" s="481"/>
      <c r="AB14" s="481"/>
      <c r="AC14" s="481"/>
      <c r="AD14" s="481"/>
      <c r="AE14" s="481"/>
      <c r="AF14" s="481"/>
      <c r="AG14" s="481"/>
      <c r="AH14" s="481"/>
      <c r="AI14" s="481"/>
      <c r="AJ14" s="481"/>
      <c r="AK14" s="30" t="s">
        <v>27</v>
      </c>
      <c r="AL14" s="23"/>
      <c r="AM14" s="23"/>
      <c r="AN14" s="32" t="s">
        <v>29</v>
      </c>
      <c r="AO14" s="23"/>
      <c r="AP14" s="23"/>
      <c r="AQ14" s="23"/>
      <c r="AR14" s="21"/>
      <c r="BE14" s="475"/>
      <c r="BS14" s="18" t="s">
        <v>6</v>
      </c>
    </row>
    <row r="15" spans="1:74" s="1" customFormat="1" ht="7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475"/>
      <c r="BS15" s="18" t="s">
        <v>4</v>
      </c>
    </row>
    <row r="16" spans="1:74" s="1" customFormat="1" ht="12.1" customHeight="1">
      <c r="B16" s="22"/>
      <c r="C16" s="23"/>
      <c r="D16" s="30" t="s">
        <v>30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0" t="s">
        <v>25</v>
      </c>
      <c r="AL16" s="23"/>
      <c r="AM16" s="23"/>
      <c r="AN16" s="28" t="s">
        <v>1</v>
      </c>
      <c r="AO16" s="23"/>
      <c r="AP16" s="23"/>
      <c r="AQ16" s="23"/>
      <c r="AR16" s="21"/>
      <c r="BE16" s="475"/>
      <c r="BS16" s="18" t="s">
        <v>4</v>
      </c>
    </row>
    <row r="17" spans="1:71" s="1" customFormat="1" ht="18.55" customHeight="1">
      <c r="B17" s="22"/>
      <c r="C17" s="23"/>
      <c r="D17" s="23"/>
      <c r="E17" s="28" t="s">
        <v>31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0" t="s">
        <v>27</v>
      </c>
      <c r="AL17" s="23"/>
      <c r="AM17" s="23"/>
      <c r="AN17" s="28" t="s">
        <v>1</v>
      </c>
      <c r="AO17" s="23"/>
      <c r="AP17" s="23"/>
      <c r="AQ17" s="23"/>
      <c r="AR17" s="21"/>
      <c r="BE17" s="475"/>
      <c r="BS17" s="18" t="s">
        <v>32</v>
      </c>
    </row>
    <row r="18" spans="1:71" s="1" customFormat="1" ht="7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475"/>
      <c r="BS18" s="18" t="s">
        <v>6</v>
      </c>
    </row>
    <row r="19" spans="1:71" s="1" customFormat="1" ht="12.1" customHeight="1">
      <c r="B19" s="22"/>
      <c r="C19" s="23"/>
      <c r="D19" s="30" t="s">
        <v>33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0" t="s">
        <v>25</v>
      </c>
      <c r="AL19" s="23"/>
      <c r="AM19" s="23"/>
      <c r="AN19" s="28" t="s">
        <v>1</v>
      </c>
      <c r="AO19" s="23"/>
      <c r="AP19" s="23"/>
      <c r="AQ19" s="23"/>
      <c r="AR19" s="21"/>
      <c r="BE19" s="475"/>
      <c r="BS19" s="18" t="s">
        <v>6</v>
      </c>
    </row>
    <row r="20" spans="1:71" s="1" customFormat="1" ht="18.55" customHeight="1">
      <c r="B20" s="22"/>
      <c r="C20" s="23"/>
      <c r="D20" s="23"/>
      <c r="E20" s="28" t="s">
        <v>34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0" t="s">
        <v>27</v>
      </c>
      <c r="AL20" s="23"/>
      <c r="AM20" s="23"/>
      <c r="AN20" s="28" t="s">
        <v>1</v>
      </c>
      <c r="AO20" s="23"/>
      <c r="AP20" s="23"/>
      <c r="AQ20" s="23"/>
      <c r="AR20" s="21"/>
      <c r="BE20" s="475"/>
      <c r="BS20" s="18" t="s">
        <v>32</v>
      </c>
    </row>
    <row r="21" spans="1:71" s="1" customFormat="1" ht="7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475"/>
    </row>
    <row r="22" spans="1:71" s="1" customFormat="1" ht="12.1" customHeight="1">
      <c r="B22" s="22"/>
      <c r="C22" s="23"/>
      <c r="D22" s="30" t="s">
        <v>35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475"/>
    </row>
    <row r="23" spans="1:71" s="1" customFormat="1" ht="16.5" customHeight="1">
      <c r="B23" s="22"/>
      <c r="C23" s="23"/>
      <c r="D23" s="23"/>
      <c r="E23" s="482" t="s">
        <v>1</v>
      </c>
      <c r="F23" s="482"/>
      <c r="G23" s="482"/>
      <c r="H23" s="482"/>
      <c r="I23" s="482"/>
      <c r="J23" s="482"/>
      <c r="K23" s="482"/>
      <c r="L23" s="482"/>
      <c r="M23" s="482"/>
      <c r="N23" s="482"/>
      <c r="O23" s="482"/>
      <c r="P23" s="482"/>
      <c r="Q23" s="482"/>
      <c r="R23" s="482"/>
      <c r="S23" s="482"/>
      <c r="T23" s="482"/>
      <c r="U23" s="482"/>
      <c r="V23" s="482"/>
      <c r="W23" s="482"/>
      <c r="X23" s="482"/>
      <c r="Y23" s="482"/>
      <c r="Z23" s="482"/>
      <c r="AA23" s="482"/>
      <c r="AB23" s="482"/>
      <c r="AC23" s="482"/>
      <c r="AD23" s="482"/>
      <c r="AE23" s="482"/>
      <c r="AF23" s="482"/>
      <c r="AG23" s="482"/>
      <c r="AH23" s="482"/>
      <c r="AI23" s="482"/>
      <c r="AJ23" s="482"/>
      <c r="AK23" s="482"/>
      <c r="AL23" s="482"/>
      <c r="AM23" s="482"/>
      <c r="AN23" s="482"/>
      <c r="AO23" s="23"/>
      <c r="AP23" s="23"/>
      <c r="AQ23" s="23"/>
      <c r="AR23" s="21"/>
      <c r="BE23" s="475"/>
    </row>
    <row r="24" spans="1:71" s="1" customFormat="1" ht="7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475"/>
    </row>
    <row r="25" spans="1:71" s="1" customFormat="1" ht="7" customHeight="1">
      <c r="B25" s="22"/>
      <c r="C25" s="23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23"/>
      <c r="AQ25" s="23"/>
      <c r="AR25" s="21"/>
      <c r="BE25" s="475"/>
    </row>
    <row r="26" spans="1:71" s="2" customFormat="1" ht="26" customHeight="1">
      <c r="A26" s="35"/>
      <c r="B26" s="36"/>
      <c r="C26" s="37"/>
      <c r="D26" s="38" t="s">
        <v>36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83">
        <f>ROUND(AG94,2)</f>
        <v>0</v>
      </c>
      <c r="AL26" s="484"/>
      <c r="AM26" s="484"/>
      <c r="AN26" s="484"/>
      <c r="AO26" s="484"/>
      <c r="AP26" s="37"/>
      <c r="AQ26" s="37"/>
      <c r="AR26" s="40"/>
      <c r="BE26" s="475"/>
    </row>
    <row r="27" spans="1:71" s="2" customFormat="1" ht="7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0"/>
      <c r="BE27" s="475"/>
    </row>
    <row r="28" spans="1:71" s="2" customFormat="1" ht="12.9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85" t="s">
        <v>37</v>
      </c>
      <c r="M28" s="485"/>
      <c r="N28" s="485"/>
      <c r="O28" s="485"/>
      <c r="P28" s="485"/>
      <c r="Q28" s="37"/>
      <c r="R28" s="37"/>
      <c r="S28" s="37"/>
      <c r="T28" s="37"/>
      <c r="U28" s="37"/>
      <c r="V28" s="37"/>
      <c r="W28" s="485" t="s">
        <v>38</v>
      </c>
      <c r="X28" s="485"/>
      <c r="Y28" s="485"/>
      <c r="Z28" s="485"/>
      <c r="AA28" s="485"/>
      <c r="AB28" s="485"/>
      <c r="AC28" s="485"/>
      <c r="AD28" s="485"/>
      <c r="AE28" s="485"/>
      <c r="AF28" s="37"/>
      <c r="AG28" s="37"/>
      <c r="AH28" s="37"/>
      <c r="AI28" s="37"/>
      <c r="AJ28" s="37"/>
      <c r="AK28" s="485" t="s">
        <v>39</v>
      </c>
      <c r="AL28" s="485"/>
      <c r="AM28" s="485"/>
      <c r="AN28" s="485"/>
      <c r="AO28" s="485"/>
      <c r="AP28" s="37"/>
      <c r="AQ28" s="37"/>
      <c r="AR28" s="40"/>
      <c r="BE28" s="475"/>
    </row>
    <row r="29" spans="1:71" s="3" customFormat="1" ht="14.45" customHeight="1">
      <c r="B29" s="41"/>
      <c r="C29" s="42"/>
      <c r="D29" s="30" t="s">
        <v>40</v>
      </c>
      <c r="E29" s="42"/>
      <c r="F29" s="30" t="s">
        <v>41</v>
      </c>
      <c r="G29" s="42"/>
      <c r="H29" s="42"/>
      <c r="I29" s="42"/>
      <c r="J29" s="42"/>
      <c r="K29" s="42"/>
      <c r="L29" s="473">
        <v>0.21</v>
      </c>
      <c r="M29" s="472"/>
      <c r="N29" s="472"/>
      <c r="O29" s="472"/>
      <c r="P29" s="472"/>
      <c r="Q29" s="42"/>
      <c r="R29" s="42"/>
      <c r="S29" s="42"/>
      <c r="T29" s="42"/>
      <c r="U29" s="42"/>
      <c r="V29" s="42"/>
      <c r="W29" s="471">
        <f>ROUND(AZ94, 2)</f>
        <v>0</v>
      </c>
      <c r="X29" s="472"/>
      <c r="Y29" s="472"/>
      <c r="Z29" s="472"/>
      <c r="AA29" s="472"/>
      <c r="AB29" s="472"/>
      <c r="AC29" s="472"/>
      <c r="AD29" s="472"/>
      <c r="AE29" s="472"/>
      <c r="AF29" s="42"/>
      <c r="AG29" s="42"/>
      <c r="AH29" s="42"/>
      <c r="AI29" s="42"/>
      <c r="AJ29" s="42"/>
      <c r="AK29" s="471">
        <f>ROUND(AV94, 2)</f>
        <v>0</v>
      </c>
      <c r="AL29" s="472"/>
      <c r="AM29" s="472"/>
      <c r="AN29" s="472"/>
      <c r="AO29" s="472"/>
      <c r="AP29" s="42"/>
      <c r="AQ29" s="42"/>
      <c r="AR29" s="43"/>
      <c r="BE29" s="476"/>
    </row>
    <row r="30" spans="1:71" s="3" customFormat="1" ht="14.45" customHeight="1">
      <c r="B30" s="41"/>
      <c r="C30" s="42"/>
      <c r="D30" s="42"/>
      <c r="E30" s="42"/>
      <c r="F30" s="30" t="s">
        <v>42</v>
      </c>
      <c r="G30" s="42"/>
      <c r="H30" s="42"/>
      <c r="I30" s="42"/>
      <c r="J30" s="42"/>
      <c r="K30" s="42"/>
      <c r="L30" s="473">
        <v>0.15</v>
      </c>
      <c r="M30" s="472"/>
      <c r="N30" s="472"/>
      <c r="O30" s="472"/>
      <c r="P30" s="472"/>
      <c r="Q30" s="42"/>
      <c r="R30" s="42"/>
      <c r="S30" s="42"/>
      <c r="T30" s="42"/>
      <c r="U30" s="42"/>
      <c r="V30" s="42"/>
      <c r="W30" s="471">
        <f>ROUND(BA94, 2)</f>
        <v>0</v>
      </c>
      <c r="X30" s="472"/>
      <c r="Y30" s="472"/>
      <c r="Z30" s="472"/>
      <c r="AA30" s="472"/>
      <c r="AB30" s="472"/>
      <c r="AC30" s="472"/>
      <c r="AD30" s="472"/>
      <c r="AE30" s="472"/>
      <c r="AF30" s="42"/>
      <c r="AG30" s="42"/>
      <c r="AH30" s="42"/>
      <c r="AI30" s="42"/>
      <c r="AJ30" s="42"/>
      <c r="AK30" s="471">
        <f>ROUND(AW94, 2)</f>
        <v>0</v>
      </c>
      <c r="AL30" s="472"/>
      <c r="AM30" s="472"/>
      <c r="AN30" s="472"/>
      <c r="AO30" s="472"/>
      <c r="AP30" s="42"/>
      <c r="AQ30" s="42"/>
      <c r="AR30" s="43"/>
      <c r="BE30" s="476"/>
    </row>
    <row r="31" spans="1:71" s="3" customFormat="1" ht="14.45" hidden="1" customHeight="1">
      <c r="B31" s="41"/>
      <c r="C31" s="42"/>
      <c r="D31" s="42"/>
      <c r="E31" s="42"/>
      <c r="F31" s="30" t="s">
        <v>43</v>
      </c>
      <c r="G31" s="42"/>
      <c r="H31" s="42"/>
      <c r="I31" s="42"/>
      <c r="J31" s="42"/>
      <c r="K31" s="42"/>
      <c r="L31" s="473">
        <v>0.21</v>
      </c>
      <c r="M31" s="472"/>
      <c r="N31" s="472"/>
      <c r="O31" s="472"/>
      <c r="P31" s="472"/>
      <c r="Q31" s="42"/>
      <c r="R31" s="42"/>
      <c r="S31" s="42"/>
      <c r="T31" s="42"/>
      <c r="U31" s="42"/>
      <c r="V31" s="42"/>
      <c r="W31" s="471">
        <f>ROUND(BB94, 2)</f>
        <v>0</v>
      </c>
      <c r="X31" s="472"/>
      <c r="Y31" s="472"/>
      <c r="Z31" s="472"/>
      <c r="AA31" s="472"/>
      <c r="AB31" s="472"/>
      <c r="AC31" s="472"/>
      <c r="AD31" s="472"/>
      <c r="AE31" s="472"/>
      <c r="AF31" s="42"/>
      <c r="AG31" s="42"/>
      <c r="AH31" s="42"/>
      <c r="AI31" s="42"/>
      <c r="AJ31" s="42"/>
      <c r="AK31" s="471">
        <v>0</v>
      </c>
      <c r="AL31" s="472"/>
      <c r="AM31" s="472"/>
      <c r="AN31" s="472"/>
      <c r="AO31" s="472"/>
      <c r="AP31" s="42"/>
      <c r="AQ31" s="42"/>
      <c r="AR31" s="43"/>
      <c r="BE31" s="476"/>
    </row>
    <row r="32" spans="1:71" s="3" customFormat="1" ht="14.45" hidden="1" customHeight="1">
      <c r="B32" s="41"/>
      <c r="C32" s="42"/>
      <c r="D32" s="42"/>
      <c r="E32" s="42"/>
      <c r="F32" s="30" t="s">
        <v>44</v>
      </c>
      <c r="G32" s="42"/>
      <c r="H32" s="42"/>
      <c r="I32" s="42"/>
      <c r="J32" s="42"/>
      <c r="K32" s="42"/>
      <c r="L32" s="473">
        <v>0.15</v>
      </c>
      <c r="M32" s="472"/>
      <c r="N32" s="472"/>
      <c r="O32" s="472"/>
      <c r="P32" s="472"/>
      <c r="Q32" s="42"/>
      <c r="R32" s="42"/>
      <c r="S32" s="42"/>
      <c r="T32" s="42"/>
      <c r="U32" s="42"/>
      <c r="V32" s="42"/>
      <c r="W32" s="471">
        <f>ROUND(BC94, 2)</f>
        <v>0</v>
      </c>
      <c r="X32" s="472"/>
      <c r="Y32" s="472"/>
      <c r="Z32" s="472"/>
      <c r="AA32" s="472"/>
      <c r="AB32" s="472"/>
      <c r="AC32" s="472"/>
      <c r="AD32" s="472"/>
      <c r="AE32" s="472"/>
      <c r="AF32" s="42"/>
      <c r="AG32" s="42"/>
      <c r="AH32" s="42"/>
      <c r="AI32" s="42"/>
      <c r="AJ32" s="42"/>
      <c r="AK32" s="471">
        <v>0</v>
      </c>
      <c r="AL32" s="472"/>
      <c r="AM32" s="472"/>
      <c r="AN32" s="472"/>
      <c r="AO32" s="472"/>
      <c r="AP32" s="42"/>
      <c r="AQ32" s="42"/>
      <c r="AR32" s="43"/>
      <c r="BE32" s="476"/>
    </row>
    <row r="33" spans="1:57" s="3" customFormat="1" ht="14.45" hidden="1" customHeight="1">
      <c r="B33" s="41"/>
      <c r="C33" s="42"/>
      <c r="D33" s="42"/>
      <c r="E33" s="42"/>
      <c r="F33" s="30" t="s">
        <v>45</v>
      </c>
      <c r="G33" s="42"/>
      <c r="H33" s="42"/>
      <c r="I33" s="42"/>
      <c r="J33" s="42"/>
      <c r="K33" s="42"/>
      <c r="L33" s="473">
        <v>0</v>
      </c>
      <c r="M33" s="472"/>
      <c r="N33" s="472"/>
      <c r="O33" s="472"/>
      <c r="P33" s="472"/>
      <c r="Q33" s="42"/>
      <c r="R33" s="42"/>
      <c r="S33" s="42"/>
      <c r="T33" s="42"/>
      <c r="U33" s="42"/>
      <c r="V33" s="42"/>
      <c r="W33" s="471">
        <f>ROUND(BD94, 2)</f>
        <v>0</v>
      </c>
      <c r="X33" s="472"/>
      <c r="Y33" s="472"/>
      <c r="Z33" s="472"/>
      <c r="AA33" s="472"/>
      <c r="AB33" s="472"/>
      <c r="AC33" s="472"/>
      <c r="AD33" s="472"/>
      <c r="AE33" s="472"/>
      <c r="AF33" s="42"/>
      <c r="AG33" s="42"/>
      <c r="AH33" s="42"/>
      <c r="AI33" s="42"/>
      <c r="AJ33" s="42"/>
      <c r="AK33" s="471">
        <v>0</v>
      </c>
      <c r="AL33" s="472"/>
      <c r="AM33" s="472"/>
      <c r="AN33" s="472"/>
      <c r="AO33" s="472"/>
      <c r="AP33" s="42"/>
      <c r="AQ33" s="42"/>
      <c r="AR33" s="43"/>
      <c r="BE33" s="476"/>
    </row>
    <row r="34" spans="1:57" s="2" customFormat="1" ht="7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0"/>
      <c r="BE34" s="475"/>
    </row>
    <row r="35" spans="1:57" s="2" customFormat="1" ht="26" customHeight="1">
      <c r="A35" s="35"/>
      <c r="B35" s="36"/>
      <c r="C35" s="44"/>
      <c r="D35" s="45" t="s">
        <v>46</v>
      </c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7" t="s">
        <v>47</v>
      </c>
      <c r="U35" s="46"/>
      <c r="V35" s="46"/>
      <c r="W35" s="46"/>
      <c r="X35" s="508" t="s">
        <v>48</v>
      </c>
      <c r="Y35" s="509"/>
      <c r="Z35" s="509"/>
      <c r="AA35" s="509"/>
      <c r="AB35" s="509"/>
      <c r="AC35" s="46"/>
      <c r="AD35" s="46"/>
      <c r="AE35" s="46"/>
      <c r="AF35" s="46"/>
      <c r="AG35" s="46"/>
      <c r="AH35" s="46"/>
      <c r="AI35" s="46"/>
      <c r="AJ35" s="46"/>
      <c r="AK35" s="510">
        <f>SUM(AK26:AK33)</f>
        <v>0</v>
      </c>
      <c r="AL35" s="509"/>
      <c r="AM35" s="509"/>
      <c r="AN35" s="509"/>
      <c r="AO35" s="511"/>
      <c r="AP35" s="44"/>
      <c r="AQ35" s="44"/>
      <c r="AR35" s="40"/>
      <c r="BE35" s="35"/>
    </row>
    <row r="36" spans="1:57" s="2" customFormat="1" ht="7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0"/>
      <c r="BE36" s="35"/>
    </row>
    <row r="37" spans="1:57" s="2" customFormat="1" ht="14.45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0"/>
      <c r="BE37" s="35"/>
    </row>
    <row r="38" spans="1:57" s="1" customFormat="1" ht="14.45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pans="1:57" s="1" customFormat="1" ht="14.45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pans="1:57" s="1" customFormat="1" ht="14.45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pans="1:57" s="1" customFormat="1" ht="14.45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pans="1:57" s="1" customFormat="1" ht="14.45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pans="1:57" s="1" customFormat="1" ht="14.45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pans="1:57" s="1" customFormat="1" ht="14.45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pans="1:57" s="1" customFormat="1" ht="14.45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pans="1:57" s="1" customFormat="1" ht="14.45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pans="1:57" s="1" customFormat="1" ht="14.45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pans="1:57" s="1" customFormat="1" ht="14.45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pans="1:57" s="2" customFormat="1" ht="14.45" customHeight="1">
      <c r="B49" s="48"/>
      <c r="C49" s="49"/>
      <c r="D49" s="50" t="s">
        <v>49</v>
      </c>
      <c r="E49" s="51"/>
      <c r="F49" s="51"/>
      <c r="G49" s="51"/>
      <c r="H49" s="51"/>
      <c r="I49" s="51"/>
      <c r="J49" s="51"/>
      <c r="K49" s="51"/>
      <c r="L49" s="51"/>
      <c r="M49" s="51"/>
      <c r="N49" s="51"/>
      <c r="O49" s="51"/>
      <c r="P49" s="51"/>
      <c r="Q49" s="51"/>
      <c r="R49" s="51"/>
      <c r="S49" s="51"/>
      <c r="T49" s="51"/>
      <c r="U49" s="51"/>
      <c r="V49" s="51"/>
      <c r="W49" s="51"/>
      <c r="X49" s="51"/>
      <c r="Y49" s="51"/>
      <c r="Z49" s="51"/>
      <c r="AA49" s="51"/>
      <c r="AB49" s="51"/>
      <c r="AC49" s="51"/>
      <c r="AD49" s="51"/>
      <c r="AE49" s="51"/>
      <c r="AF49" s="51"/>
      <c r="AG49" s="51"/>
      <c r="AH49" s="50" t="s">
        <v>50</v>
      </c>
      <c r="AI49" s="51"/>
      <c r="AJ49" s="51"/>
      <c r="AK49" s="51"/>
      <c r="AL49" s="51"/>
      <c r="AM49" s="51"/>
      <c r="AN49" s="51"/>
      <c r="AO49" s="51"/>
      <c r="AP49" s="49"/>
      <c r="AQ49" s="49"/>
      <c r="AR49" s="52"/>
    </row>
    <row r="50" spans="1:57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 spans="1:57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 spans="1:57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 spans="1:57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 spans="1:57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 spans="1:57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 spans="1:57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 spans="1: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 spans="1:57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 spans="1:57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pans="1:57" s="2" customFormat="1" ht="12.9">
      <c r="A60" s="35"/>
      <c r="B60" s="36"/>
      <c r="C60" s="37"/>
      <c r="D60" s="53" t="s">
        <v>51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53" t="s">
        <v>52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53" t="s">
        <v>51</v>
      </c>
      <c r="AI60" s="39"/>
      <c r="AJ60" s="39"/>
      <c r="AK60" s="39"/>
      <c r="AL60" s="39"/>
      <c r="AM60" s="53" t="s">
        <v>52</v>
      </c>
      <c r="AN60" s="39"/>
      <c r="AO60" s="39"/>
      <c r="AP60" s="37"/>
      <c r="AQ60" s="37"/>
      <c r="AR60" s="40"/>
      <c r="BE60" s="35"/>
    </row>
    <row r="61" spans="1:57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 spans="1:57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 spans="1:57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pans="1:57" s="2" customFormat="1" ht="13.6">
      <c r="A64" s="35"/>
      <c r="B64" s="36"/>
      <c r="C64" s="37"/>
      <c r="D64" s="50" t="s">
        <v>53</v>
      </c>
      <c r="E64" s="54"/>
      <c r="F64" s="54"/>
      <c r="G64" s="54"/>
      <c r="H64" s="54"/>
      <c r="I64" s="54"/>
      <c r="J64" s="54"/>
      <c r="K64" s="54"/>
      <c r="L64" s="54"/>
      <c r="M64" s="54"/>
      <c r="N64" s="54"/>
      <c r="O64" s="54"/>
      <c r="P64" s="54"/>
      <c r="Q64" s="54"/>
      <c r="R64" s="54"/>
      <c r="S64" s="54"/>
      <c r="T64" s="54"/>
      <c r="U64" s="54"/>
      <c r="V64" s="54"/>
      <c r="W64" s="54"/>
      <c r="X64" s="54"/>
      <c r="Y64" s="54"/>
      <c r="Z64" s="54"/>
      <c r="AA64" s="54"/>
      <c r="AB64" s="54"/>
      <c r="AC64" s="54"/>
      <c r="AD64" s="54"/>
      <c r="AE64" s="54"/>
      <c r="AF64" s="54"/>
      <c r="AG64" s="54"/>
      <c r="AH64" s="50" t="s">
        <v>54</v>
      </c>
      <c r="AI64" s="54"/>
      <c r="AJ64" s="54"/>
      <c r="AK64" s="54"/>
      <c r="AL64" s="54"/>
      <c r="AM64" s="54"/>
      <c r="AN64" s="54"/>
      <c r="AO64" s="54"/>
      <c r="AP64" s="37"/>
      <c r="AQ64" s="37"/>
      <c r="AR64" s="40"/>
      <c r="BE64" s="35"/>
    </row>
    <row r="65" spans="1:57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 spans="1:57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 spans="1:5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 spans="1:57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 spans="1:57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 spans="1:57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 spans="1:57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 spans="1:57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 spans="1:57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 spans="1:57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pans="1:57" s="2" customFormat="1" ht="12.9">
      <c r="A75" s="35"/>
      <c r="B75" s="36"/>
      <c r="C75" s="37"/>
      <c r="D75" s="53" t="s">
        <v>51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53" t="s">
        <v>52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53" t="s">
        <v>51</v>
      </c>
      <c r="AI75" s="39"/>
      <c r="AJ75" s="39"/>
      <c r="AK75" s="39"/>
      <c r="AL75" s="39"/>
      <c r="AM75" s="53" t="s">
        <v>52</v>
      </c>
      <c r="AN75" s="39"/>
      <c r="AO75" s="39"/>
      <c r="AP75" s="37"/>
      <c r="AQ75" s="37"/>
      <c r="AR75" s="40"/>
      <c r="BE75" s="35"/>
    </row>
    <row r="76" spans="1:57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0"/>
      <c r="BE76" s="35"/>
    </row>
    <row r="77" spans="1:57" s="2" customFormat="1" ht="7" customHeight="1">
      <c r="A77" s="35"/>
      <c r="B77" s="55"/>
      <c r="C77" s="56"/>
      <c r="D77" s="56"/>
      <c r="E77" s="56"/>
      <c r="F77" s="56"/>
      <c r="G77" s="56"/>
      <c r="H77" s="56"/>
      <c r="I77" s="56"/>
      <c r="J77" s="56"/>
      <c r="K77" s="56"/>
      <c r="L77" s="56"/>
      <c r="M77" s="56"/>
      <c r="N77" s="56"/>
      <c r="O77" s="56"/>
      <c r="P77" s="56"/>
      <c r="Q77" s="56"/>
      <c r="R77" s="56"/>
      <c r="S77" s="56"/>
      <c r="T77" s="56"/>
      <c r="U77" s="56"/>
      <c r="V77" s="56"/>
      <c r="W77" s="56"/>
      <c r="X77" s="56"/>
      <c r="Y77" s="56"/>
      <c r="Z77" s="56"/>
      <c r="AA77" s="56"/>
      <c r="AB77" s="56"/>
      <c r="AC77" s="56"/>
      <c r="AD77" s="56"/>
      <c r="AE77" s="56"/>
      <c r="AF77" s="56"/>
      <c r="AG77" s="56"/>
      <c r="AH77" s="56"/>
      <c r="AI77" s="56"/>
      <c r="AJ77" s="56"/>
      <c r="AK77" s="56"/>
      <c r="AL77" s="56"/>
      <c r="AM77" s="56"/>
      <c r="AN77" s="56"/>
      <c r="AO77" s="56"/>
      <c r="AP77" s="56"/>
      <c r="AQ77" s="56"/>
      <c r="AR77" s="40"/>
      <c r="BE77" s="35"/>
    </row>
    <row r="81" spans="1:91" s="2" customFormat="1" ht="7" customHeight="1">
      <c r="A81" s="35"/>
      <c r="B81" s="57"/>
      <c r="C81" s="58"/>
      <c r="D81" s="58"/>
      <c r="E81" s="58"/>
      <c r="F81" s="58"/>
      <c r="G81" s="58"/>
      <c r="H81" s="58"/>
      <c r="I81" s="58"/>
      <c r="J81" s="58"/>
      <c r="K81" s="58"/>
      <c r="L81" s="58"/>
      <c r="M81" s="58"/>
      <c r="N81" s="58"/>
      <c r="O81" s="58"/>
      <c r="P81" s="58"/>
      <c r="Q81" s="58"/>
      <c r="R81" s="58"/>
      <c r="S81" s="58"/>
      <c r="T81" s="58"/>
      <c r="U81" s="58"/>
      <c r="V81" s="58"/>
      <c r="W81" s="58"/>
      <c r="X81" s="58"/>
      <c r="Y81" s="58"/>
      <c r="Z81" s="58"/>
      <c r="AA81" s="58"/>
      <c r="AB81" s="58"/>
      <c r="AC81" s="58"/>
      <c r="AD81" s="58"/>
      <c r="AE81" s="58"/>
      <c r="AF81" s="58"/>
      <c r="AG81" s="58"/>
      <c r="AH81" s="58"/>
      <c r="AI81" s="58"/>
      <c r="AJ81" s="58"/>
      <c r="AK81" s="58"/>
      <c r="AL81" s="58"/>
      <c r="AM81" s="58"/>
      <c r="AN81" s="58"/>
      <c r="AO81" s="58"/>
      <c r="AP81" s="58"/>
      <c r="AQ81" s="58"/>
      <c r="AR81" s="40"/>
      <c r="BE81" s="35"/>
    </row>
    <row r="82" spans="1:91" s="2" customFormat="1" ht="25" customHeight="1">
      <c r="A82" s="35"/>
      <c r="B82" s="36"/>
      <c r="C82" s="24" t="s">
        <v>55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0"/>
      <c r="BE82" s="35"/>
    </row>
    <row r="83" spans="1:91" s="2" customFormat="1" ht="7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0"/>
      <c r="BE83" s="35"/>
    </row>
    <row r="84" spans="1:91" s="4" customFormat="1" ht="12.1" customHeight="1">
      <c r="B84" s="59"/>
      <c r="C84" s="30" t="s">
        <v>13</v>
      </c>
      <c r="D84" s="60"/>
      <c r="E84" s="60"/>
      <c r="F84" s="60"/>
      <c r="G84" s="60"/>
      <c r="H84" s="60"/>
      <c r="I84" s="60"/>
      <c r="J84" s="60"/>
      <c r="K84" s="60"/>
      <c r="L84" s="60" t="str">
        <f>K5</f>
        <v>UcebnyCLS</v>
      </c>
      <c r="M84" s="60"/>
      <c r="N84" s="60"/>
      <c r="O84" s="60"/>
      <c r="P84" s="60"/>
      <c r="Q84" s="60"/>
      <c r="R84" s="60"/>
      <c r="S84" s="60"/>
      <c r="T84" s="60"/>
      <c r="U84" s="60"/>
      <c r="V84" s="60"/>
      <c r="W84" s="60"/>
      <c r="X84" s="60"/>
      <c r="Y84" s="60"/>
      <c r="Z84" s="60"/>
      <c r="AA84" s="60"/>
      <c r="AB84" s="60"/>
      <c r="AC84" s="60"/>
      <c r="AD84" s="60"/>
      <c r="AE84" s="60"/>
      <c r="AF84" s="60"/>
      <c r="AG84" s="60"/>
      <c r="AH84" s="60"/>
      <c r="AI84" s="60"/>
      <c r="AJ84" s="60"/>
      <c r="AK84" s="60"/>
      <c r="AL84" s="60"/>
      <c r="AM84" s="60"/>
      <c r="AN84" s="60"/>
      <c r="AO84" s="60"/>
      <c r="AP84" s="60"/>
      <c r="AQ84" s="60"/>
      <c r="AR84" s="61"/>
    </row>
    <row r="85" spans="1:91" s="5" customFormat="1" ht="37.049999999999997" customHeight="1">
      <c r="B85" s="62"/>
      <c r="C85" s="63" t="s">
        <v>16</v>
      </c>
      <c r="D85" s="64"/>
      <c r="E85" s="64"/>
      <c r="F85" s="64"/>
      <c r="G85" s="64"/>
      <c r="H85" s="64"/>
      <c r="I85" s="64"/>
      <c r="J85" s="64"/>
      <c r="K85" s="64"/>
      <c r="L85" s="497" t="str">
        <f>K6</f>
        <v>Stavební úpravy učeben  CLS ( MTA07-SŠTTO Havířov)</v>
      </c>
      <c r="M85" s="498"/>
      <c r="N85" s="498"/>
      <c r="O85" s="498"/>
      <c r="P85" s="498"/>
      <c r="Q85" s="498"/>
      <c r="R85" s="498"/>
      <c r="S85" s="498"/>
      <c r="T85" s="498"/>
      <c r="U85" s="498"/>
      <c r="V85" s="498"/>
      <c r="W85" s="498"/>
      <c r="X85" s="498"/>
      <c r="Y85" s="498"/>
      <c r="Z85" s="498"/>
      <c r="AA85" s="498"/>
      <c r="AB85" s="498"/>
      <c r="AC85" s="498"/>
      <c r="AD85" s="498"/>
      <c r="AE85" s="498"/>
      <c r="AF85" s="498"/>
      <c r="AG85" s="498"/>
      <c r="AH85" s="498"/>
      <c r="AI85" s="498"/>
      <c r="AJ85" s="498"/>
      <c r="AK85" s="498"/>
      <c r="AL85" s="498"/>
      <c r="AM85" s="498"/>
      <c r="AN85" s="498"/>
      <c r="AO85" s="498"/>
      <c r="AP85" s="64"/>
      <c r="AQ85" s="64"/>
      <c r="AR85" s="65"/>
    </row>
    <row r="86" spans="1:91" s="2" customFormat="1" ht="7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0"/>
      <c r="BE86" s="35"/>
    </row>
    <row r="87" spans="1:91" s="2" customFormat="1" ht="12.1" customHeight="1">
      <c r="A87" s="35"/>
      <c r="B87" s="36"/>
      <c r="C87" s="30" t="s">
        <v>20</v>
      </c>
      <c r="D87" s="37"/>
      <c r="E87" s="37"/>
      <c r="F87" s="37"/>
      <c r="G87" s="37"/>
      <c r="H87" s="37"/>
      <c r="I87" s="37"/>
      <c r="J87" s="37"/>
      <c r="K87" s="37"/>
      <c r="L87" s="66" t="str">
        <f>IF(K8="","",K8)</f>
        <v>Havířov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30" t="s">
        <v>22</v>
      </c>
      <c r="AJ87" s="37"/>
      <c r="AK87" s="37"/>
      <c r="AL87" s="37"/>
      <c r="AM87" s="499" t="str">
        <f>IF(AN8= "","",AN8)</f>
        <v>18. 1. 2023</v>
      </c>
      <c r="AN87" s="499"/>
      <c r="AO87" s="37"/>
      <c r="AP87" s="37"/>
      <c r="AQ87" s="37"/>
      <c r="AR87" s="40"/>
      <c r="BE87" s="35"/>
    </row>
    <row r="88" spans="1:91" s="2" customFormat="1" ht="7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0"/>
      <c r="BE88" s="35"/>
    </row>
    <row r="89" spans="1:91" s="2" customFormat="1" ht="15.15" customHeight="1">
      <c r="A89" s="35"/>
      <c r="B89" s="36"/>
      <c r="C89" s="30" t="s">
        <v>24</v>
      </c>
      <c r="D89" s="37"/>
      <c r="E89" s="37"/>
      <c r="F89" s="37"/>
      <c r="G89" s="37"/>
      <c r="H89" s="37"/>
      <c r="I89" s="37"/>
      <c r="J89" s="37"/>
      <c r="K89" s="37"/>
      <c r="L89" s="60" t="str">
        <f>IF(E11= "","",E11)</f>
        <v>SŠTO Havířov Šumbark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30" t="s">
        <v>30</v>
      </c>
      <c r="AJ89" s="37"/>
      <c r="AK89" s="37"/>
      <c r="AL89" s="37"/>
      <c r="AM89" s="500" t="str">
        <f>IF(E17="","",E17)</f>
        <v>Karasko s.r.o.</v>
      </c>
      <c r="AN89" s="501"/>
      <c r="AO89" s="501"/>
      <c r="AP89" s="501"/>
      <c r="AQ89" s="37"/>
      <c r="AR89" s="40"/>
      <c r="AS89" s="502" t="s">
        <v>56</v>
      </c>
      <c r="AT89" s="503"/>
      <c r="AU89" s="68"/>
      <c r="AV89" s="68"/>
      <c r="AW89" s="68"/>
      <c r="AX89" s="68"/>
      <c r="AY89" s="68"/>
      <c r="AZ89" s="68"/>
      <c r="BA89" s="68"/>
      <c r="BB89" s="68"/>
      <c r="BC89" s="68"/>
      <c r="BD89" s="69"/>
      <c r="BE89" s="35"/>
    </row>
    <row r="90" spans="1:91" s="2" customFormat="1" ht="15.15" customHeight="1">
      <c r="A90" s="35"/>
      <c r="B90" s="36"/>
      <c r="C90" s="30" t="s">
        <v>28</v>
      </c>
      <c r="D90" s="37"/>
      <c r="E90" s="37"/>
      <c r="F90" s="37"/>
      <c r="G90" s="37"/>
      <c r="H90" s="37"/>
      <c r="I90" s="37"/>
      <c r="J90" s="37"/>
      <c r="K90" s="37"/>
      <c r="L90" s="60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30" t="s">
        <v>33</v>
      </c>
      <c r="AJ90" s="37"/>
      <c r="AK90" s="37"/>
      <c r="AL90" s="37"/>
      <c r="AM90" s="500" t="str">
        <f>IF(E20="","",E20)</f>
        <v>Martin Pniok</v>
      </c>
      <c r="AN90" s="501"/>
      <c r="AO90" s="501"/>
      <c r="AP90" s="501"/>
      <c r="AQ90" s="37"/>
      <c r="AR90" s="40"/>
      <c r="AS90" s="504"/>
      <c r="AT90" s="505"/>
      <c r="AU90" s="70"/>
      <c r="AV90" s="70"/>
      <c r="AW90" s="70"/>
      <c r="AX90" s="70"/>
      <c r="AY90" s="70"/>
      <c r="AZ90" s="70"/>
      <c r="BA90" s="70"/>
      <c r="BB90" s="70"/>
      <c r="BC90" s="70"/>
      <c r="BD90" s="71"/>
      <c r="BE90" s="35"/>
    </row>
    <row r="91" spans="1:91" s="2" customFormat="1" ht="10.9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0"/>
      <c r="AS91" s="506"/>
      <c r="AT91" s="507"/>
      <c r="AU91" s="72"/>
      <c r="AV91" s="72"/>
      <c r="AW91" s="72"/>
      <c r="AX91" s="72"/>
      <c r="AY91" s="72"/>
      <c r="AZ91" s="72"/>
      <c r="BA91" s="72"/>
      <c r="BB91" s="72"/>
      <c r="BC91" s="72"/>
      <c r="BD91" s="73"/>
      <c r="BE91" s="35"/>
    </row>
    <row r="92" spans="1:91" s="2" customFormat="1" ht="29.25" customHeight="1">
      <c r="A92" s="35"/>
      <c r="B92" s="36"/>
      <c r="C92" s="492" t="s">
        <v>57</v>
      </c>
      <c r="D92" s="493"/>
      <c r="E92" s="493"/>
      <c r="F92" s="493"/>
      <c r="G92" s="493"/>
      <c r="H92" s="74"/>
      <c r="I92" s="494" t="s">
        <v>58</v>
      </c>
      <c r="J92" s="493"/>
      <c r="K92" s="493"/>
      <c r="L92" s="493"/>
      <c r="M92" s="493"/>
      <c r="N92" s="493"/>
      <c r="O92" s="493"/>
      <c r="P92" s="493"/>
      <c r="Q92" s="493"/>
      <c r="R92" s="493"/>
      <c r="S92" s="493"/>
      <c r="T92" s="493"/>
      <c r="U92" s="493"/>
      <c r="V92" s="493"/>
      <c r="W92" s="493"/>
      <c r="X92" s="493"/>
      <c r="Y92" s="493"/>
      <c r="Z92" s="493"/>
      <c r="AA92" s="493"/>
      <c r="AB92" s="493"/>
      <c r="AC92" s="493"/>
      <c r="AD92" s="493"/>
      <c r="AE92" s="493"/>
      <c r="AF92" s="493"/>
      <c r="AG92" s="495" t="s">
        <v>59</v>
      </c>
      <c r="AH92" s="493"/>
      <c r="AI92" s="493"/>
      <c r="AJ92" s="493"/>
      <c r="AK92" s="493"/>
      <c r="AL92" s="493"/>
      <c r="AM92" s="493"/>
      <c r="AN92" s="494" t="s">
        <v>60</v>
      </c>
      <c r="AO92" s="493"/>
      <c r="AP92" s="496"/>
      <c r="AQ92" s="75" t="s">
        <v>61</v>
      </c>
      <c r="AR92" s="40"/>
      <c r="AS92" s="76" t="s">
        <v>62</v>
      </c>
      <c r="AT92" s="77" t="s">
        <v>63</v>
      </c>
      <c r="AU92" s="77" t="s">
        <v>64</v>
      </c>
      <c r="AV92" s="77" t="s">
        <v>65</v>
      </c>
      <c r="AW92" s="77" t="s">
        <v>66</v>
      </c>
      <c r="AX92" s="77" t="s">
        <v>67</v>
      </c>
      <c r="AY92" s="77" t="s">
        <v>68</v>
      </c>
      <c r="AZ92" s="77" t="s">
        <v>69</v>
      </c>
      <c r="BA92" s="77" t="s">
        <v>70</v>
      </c>
      <c r="BB92" s="77" t="s">
        <v>71</v>
      </c>
      <c r="BC92" s="77" t="s">
        <v>72</v>
      </c>
      <c r="BD92" s="78" t="s">
        <v>73</v>
      </c>
      <c r="BE92" s="35"/>
    </row>
    <row r="93" spans="1:91" s="2" customFormat="1" ht="10.9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0"/>
      <c r="AS93" s="79"/>
      <c r="AT93" s="80"/>
      <c r="AU93" s="80"/>
      <c r="AV93" s="80"/>
      <c r="AW93" s="80"/>
      <c r="AX93" s="80"/>
      <c r="AY93" s="80"/>
      <c r="AZ93" s="80"/>
      <c r="BA93" s="80"/>
      <c r="BB93" s="80"/>
      <c r="BC93" s="80"/>
      <c r="BD93" s="81"/>
      <c r="BE93" s="35"/>
    </row>
    <row r="94" spans="1:91" s="6" customFormat="1" ht="32.450000000000003" customHeight="1">
      <c r="B94" s="82"/>
      <c r="C94" s="83" t="s">
        <v>74</v>
      </c>
      <c r="D94" s="84"/>
      <c r="E94" s="84"/>
      <c r="F94" s="84"/>
      <c r="G94" s="84"/>
      <c r="H94" s="84"/>
      <c r="I94" s="84"/>
      <c r="J94" s="84"/>
      <c r="K94" s="84"/>
      <c r="L94" s="84"/>
      <c r="M94" s="84"/>
      <c r="N94" s="84"/>
      <c r="O94" s="84"/>
      <c r="P94" s="84"/>
      <c r="Q94" s="84"/>
      <c r="R94" s="84"/>
      <c r="S94" s="84"/>
      <c r="T94" s="84"/>
      <c r="U94" s="84"/>
      <c r="V94" s="84"/>
      <c r="W94" s="84"/>
      <c r="X94" s="84"/>
      <c r="Y94" s="84"/>
      <c r="Z94" s="84"/>
      <c r="AA94" s="84"/>
      <c r="AB94" s="84"/>
      <c r="AC94" s="84"/>
      <c r="AD94" s="84"/>
      <c r="AE94" s="84"/>
      <c r="AF94" s="84"/>
      <c r="AG94" s="489">
        <f>ROUND(AG95,2)</f>
        <v>0</v>
      </c>
      <c r="AH94" s="489"/>
      <c r="AI94" s="489"/>
      <c r="AJ94" s="489"/>
      <c r="AK94" s="489"/>
      <c r="AL94" s="489"/>
      <c r="AM94" s="489"/>
      <c r="AN94" s="490">
        <f>SUM(AG94,AT94)</f>
        <v>0</v>
      </c>
      <c r="AO94" s="490"/>
      <c r="AP94" s="490"/>
      <c r="AQ94" s="86" t="s">
        <v>1</v>
      </c>
      <c r="AR94" s="87"/>
      <c r="AS94" s="88">
        <f>ROUND(AS95,2)</f>
        <v>0</v>
      </c>
      <c r="AT94" s="89">
        <f>ROUND(SUM(AV94:AW94),2)</f>
        <v>0</v>
      </c>
      <c r="AU94" s="90">
        <f>ROUND(AU95,5)</f>
        <v>0</v>
      </c>
      <c r="AV94" s="89">
        <f>ROUND(AZ94*L29,2)</f>
        <v>0</v>
      </c>
      <c r="AW94" s="89">
        <f>ROUND(BA94*L30,2)</f>
        <v>0</v>
      </c>
      <c r="AX94" s="89">
        <f>ROUND(BB94*L29,2)</f>
        <v>0</v>
      </c>
      <c r="AY94" s="89">
        <f>ROUND(BC94*L30,2)</f>
        <v>0</v>
      </c>
      <c r="AZ94" s="89">
        <f>ROUND(AZ95,2)</f>
        <v>0</v>
      </c>
      <c r="BA94" s="89">
        <f>ROUND(BA95,2)</f>
        <v>0</v>
      </c>
      <c r="BB94" s="89">
        <f>ROUND(BB95,2)</f>
        <v>0</v>
      </c>
      <c r="BC94" s="89">
        <f>ROUND(BC95,2)</f>
        <v>0</v>
      </c>
      <c r="BD94" s="91">
        <f>ROUND(BD95,2)</f>
        <v>0</v>
      </c>
      <c r="BS94" s="92" t="s">
        <v>75</v>
      </c>
      <c r="BT94" s="92" t="s">
        <v>76</v>
      </c>
      <c r="BU94" s="93" t="s">
        <v>77</v>
      </c>
      <c r="BV94" s="92" t="s">
        <v>78</v>
      </c>
      <c r="BW94" s="92" t="s">
        <v>5</v>
      </c>
      <c r="BX94" s="92" t="s">
        <v>79</v>
      </c>
      <c r="CL94" s="92" t="s">
        <v>1</v>
      </c>
    </row>
    <row r="95" spans="1:91" s="7" customFormat="1" ht="16.5" customHeight="1">
      <c r="A95" s="94" t="s">
        <v>80</v>
      </c>
      <c r="B95" s="95"/>
      <c r="C95" s="96"/>
      <c r="D95" s="488" t="s">
        <v>81</v>
      </c>
      <c r="E95" s="488"/>
      <c r="F95" s="488"/>
      <c r="G95" s="488"/>
      <c r="H95" s="488"/>
      <c r="I95" s="97"/>
      <c r="J95" s="488" t="s">
        <v>82</v>
      </c>
      <c r="K95" s="488"/>
      <c r="L95" s="488"/>
      <c r="M95" s="488"/>
      <c r="N95" s="488"/>
      <c r="O95" s="488"/>
      <c r="P95" s="488"/>
      <c r="Q95" s="488"/>
      <c r="R95" s="488"/>
      <c r="S95" s="488"/>
      <c r="T95" s="488"/>
      <c r="U95" s="488"/>
      <c r="V95" s="488"/>
      <c r="W95" s="488"/>
      <c r="X95" s="488"/>
      <c r="Y95" s="488"/>
      <c r="Z95" s="488"/>
      <c r="AA95" s="488"/>
      <c r="AB95" s="488"/>
      <c r="AC95" s="488"/>
      <c r="AD95" s="488"/>
      <c r="AE95" s="488"/>
      <c r="AF95" s="488"/>
      <c r="AG95" s="486">
        <f>'001 - Stavební úpravy'!J30</f>
        <v>0</v>
      </c>
      <c r="AH95" s="487"/>
      <c r="AI95" s="487"/>
      <c r="AJ95" s="487"/>
      <c r="AK95" s="487"/>
      <c r="AL95" s="487"/>
      <c r="AM95" s="487"/>
      <c r="AN95" s="486">
        <f>SUM(AG95,AT95)</f>
        <v>0</v>
      </c>
      <c r="AO95" s="487"/>
      <c r="AP95" s="487"/>
      <c r="AQ95" s="98" t="s">
        <v>83</v>
      </c>
      <c r="AR95" s="99"/>
      <c r="AS95" s="100">
        <v>0</v>
      </c>
      <c r="AT95" s="101">
        <f>ROUND(SUM(AV95:AW95),2)</f>
        <v>0</v>
      </c>
      <c r="AU95" s="102">
        <f>'001 - Stavební úpravy'!P143</f>
        <v>0</v>
      </c>
      <c r="AV95" s="101">
        <f>'001 - Stavební úpravy'!J33</f>
        <v>0</v>
      </c>
      <c r="AW95" s="101">
        <f>'001 - Stavební úpravy'!J34</f>
        <v>0</v>
      </c>
      <c r="AX95" s="101">
        <f>'001 - Stavební úpravy'!J35</f>
        <v>0</v>
      </c>
      <c r="AY95" s="101">
        <f>'001 - Stavební úpravy'!J36</f>
        <v>0</v>
      </c>
      <c r="AZ95" s="101">
        <f>'001 - Stavební úpravy'!F33</f>
        <v>0</v>
      </c>
      <c r="BA95" s="101">
        <f>'001 - Stavební úpravy'!F34</f>
        <v>0</v>
      </c>
      <c r="BB95" s="101">
        <f>'001 - Stavební úpravy'!F35</f>
        <v>0</v>
      </c>
      <c r="BC95" s="101">
        <f>'001 - Stavební úpravy'!F36</f>
        <v>0</v>
      </c>
      <c r="BD95" s="103">
        <f>'001 - Stavební úpravy'!F37</f>
        <v>0</v>
      </c>
      <c r="BT95" s="104" t="s">
        <v>84</v>
      </c>
      <c r="BV95" s="104" t="s">
        <v>78</v>
      </c>
      <c r="BW95" s="104" t="s">
        <v>85</v>
      </c>
      <c r="BX95" s="104" t="s">
        <v>5</v>
      </c>
      <c r="CL95" s="104" t="s">
        <v>1</v>
      </c>
      <c r="CM95" s="104" t="s">
        <v>86</v>
      </c>
    </row>
    <row r="96" spans="1:91" s="2" customFormat="1" ht="30.1" customHeight="1">
      <c r="A96" s="35"/>
      <c r="B96" s="36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  <c r="R96" s="37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F96" s="37"/>
      <c r="AG96" s="37"/>
      <c r="AH96" s="37"/>
      <c r="AI96" s="37"/>
      <c r="AJ96" s="37"/>
      <c r="AK96" s="37"/>
      <c r="AL96" s="37"/>
      <c r="AM96" s="37"/>
      <c r="AN96" s="37"/>
      <c r="AO96" s="37"/>
      <c r="AP96" s="37"/>
      <c r="AQ96" s="37"/>
      <c r="AR96" s="40"/>
      <c r="AS96" s="35"/>
      <c r="AT96" s="35"/>
      <c r="AU96" s="35"/>
      <c r="AV96" s="35"/>
      <c r="AW96" s="35"/>
      <c r="AX96" s="35"/>
      <c r="AY96" s="35"/>
      <c r="AZ96" s="35"/>
      <c r="BA96" s="35"/>
      <c r="BB96" s="35"/>
      <c r="BC96" s="35"/>
      <c r="BD96" s="35"/>
      <c r="BE96" s="35"/>
    </row>
    <row r="97" spans="1:57" s="2" customFormat="1" ht="7" customHeight="1">
      <c r="A97" s="35"/>
      <c r="B97" s="55"/>
      <c r="C97" s="56"/>
      <c r="D97" s="56"/>
      <c r="E97" s="56"/>
      <c r="F97" s="56"/>
      <c r="G97" s="56"/>
      <c r="H97" s="56"/>
      <c r="I97" s="56"/>
      <c r="J97" s="56"/>
      <c r="K97" s="56"/>
      <c r="L97" s="56"/>
      <c r="M97" s="56"/>
      <c r="N97" s="56"/>
      <c r="O97" s="56"/>
      <c r="P97" s="56"/>
      <c r="Q97" s="56"/>
      <c r="R97" s="56"/>
      <c r="S97" s="56"/>
      <c r="T97" s="56"/>
      <c r="U97" s="56"/>
      <c r="V97" s="56"/>
      <c r="W97" s="56"/>
      <c r="X97" s="56"/>
      <c r="Y97" s="56"/>
      <c r="Z97" s="56"/>
      <c r="AA97" s="56"/>
      <c r="AB97" s="56"/>
      <c r="AC97" s="56"/>
      <c r="AD97" s="56"/>
      <c r="AE97" s="56"/>
      <c r="AF97" s="56"/>
      <c r="AG97" s="56"/>
      <c r="AH97" s="56"/>
      <c r="AI97" s="56"/>
      <c r="AJ97" s="56"/>
      <c r="AK97" s="56"/>
      <c r="AL97" s="56"/>
      <c r="AM97" s="56"/>
      <c r="AN97" s="56"/>
      <c r="AO97" s="56"/>
      <c r="AP97" s="56"/>
      <c r="AQ97" s="56"/>
      <c r="AR97" s="40"/>
      <c r="AS97" s="35"/>
      <c r="AT97" s="35"/>
      <c r="AU97" s="35"/>
      <c r="AV97" s="35"/>
      <c r="AW97" s="35"/>
      <c r="AX97" s="35"/>
      <c r="AY97" s="35"/>
      <c r="AZ97" s="35"/>
      <c r="BA97" s="35"/>
      <c r="BB97" s="35"/>
      <c r="BC97" s="35"/>
      <c r="BD97" s="35"/>
      <c r="BE97" s="35"/>
    </row>
  </sheetData>
  <sheetProtection algorithmName="SHA-512" hashValue="246SJSHIhvu4DOboFD8j3uQlXGUULmclGGiODD5Fs8R1DUY04VYXc1+WZXP1fPjU6QMd/xtMnF9HWVh81gr9qA==" saltValue="WHSktWLMlmyKacu+hbobjETAq+JY8ptFfA33v5LrIp+NzjmcxwwWD3f/6RDsAuzhOVt8gCcTYlBnJ02ip+86yw==" spinCount="100000" sheet="1" objects="1" scenarios="1" formatColumns="0" formatRows="0"/>
  <mergeCells count="42">
    <mergeCell ref="AR2:BE2"/>
    <mergeCell ref="C92:G92"/>
    <mergeCell ref="I92:AF92"/>
    <mergeCell ref="AG92:AM92"/>
    <mergeCell ref="AN92:AP92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AN95:AP95"/>
    <mergeCell ref="AG95:AM95"/>
    <mergeCell ref="D95:H95"/>
    <mergeCell ref="J95:AF95"/>
    <mergeCell ref="AG94:AM94"/>
    <mergeCell ref="AN94:AP94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L31:P31"/>
  </mergeCells>
  <hyperlinks>
    <hyperlink ref="A95" location="'001 - Stavební úpravy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498"/>
  <sheetViews>
    <sheetView showGridLines="0" workbookViewId="0"/>
  </sheetViews>
  <sheetFormatPr defaultRowHeight="10.9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7.049999999999997" customHeight="1">
      <c r="L2" s="491"/>
      <c r="M2" s="491"/>
      <c r="N2" s="491"/>
      <c r="O2" s="491"/>
      <c r="P2" s="491"/>
      <c r="Q2" s="491"/>
      <c r="R2" s="491"/>
      <c r="S2" s="491"/>
      <c r="T2" s="491"/>
      <c r="U2" s="491"/>
      <c r="V2" s="491"/>
      <c r="AT2" s="18" t="s">
        <v>85</v>
      </c>
    </row>
    <row r="3" spans="1:46" s="1" customFormat="1" ht="7" customHeight="1">
      <c r="B3" s="105"/>
      <c r="C3" s="106"/>
      <c r="D3" s="106"/>
      <c r="E3" s="106"/>
      <c r="F3" s="106"/>
      <c r="G3" s="106"/>
      <c r="H3" s="106"/>
      <c r="I3" s="106"/>
      <c r="J3" s="106"/>
      <c r="K3" s="106"/>
      <c r="L3" s="21"/>
      <c r="AT3" s="18" t="s">
        <v>86</v>
      </c>
    </row>
    <row r="4" spans="1:46" s="1" customFormat="1" ht="25" customHeight="1">
      <c r="B4" s="21"/>
      <c r="D4" s="107" t="s">
        <v>87</v>
      </c>
      <c r="L4" s="21"/>
      <c r="M4" s="108" t="s">
        <v>10</v>
      </c>
      <c r="AT4" s="18" t="s">
        <v>4</v>
      </c>
    </row>
    <row r="5" spans="1:46" s="1" customFormat="1" ht="7" customHeight="1">
      <c r="B5" s="21"/>
      <c r="L5" s="21"/>
    </row>
    <row r="6" spans="1:46" s="1" customFormat="1" ht="12.1" customHeight="1">
      <c r="B6" s="21"/>
      <c r="D6" s="109" t="s">
        <v>16</v>
      </c>
      <c r="L6" s="21"/>
    </row>
    <row r="7" spans="1:46" s="1" customFormat="1" ht="16.5" customHeight="1">
      <c r="B7" s="21"/>
      <c r="E7" s="515" t="str">
        <f>'Rekapitulace stavby'!K6</f>
        <v>Stavební úpravy učeben  CLS ( MTA07-SŠTTO Havířov)</v>
      </c>
      <c r="F7" s="516"/>
      <c r="G7" s="516"/>
      <c r="H7" s="516"/>
      <c r="L7" s="21"/>
    </row>
    <row r="8" spans="1:46" s="2" customFormat="1" ht="12.1" customHeight="1">
      <c r="A8" s="35"/>
      <c r="B8" s="40"/>
      <c r="C8" s="35"/>
      <c r="D8" s="109" t="s">
        <v>88</v>
      </c>
      <c r="E8" s="35"/>
      <c r="F8" s="35"/>
      <c r="G8" s="35"/>
      <c r="H8" s="35"/>
      <c r="I8" s="35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517" t="s">
        <v>89</v>
      </c>
      <c r="F9" s="518"/>
      <c r="G9" s="518"/>
      <c r="H9" s="518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.1" customHeight="1">
      <c r="A11" s="35"/>
      <c r="B11" s="40"/>
      <c r="C11" s="35"/>
      <c r="D11" s="109" t="s">
        <v>18</v>
      </c>
      <c r="E11" s="35"/>
      <c r="F11" s="110" t="s">
        <v>1</v>
      </c>
      <c r="G11" s="35"/>
      <c r="H11" s="35"/>
      <c r="I11" s="109" t="s">
        <v>19</v>
      </c>
      <c r="J11" s="110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.1" customHeight="1">
      <c r="A12" s="35"/>
      <c r="B12" s="40"/>
      <c r="C12" s="35"/>
      <c r="D12" s="109" t="s">
        <v>20</v>
      </c>
      <c r="E12" s="35"/>
      <c r="F12" s="110" t="s">
        <v>21</v>
      </c>
      <c r="G12" s="35"/>
      <c r="H12" s="35"/>
      <c r="I12" s="109" t="s">
        <v>22</v>
      </c>
      <c r="J12" s="111" t="str">
        <f>'Rekapitulace stavby'!AN8</f>
        <v>18. 1. 2023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.1" customHeight="1">
      <c r="A14" s="35"/>
      <c r="B14" s="40"/>
      <c r="C14" s="35"/>
      <c r="D14" s="109" t="s">
        <v>24</v>
      </c>
      <c r="E14" s="35"/>
      <c r="F14" s="35"/>
      <c r="G14" s="35"/>
      <c r="H14" s="35"/>
      <c r="I14" s="109" t="s">
        <v>25</v>
      </c>
      <c r="J14" s="110" t="s">
        <v>1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10" t="s">
        <v>26</v>
      </c>
      <c r="F15" s="35"/>
      <c r="G15" s="35"/>
      <c r="H15" s="35"/>
      <c r="I15" s="109" t="s">
        <v>27</v>
      </c>
      <c r="J15" s="110" t="s">
        <v>1</v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7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.1" customHeight="1">
      <c r="A17" s="35"/>
      <c r="B17" s="40"/>
      <c r="C17" s="35"/>
      <c r="D17" s="109" t="s">
        <v>28</v>
      </c>
      <c r="E17" s="35"/>
      <c r="F17" s="35"/>
      <c r="G17" s="35"/>
      <c r="H17" s="35"/>
      <c r="I17" s="109" t="s">
        <v>25</v>
      </c>
      <c r="J17" s="31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519" t="str">
        <f>'Rekapitulace stavby'!E14</f>
        <v>Vyplň údaj</v>
      </c>
      <c r="F18" s="520"/>
      <c r="G18" s="520"/>
      <c r="H18" s="520"/>
      <c r="I18" s="109" t="s">
        <v>27</v>
      </c>
      <c r="J18" s="31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7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.1" customHeight="1">
      <c r="A20" s="35"/>
      <c r="B20" s="40"/>
      <c r="C20" s="35"/>
      <c r="D20" s="109" t="s">
        <v>30</v>
      </c>
      <c r="E20" s="35"/>
      <c r="F20" s="35"/>
      <c r="G20" s="35"/>
      <c r="H20" s="35"/>
      <c r="I20" s="109" t="s">
        <v>25</v>
      </c>
      <c r="J20" s="110" t="s">
        <v>1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0" t="s">
        <v>31</v>
      </c>
      <c r="F21" s="35"/>
      <c r="G21" s="35"/>
      <c r="H21" s="35"/>
      <c r="I21" s="109" t="s">
        <v>27</v>
      </c>
      <c r="J21" s="110" t="s">
        <v>1</v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7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.1" customHeight="1">
      <c r="A23" s="35"/>
      <c r="B23" s="40"/>
      <c r="C23" s="35"/>
      <c r="D23" s="109" t="s">
        <v>33</v>
      </c>
      <c r="E23" s="35"/>
      <c r="F23" s="35"/>
      <c r="G23" s="35"/>
      <c r="H23" s="35"/>
      <c r="I23" s="109" t="s">
        <v>25</v>
      </c>
      <c r="J23" s="110" t="s">
        <v>1</v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0" t="s">
        <v>34</v>
      </c>
      <c r="F24" s="35"/>
      <c r="G24" s="35"/>
      <c r="H24" s="35"/>
      <c r="I24" s="109" t="s">
        <v>27</v>
      </c>
      <c r="J24" s="110" t="s">
        <v>1</v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7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.1" customHeight="1">
      <c r="A26" s="35"/>
      <c r="B26" s="40"/>
      <c r="C26" s="35"/>
      <c r="D26" s="109" t="s">
        <v>35</v>
      </c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2"/>
      <c r="B27" s="113"/>
      <c r="C27" s="112"/>
      <c r="D27" s="112"/>
      <c r="E27" s="521" t="s">
        <v>1</v>
      </c>
      <c r="F27" s="521"/>
      <c r="G27" s="521"/>
      <c r="H27" s="521"/>
      <c r="I27" s="112"/>
      <c r="J27" s="112"/>
      <c r="K27" s="112"/>
      <c r="L27" s="114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7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7" customHeight="1">
      <c r="A29" s="35"/>
      <c r="B29" s="40"/>
      <c r="C29" s="35"/>
      <c r="D29" s="115"/>
      <c r="E29" s="115"/>
      <c r="F29" s="115"/>
      <c r="G29" s="115"/>
      <c r="H29" s="115"/>
      <c r="I29" s="115"/>
      <c r="J29" s="115"/>
      <c r="K29" s="115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5" customHeight="1">
      <c r="A30" s="35"/>
      <c r="B30" s="40"/>
      <c r="C30" s="35"/>
      <c r="D30" s="116" t="s">
        <v>36</v>
      </c>
      <c r="E30" s="35"/>
      <c r="F30" s="35"/>
      <c r="G30" s="35"/>
      <c r="H30" s="35"/>
      <c r="I30" s="35"/>
      <c r="J30" s="117">
        <f>ROUND(J143,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7" customHeight="1">
      <c r="A31" s="35"/>
      <c r="B31" s="40"/>
      <c r="C31" s="35"/>
      <c r="D31" s="115"/>
      <c r="E31" s="115"/>
      <c r="F31" s="115"/>
      <c r="G31" s="115"/>
      <c r="H31" s="115"/>
      <c r="I31" s="115"/>
      <c r="J31" s="115"/>
      <c r="K31" s="115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18" t="s">
        <v>38</v>
      </c>
      <c r="G32" s="35"/>
      <c r="H32" s="35"/>
      <c r="I32" s="118" t="s">
        <v>37</v>
      </c>
      <c r="J32" s="118" t="s">
        <v>39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19" t="s">
        <v>40</v>
      </c>
      <c r="E33" s="109" t="s">
        <v>41</v>
      </c>
      <c r="F33" s="120">
        <f>ROUND((SUM(BE143:BE497)),  2)</f>
        <v>0</v>
      </c>
      <c r="G33" s="35"/>
      <c r="H33" s="35"/>
      <c r="I33" s="121">
        <v>0.21</v>
      </c>
      <c r="J33" s="120">
        <f>ROUND(((SUM(BE143:BE497))*I33),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09" t="s">
        <v>42</v>
      </c>
      <c r="F34" s="120">
        <f>ROUND((SUM(BF143:BF497)),  2)</f>
        <v>0</v>
      </c>
      <c r="G34" s="35"/>
      <c r="H34" s="35"/>
      <c r="I34" s="121">
        <v>0.15</v>
      </c>
      <c r="J34" s="120">
        <f>ROUND(((SUM(BF143:BF497))*I34),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09" t="s">
        <v>43</v>
      </c>
      <c r="F35" s="120">
        <f>ROUND((SUM(BG143:BG497)),  2)</f>
        <v>0</v>
      </c>
      <c r="G35" s="35"/>
      <c r="H35" s="35"/>
      <c r="I35" s="121">
        <v>0.21</v>
      </c>
      <c r="J35" s="120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09" t="s">
        <v>44</v>
      </c>
      <c r="F36" s="120">
        <f>ROUND((SUM(BH143:BH497)),  2)</f>
        <v>0</v>
      </c>
      <c r="G36" s="35"/>
      <c r="H36" s="35"/>
      <c r="I36" s="121">
        <v>0.15</v>
      </c>
      <c r="J36" s="120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09" t="s">
        <v>45</v>
      </c>
      <c r="F37" s="120">
        <f>ROUND((SUM(BI143:BI497)),  2)</f>
        <v>0</v>
      </c>
      <c r="G37" s="35"/>
      <c r="H37" s="35"/>
      <c r="I37" s="121">
        <v>0</v>
      </c>
      <c r="J37" s="120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7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5" customHeight="1">
      <c r="A39" s="35"/>
      <c r="B39" s="40"/>
      <c r="C39" s="122"/>
      <c r="D39" s="123" t="s">
        <v>46</v>
      </c>
      <c r="E39" s="124"/>
      <c r="F39" s="124"/>
      <c r="G39" s="125" t="s">
        <v>47</v>
      </c>
      <c r="H39" s="126" t="s">
        <v>48</v>
      </c>
      <c r="I39" s="124"/>
      <c r="J39" s="127">
        <f>SUM(J30:J37)</f>
        <v>0</v>
      </c>
      <c r="K39" s="128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5" customHeight="1">
      <c r="B41" s="21"/>
      <c r="L41" s="21"/>
    </row>
    <row r="42" spans="1:31" s="1" customFormat="1" ht="14.45" customHeight="1">
      <c r="B42" s="21"/>
      <c r="L42" s="21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52"/>
      <c r="D50" s="129" t="s">
        <v>49</v>
      </c>
      <c r="E50" s="130"/>
      <c r="F50" s="130"/>
      <c r="G50" s="129" t="s">
        <v>50</v>
      </c>
      <c r="H50" s="130"/>
      <c r="I50" s="130"/>
      <c r="J50" s="130"/>
      <c r="K50" s="130"/>
      <c r="L50" s="52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9">
      <c r="A61" s="35"/>
      <c r="B61" s="40"/>
      <c r="C61" s="35"/>
      <c r="D61" s="131" t="s">
        <v>51</v>
      </c>
      <c r="E61" s="132"/>
      <c r="F61" s="133" t="s">
        <v>52</v>
      </c>
      <c r="G61" s="131" t="s">
        <v>51</v>
      </c>
      <c r="H61" s="132"/>
      <c r="I61" s="132"/>
      <c r="J61" s="134" t="s">
        <v>52</v>
      </c>
      <c r="K61" s="132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3.6">
      <c r="A65" s="35"/>
      <c r="B65" s="40"/>
      <c r="C65" s="35"/>
      <c r="D65" s="129" t="s">
        <v>53</v>
      </c>
      <c r="E65" s="135"/>
      <c r="F65" s="135"/>
      <c r="G65" s="129" t="s">
        <v>54</v>
      </c>
      <c r="H65" s="135"/>
      <c r="I65" s="135"/>
      <c r="J65" s="135"/>
      <c r="K65" s="135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9">
      <c r="A76" s="35"/>
      <c r="B76" s="40"/>
      <c r="C76" s="35"/>
      <c r="D76" s="131" t="s">
        <v>51</v>
      </c>
      <c r="E76" s="132"/>
      <c r="F76" s="133" t="s">
        <v>52</v>
      </c>
      <c r="G76" s="131" t="s">
        <v>51</v>
      </c>
      <c r="H76" s="132"/>
      <c r="I76" s="132"/>
      <c r="J76" s="134" t="s">
        <v>52</v>
      </c>
      <c r="K76" s="132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36"/>
      <c r="C77" s="137"/>
      <c r="D77" s="137"/>
      <c r="E77" s="137"/>
      <c r="F77" s="137"/>
      <c r="G77" s="137"/>
      <c r="H77" s="137"/>
      <c r="I77" s="137"/>
      <c r="J77" s="137"/>
      <c r="K77" s="137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7" customHeight="1">
      <c r="A81" s="35"/>
      <c r="B81" s="138"/>
      <c r="C81" s="139"/>
      <c r="D81" s="139"/>
      <c r="E81" s="139"/>
      <c r="F81" s="139"/>
      <c r="G81" s="139"/>
      <c r="H81" s="139"/>
      <c r="I81" s="139"/>
      <c r="J81" s="139"/>
      <c r="K81" s="139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5" customHeight="1">
      <c r="A82" s="35"/>
      <c r="B82" s="36"/>
      <c r="C82" s="24" t="s">
        <v>90</v>
      </c>
      <c r="D82" s="37"/>
      <c r="E82" s="37"/>
      <c r="F82" s="37"/>
      <c r="G82" s="37"/>
      <c r="H82" s="37"/>
      <c r="I82" s="37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7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.1" customHeight="1">
      <c r="A84" s="35"/>
      <c r="B84" s="36"/>
      <c r="C84" s="30" t="s">
        <v>16</v>
      </c>
      <c r="D84" s="37"/>
      <c r="E84" s="37"/>
      <c r="F84" s="37"/>
      <c r="G84" s="37"/>
      <c r="H84" s="37"/>
      <c r="I84" s="37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6.5" customHeight="1">
      <c r="A85" s="35"/>
      <c r="B85" s="36"/>
      <c r="C85" s="37"/>
      <c r="D85" s="37"/>
      <c r="E85" s="513" t="str">
        <f>E7</f>
        <v>Stavební úpravy učeben  CLS ( MTA07-SŠTTO Havířov)</v>
      </c>
      <c r="F85" s="514"/>
      <c r="G85" s="514"/>
      <c r="H85" s="514"/>
      <c r="I85" s="37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.1" customHeight="1">
      <c r="A86" s="35"/>
      <c r="B86" s="36"/>
      <c r="C86" s="30" t="s">
        <v>88</v>
      </c>
      <c r="D86" s="37"/>
      <c r="E86" s="37"/>
      <c r="F86" s="37"/>
      <c r="G86" s="37"/>
      <c r="H86" s="37"/>
      <c r="I86" s="37"/>
      <c r="J86" s="37"/>
      <c r="K86" s="37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>
      <c r="A87" s="35"/>
      <c r="B87" s="36"/>
      <c r="C87" s="37"/>
      <c r="D87" s="37"/>
      <c r="E87" s="497" t="str">
        <f>E9</f>
        <v>001 - Stavební úpravy</v>
      </c>
      <c r="F87" s="512"/>
      <c r="G87" s="512"/>
      <c r="H87" s="512"/>
      <c r="I87" s="37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7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.1" customHeight="1">
      <c r="A89" s="35"/>
      <c r="B89" s="36"/>
      <c r="C89" s="30" t="s">
        <v>20</v>
      </c>
      <c r="D89" s="37"/>
      <c r="E89" s="37"/>
      <c r="F89" s="28" t="str">
        <f>F12</f>
        <v>Havířov</v>
      </c>
      <c r="G89" s="37"/>
      <c r="H89" s="37"/>
      <c r="I89" s="30" t="s">
        <v>22</v>
      </c>
      <c r="J89" s="67" t="str">
        <f>IF(J12="","",J12)</f>
        <v>18. 1. 2023</v>
      </c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7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5.15" customHeight="1">
      <c r="A91" s="35"/>
      <c r="B91" s="36"/>
      <c r="C91" s="30" t="s">
        <v>24</v>
      </c>
      <c r="D91" s="37"/>
      <c r="E91" s="37"/>
      <c r="F91" s="28" t="str">
        <f>E15</f>
        <v>SŠTO Havířov Šumbark</v>
      </c>
      <c r="G91" s="37"/>
      <c r="H91" s="37"/>
      <c r="I91" s="30" t="s">
        <v>30</v>
      </c>
      <c r="J91" s="33" t="str">
        <f>E21</f>
        <v>Karasko s.r.o.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15" customHeight="1">
      <c r="A92" s="35"/>
      <c r="B92" s="36"/>
      <c r="C92" s="30" t="s">
        <v>28</v>
      </c>
      <c r="D92" s="37"/>
      <c r="E92" s="37"/>
      <c r="F92" s="28" t="str">
        <f>IF(E18="","",E18)</f>
        <v>Vyplň údaj</v>
      </c>
      <c r="G92" s="37"/>
      <c r="H92" s="37"/>
      <c r="I92" s="30" t="s">
        <v>33</v>
      </c>
      <c r="J92" s="33" t="str">
        <f>E24</f>
        <v>Martin Pniok</v>
      </c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4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40" t="s">
        <v>91</v>
      </c>
      <c r="D94" s="141"/>
      <c r="E94" s="141"/>
      <c r="F94" s="141"/>
      <c r="G94" s="141"/>
      <c r="H94" s="141"/>
      <c r="I94" s="141"/>
      <c r="J94" s="142" t="s">
        <v>92</v>
      </c>
      <c r="K94" s="141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4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75" customHeight="1">
      <c r="A96" s="35"/>
      <c r="B96" s="36"/>
      <c r="C96" s="143" t="s">
        <v>93</v>
      </c>
      <c r="D96" s="37"/>
      <c r="E96" s="37"/>
      <c r="F96" s="37"/>
      <c r="G96" s="37"/>
      <c r="H96" s="37"/>
      <c r="I96" s="37"/>
      <c r="J96" s="85">
        <f>J143</f>
        <v>0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94</v>
      </c>
    </row>
    <row r="97" spans="2:12" s="9" customFormat="1" ht="25" customHeight="1">
      <c r="B97" s="144"/>
      <c r="C97" s="145"/>
      <c r="D97" s="146" t="s">
        <v>95</v>
      </c>
      <c r="E97" s="147"/>
      <c r="F97" s="147"/>
      <c r="G97" s="147"/>
      <c r="H97" s="147"/>
      <c r="I97" s="147"/>
      <c r="J97" s="148">
        <f>J144</f>
        <v>0</v>
      </c>
      <c r="K97" s="145"/>
      <c r="L97" s="149"/>
    </row>
    <row r="98" spans="2:12" s="10" customFormat="1" ht="19.899999999999999" customHeight="1">
      <c r="B98" s="150"/>
      <c r="C98" s="151"/>
      <c r="D98" s="152" t="s">
        <v>96</v>
      </c>
      <c r="E98" s="153"/>
      <c r="F98" s="153"/>
      <c r="G98" s="153"/>
      <c r="H98" s="153"/>
      <c r="I98" s="153"/>
      <c r="J98" s="154">
        <f>J145</f>
        <v>0</v>
      </c>
      <c r="K98" s="151"/>
      <c r="L98" s="155"/>
    </row>
    <row r="99" spans="2:12" s="10" customFormat="1" ht="19.899999999999999" customHeight="1">
      <c r="B99" s="150"/>
      <c r="C99" s="151"/>
      <c r="D99" s="152" t="s">
        <v>97</v>
      </c>
      <c r="E99" s="153"/>
      <c r="F99" s="153"/>
      <c r="G99" s="153"/>
      <c r="H99" s="153"/>
      <c r="I99" s="153"/>
      <c r="J99" s="154">
        <f>J152</f>
        <v>0</v>
      </c>
      <c r="K99" s="151"/>
      <c r="L99" s="155"/>
    </row>
    <row r="100" spans="2:12" s="10" customFormat="1" ht="19.899999999999999" customHeight="1">
      <c r="B100" s="150"/>
      <c r="C100" s="151"/>
      <c r="D100" s="152" t="s">
        <v>98</v>
      </c>
      <c r="E100" s="153"/>
      <c r="F100" s="153"/>
      <c r="G100" s="153"/>
      <c r="H100" s="153"/>
      <c r="I100" s="153"/>
      <c r="J100" s="154">
        <f>J214</f>
        <v>0</v>
      </c>
      <c r="K100" s="151"/>
      <c r="L100" s="155"/>
    </row>
    <row r="101" spans="2:12" s="10" customFormat="1" ht="19.899999999999999" customHeight="1">
      <c r="B101" s="150"/>
      <c r="C101" s="151"/>
      <c r="D101" s="152" t="s">
        <v>99</v>
      </c>
      <c r="E101" s="153"/>
      <c r="F101" s="153"/>
      <c r="G101" s="153"/>
      <c r="H101" s="153"/>
      <c r="I101" s="153"/>
      <c r="J101" s="154">
        <f>J262</f>
        <v>0</v>
      </c>
      <c r="K101" s="151"/>
      <c r="L101" s="155"/>
    </row>
    <row r="102" spans="2:12" s="10" customFormat="1" ht="19.899999999999999" customHeight="1">
      <c r="B102" s="150"/>
      <c r="C102" s="151"/>
      <c r="D102" s="152" t="s">
        <v>100</v>
      </c>
      <c r="E102" s="153"/>
      <c r="F102" s="153"/>
      <c r="G102" s="153"/>
      <c r="H102" s="153"/>
      <c r="I102" s="153"/>
      <c r="J102" s="154">
        <f>J273</f>
        <v>0</v>
      </c>
      <c r="K102" s="151"/>
      <c r="L102" s="155"/>
    </row>
    <row r="103" spans="2:12" s="9" customFormat="1" ht="25" customHeight="1">
      <c r="B103" s="144"/>
      <c r="C103" s="145"/>
      <c r="D103" s="146" t="s">
        <v>101</v>
      </c>
      <c r="E103" s="147"/>
      <c r="F103" s="147"/>
      <c r="G103" s="147"/>
      <c r="H103" s="147"/>
      <c r="I103" s="147"/>
      <c r="J103" s="148">
        <f>J276</f>
        <v>0</v>
      </c>
      <c r="K103" s="145"/>
      <c r="L103" s="149"/>
    </row>
    <row r="104" spans="2:12" s="10" customFormat="1" ht="19.899999999999999" customHeight="1">
      <c r="B104" s="150"/>
      <c r="C104" s="151"/>
      <c r="D104" s="152" t="s">
        <v>102</v>
      </c>
      <c r="E104" s="153"/>
      <c r="F104" s="153"/>
      <c r="G104" s="153"/>
      <c r="H104" s="153"/>
      <c r="I104" s="153"/>
      <c r="J104" s="154">
        <f>J277</f>
        <v>0</v>
      </c>
      <c r="K104" s="151"/>
      <c r="L104" s="155"/>
    </row>
    <row r="105" spans="2:12" s="10" customFormat="1" ht="19.899999999999999" customHeight="1">
      <c r="B105" s="150"/>
      <c r="C105" s="151"/>
      <c r="D105" s="152" t="s">
        <v>103</v>
      </c>
      <c r="E105" s="153"/>
      <c r="F105" s="153"/>
      <c r="G105" s="153"/>
      <c r="H105" s="153"/>
      <c r="I105" s="153"/>
      <c r="J105" s="154">
        <f>J289</f>
        <v>0</v>
      </c>
      <c r="K105" s="151"/>
      <c r="L105" s="155"/>
    </row>
    <row r="106" spans="2:12" s="10" customFormat="1" ht="19.899999999999999" customHeight="1">
      <c r="B106" s="150"/>
      <c r="C106" s="151"/>
      <c r="D106" s="152" t="s">
        <v>104</v>
      </c>
      <c r="E106" s="153"/>
      <c r="F106" s="153"/>
      <c r="G106" s="153"/>
      <c r="H106" s="153"/>
      <c r="I106" s="153"/>
      <c r="J106" s="154">
        <f>J309</f>
        <v>0</v>
      </c>
      <c r="K106" s="151"/>
      <c r="L106" s="155"/>
    </row>
    <row r="107" spans="2:12" s="10" customFormat="1" ht="19.899999999999999" customHeight="1">
      <c r="B107" s="150"/>
      <c r="C107" s="151"/>
      <c r="D107" s="152" t="s">
        <v>105</v>
      </c>
      <c r="E107" s="153"/>
      <c r="F107" s="153"/>
      <c r="G107" s="153"/>
      <c r="H107" s="153"/>
      <c r="I107" s="153"/>
      <c r="J107" s="154">
        <f>J322</f>
        <v>0</v>
      </c>
      <c r="K107" s="151"/>
      <c r="L107" s="155"/>
    </row>
    <row r="108" spans="2:12" s="10" customFormat="1" ht="19.899999999999999" customHeight="1">
      <c r="B108" s="150"/>
      <c r="C108" s="151"/>
      <c r="D108" s="152" t="s">
        <v>106</v>
      </c>
      <c r="E108" s="153"/>
      <c r="F108" s="153"/>
      <c r="G108" s="153"/>
      <c r="H108" s="153"/>
      <c r="I108" s="153"/>
      <c r="J108" s="154">
        <f>J327</f>
        <v>0</v>
      </c>
      <c r="K108" s="151"/>
      <c r="L108" s="155"/>
    </row>
    <row r="109" spans="2:12" s="10" customFormat="1" ht="19.899999999999999" customHeight="1">
      <c r="B109" s="150"/>
      <c r="C109" s="151"/>
      <c r="D109" s="152" t="s">
        <v>107</v>
      </c>
      <c r="E109" s="153"/>
      <c r="F109" s="153"/>
      <c r="G109" s="153"/>
      <c r="H109" s="153"/>
      <c r="I109" s="153"/>
      <c r="J109" s="154">
        <f>J331</f>
        <v>0</v>
      </c>
      <c r="K109" s="151"/>
      <c r="L109" s="155"/>
    </row>
    <row r="110" spans="2:12" s="10" customFormat="1" ht="19.899999999999999" customHeight="1">
      <c r="B110" s="150"/>
      <c r="C110" s="151"/>
      <c r="D110" s="152" t="s">
        <v>108</v>
      </c>
      <c r="E110" s="153"/>
      <c r="F110" s="153"/>
      <c r="G110" s="153"/>
      <c r="H110" s="153"/>
      <c r="I110" s="153"/>
      <c r="J110" s="154">
        <f>J333</f>
        <v>0</v>
      </c>
      <c r="K110" s="151"/>
      <c r="L110" s="155"/>
    </row>
    <row r="111" spans="2:12" s="10" customFormat="1" ht="19.899999999999999" customHeight="1">
      <c r="B111" s="150"/>
      <c r="C111" s="151"/>
      <c r="D111" s="152" t="s">
        <v>109</v>
      </c>
      <c r="E111" s="153"/>
      <c r="F111" s="153"/>
      <c r="G111" s="153"/>
      <c r="H111" s="153"/>
      <c r="I111" s="153"/>
      <c r="J111" s="154">
        <f>J392</f>
        <v>0</v>
      </c>
      <c r="K111" s="151"/>
      <c r="L111" s="155"/>
    </row>
    <row r="112" spans="2:12" s="10" customFormat="1" ht="19.899999999999999" customHeight="1">
      <c r="B112" s="150"/>
      <c r="C112" s="151"/>
      <c r="D112" s="152" t="s">
        <v>110</v>
      </c>
      <c r="E112" s="153"/>
      <c r="F112" s="153"/>
      <c r="G112" s="153"/>
      <c r="H112" s="153"/>
      <c r="I112" s="153"/>
      <c r="J112" s="154">
        <f>J405</f>
        <v>0</v>
      </c>
      <c r="K112" s="151"/>
      <c r="L112" s="155"/>
    </row>
    <row r="113" spans="1:31" s="10" customFormat="1" ht="19.899999999999999" customHeight="1">
      <c r="B113" s="150"/>
      <c r="C113" s="151"/>
      <c r="D113" s="152" t="s">
        <v>111</v>
      </c>
      <c r="E113" s="153"/>
      <c r="F113" s="153"/>
      <c r="G113" s="153"/>
      <c r="H113" s="153"/>
      <c r="I113" s="153"/>
      <c r="J113" s="154">
        <f>J429</f>
        <v>0</v>
      </c>
      <c r="K113" s="151"/>
      <c r="L113" s="155"/>
    </row>
    <row r="114" spans="1:31" s="10" customFormat="1" ht="19.899999999999999" customHeight="1">
      <c r="B114" s="150"/>
      <c r="C114" s="151"/>
      <c r="D114" s="152" t="s">
        <v>112</v>
      </c>
      <c r="E114" s="153"/>
      <c r="F114" s="153"/>
      <c r="G114" s="153"/>
      <c r="H114" s="153"/>
      <c r="I114" s="153"/>
      <c r="J114" s="154">
        <f>J436</f>
        <v>0</v>
      </c>
      <c r="K114" s="151"/>
      <c r="L114" s="155"/>
    </row>
    <row r="115" spans="1:31" s="10" customFormat="1" ht="19.899999999999999" customHeight="1">
      <c r="B115" s="150"/>
      <c r="C115" s="151"/>
      <c r="D115" s="152" t="s">
        <v>113</v>
      </c>
      <c r="E115" s="153"/>
      <c r="F115" s="153"/>
      <c r="G115" s="153"/>
      <c r="H115" s="153"/>
      <c r="I115" s="153"/>
      <c r="J115" s="154">
        <f>J457</f>
        <v>0</v>
      </c>
      <c r="K115" s="151"/>
      <c r="L115" s="155"/>
    </row>
    <row r="116" spans="1:31" s="10" customFormat="1" ht="19.899999999999999" customHeight="1">
      <c r="B116" s="150"/>
      <c r="C116" s="151"/>
      <c r="D116" s="152" t="s">
        <v>114</v>
      </c>
      <c r="E116" s="153"/>
      <c r="F116" s="153"/>
      <c r="G116" s="153"/>
      <c r="H116" s="153"/>
      <c r="I116" s="153"/>
      <c r="J116" s="154">
        <f>J470</f>
        <v>0</v>
      </c>
      <c r="K116" s="151"/>
      <c r="L116" s="155"/>
    </row>
    <row r="117" spans="1:31" s="9" customFormat="1" ht="25" customHeight="1">
      <c r="B117" s="144"/>
      <c r="C117" s="145"/>
      <c r="D117" s="146" t="s">
        <v>115</v>
      </c>
      <c r="E117" s="147"/>
      <c r="F117" s="147"/>
      <c r="G117" s="147"/>
      <c r="H117" s="147"/>
      <c r="I117" s="147"/>
      <c r="J117" s="148">
        <f>J477</f>
        <v>0</v>
      </c>
      <c r="K117" s="145"/>
      <c r="L117" s="149"/>
    </row>
    <row r="118" spans="1:31" s="9" customFormat="1" ht="25" customHeight="1">
      <c r="B118" s="144"/>
      <c r="C118" s="145"/>
      <c r="D118" s="146" t="s">
        <v>116</v>
      </c>
      <c r="E118" s="147"/>
      <c r="F118" s="147"/>
      <c r="G118" s="147"/>
      <c r="H118" s="147"/>
      <c r="I118" s="147"/>
      <c r="J118" s="148">
        <f>J487</f>
        <v>0</v>
      </c>
      <c r="K118" s="145"/>
      <c r="L118" s="149"/>
    </row>
    <row r="119" spans="1:31" s="10" customFormat="1" ht="19.899999999999999" customHeight="1">
      <c r="B119" s="150"/>
      <c r="C119" s="151"/>
      <c r="D119" s="152" t="s">
        <v>117</v>
      </c>
      <c r="E119" s="153"/>
      <c r="F119" s="153"/>
      <c r="G119" s="153"/>
      <c r="H119" s="153"/>
      <c r="I119" s="153"/>
      <c r="J119" s="154">
        <f>J488</f>
        <v>0</v>
      </c>
      <c r="K119" s="151"/>
      <c r="L119" s="155"/>
    </row>
    <row r="120" spans="1:31" s="10" customFormat="1" ht="19.899999999999999" customHeight="1">
      <c r="B120" s="150"/>
      <c r="C120" s="151"/>
      <c r="D120" s="152" t="s">
        <v>118</v>
      </c>
      <c r="E120" s="153"/>
      <c r="F120" s="153"/>
      <c r="G120" s="153"/>
      <c r="H120" s="153"/>
      <c r="I120" s="153"/>
      <c r="J120" s="154">
        <f>J490</f>
        <v>0</v>
      </c>
      <c r="K120" s="151"/>
      <c r="L120" s="155"/>
    </row>
    <row r="121" spans="1:31" s="10" customFormat="1" ht="19.899999999999999" customHeight="1">
      <c r="B121" s="150"/>
      <c r="C121" s="151"/>
      <c r="D121" s="152" t="s">
        <v>119</v>
      </c>
      <c r="E121" s="153"/>
      <c r="F121" s="153"/>
      <c r="G121" s="153"/>
      <c r="H121" s="153"/>
      <c r="I121" s="153"/>
      <c r="J121" s="154">
        <f>J492</f>
        <v>0</v>
      </c>
      <c r="K121" s="151"/>
      <c r="L121" s="155"/>
    </row>
    <row r="122" spans="1:31" s="10" customFormat="1" ht="19.899999999999999" customHeight="1">
      <c r="B122" s="150"/>
      <c r="C122" s="151"/>
      <c r="D122" s="152" t="s">
        <v>120</v>
      </c>
      <c r="E122" s="153"/>
      <c r="F122" s="153"/>
      <c r="G122" s="153"/>
      <c r="H122" s="153"/>
      <c r="I122" s="153"/>
      <c r="J122" s="154">
        <f>J494</f>
        <v>0</v>
      </c>
      <c r="K122" s="151"/>
      <c r="L122" s="155"/>
    </row>
    <row r="123" spans="1:31" s="10" customFormat="1" ht="19.899999999999999" customHeight="1">
      <c r="B123" s="150"/>
      <c r="C123" s="151"/>
      <c r="D123" s="152" t="s">
        <v>121</v>
      </c>
      <c r="E123" s="153"/>
      <c r="F123" s="153"/>
      <c r="G123" s="153"/>
      <c r="H123" s="153"/>
      <c r="I123" s="153"/>
      <c r="J123" s="154">
        <f>J496</f>
        <v>0</v>
      </c>
      <c r="K123" s="151"/>
      <c r="L123" s="155"/>
    </row>
    <row r="124" spans="1:31" s="2" customFormat="1" ht="21.75" customHeight="1">
      <c r="A124" s="35"/>
      <c r="B124" s="36"/>
      <c r="C124" s="37"/>
      <c r="D124" s="37"/>
      <c r="E124" s="37"/>
      <c r="F124" s="37"/>
      <c r="G124" s="37"/>
      <c r="H124" s="37"/>
      <c r="I124" s="37"/>
      <c r="J124" s="37"/>
      <c r="K124" s="37"/>
      <c r="L124" s="52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pans="1:31" s="2" customFormat="1" ht="7" customHeight="1">
      <c r="A125" s="35"/>
      <c r="B125" s="55"/>
      <c r="C125" s="56"/>
      <c r="D125" s="56"/>
      <c r="E125" s="56"/>
      <c r="F125" s="56"/>
      <c r="G125" s="56"/>
      <c r="H125" s="56"/>
      <c r="I125" s="56"/>
      <c r="J125" s="56"/>
      <c r="K125" s="56"/>
      <c r="L125" s="52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9" spans="1:63" s="2" customFormat="1" ht="7" customHeight="1">
      <c r="A129" s="35"/>
      <c r="B129" s="57"/>
      <c r="C129" s="58"/>
      <c r="D129" s="58"/>
      <c r="E129" s="58"/>
      <c r="F129" s="58"/>
      <c r="G129" s="58"/>
      <c r="H129" s="58"/>
      <c r="I129" s="58"/>
      <c r="J129" s="58"/>
      <c r="K129" s="58"/>
      <c r="L129" s="52"/>
      <c r="S129" s="35"/>
      <c r="T129" s="35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</row>
    <row r="130" spans="1:63" s="2" customFormat="1" ht="25" customHeight="1">
      <c r="A130" s="35"/>
      <c r="B130" s="36"/>
      <c r="C130" s="24" t="s">
        <v>122</v>
      </c>
      <c r="D130" s="37"/>
      <c r="E130" s="37"/>
      <c r="F130" s="37"/>
      <c r="G130" s="37"/>
      <c r="H130" s="37"/>
      <c r="I130" s="37"/>
      <c r="J130" s="37"/>
      <c r="K130" s="37"/>
      <c r="L130" s="52"/>
      <c r="S130" s="35"/>
      <c r="T130" s="35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</row>
    <row r="131" spans="1:63" s="2" customFormat="1" ht="7" customHeight="1">
      <c r="A131" s="35"/>
      <c r="B131" s="36"/>
      <c r="C131" s="37"/>
      <c r="D131" s="37"/>
      <c r="E131" s="37"/>
      <c r="F131" s="37"/>
      <c r="G131" s="37"/>
      <c r="H131" s="37"/>
      <c r="I131" s="37"/>
      <c r="J131" s="37"/>
      <c r="K131" s="37"/>
      <c r="L131" s="52"/>
      <c r="S131" s="35"/>
      <c r="T131" s="35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</row>
    <row r="132" spans="1:63" s="2" customFormat="1" ht="12.1" customHeight="1">
      <c r="A132" s="35"/>
      <c r="B132" s="36"/>
      <c r="C132" s="30" t="s">
        <v>16</v>
      </c>
      <c r="D132" s="37"/>
      <c r="E132" s="37"/>
      <c r="F132" s="37"/>
      <c r="G132" s="37"/>
      <c r="H132" s="37"/>
      <c r="I132" s="37"/>
      <c r="J132" s="37"/>
      <c r="K132" s="37"/>
      <c r="L132" s="52"/>
      <c r="S132" s="35"/>
      <c r="T132" s="35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</row>
    <row r="133" spans="1:63" s="2" customFormat="1" ht="16.5" customHeight="1">
      <c r="A133" s="35"/>
      <c r="B133" s="36"/>
      <c r="C133" s="37"/>
      <c r="D133" s="37"/>
      <c r="E133" s="513" t="str">
        <f>E7</f>
        <v>Stavební úpravy učeben  CLS ( MTA07-SŠTTO Havířov)</v>
      </c>
      <c r="F133" s="514"/>
      <c r="G133" s="514"/>
      <c r="H133" s="514"/>
      <c r="I133" s="37"/>
      <c r="J133" s="37"/>
      <c r="K133" s="37"/>
      <c r="L133" s="52"/>
      <c r="S133" s="35"/>
      <c r="T133" s="35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</row>
    <row r="134" spans="1:63" s="2" customFormat="1" ht="12.1" customHeight="1">
      <c r="A134" s="35"/>
      <c r="B134" s="36"/>
      <c r="C134" s="30" t="s">
        <v>88</v>
      </c>
      <c r="D134" s="37"/>
      <c r="E134" s="37"/>
      <c r="F134" s="37"/>
      <c r="G134" s="37"/>
      <c r="H134" s="37"/>
      <c r="I134" s="37"/>
      <c r="J134" s="37"/>
      <c r="K134" s="37"/>
      <c r="L134" s="52"/>
      <c r="S134" s="35"/>
      <c r="T134" s="35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</row>
    <row r="135" spans="1:63" s="2" customFormat="1" ht="16.5" customHeight="1">
      <c r="A135" s="35"/>
      <c r="B135" s="36"/>
      <c r="C135" s="37"/>
      <c r="D135" s="37"/>
      <c r="E135" s="497" t="str">
        <f>E9</f>
        <v>001 - Stavební úpravy</v>
      </c>
      <c r="F135" s="512"/>
      <c r="G135" s="512"/>
      <c r="H135" s="512"/>
      <c r="I135" s="37"/>
      <c r="J135" s="37"/>
      <c r="K135" s="37"/>
      <c r="L135" s="52"/>
      <c r="S135" s="35"/>
      <c r="T135" s="35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</row>
    <row r="136" spans="1:63" s="2" customFormat="1" ht="7" customHeight="1">
      <c r="A136" s="35"/>
      <c r="B136" s="36"/>
      <c r="C136" s="37"/>
      <c r="D136" s="37"/>
      <c r="E136" s="37"/>
      <c r="F136" s="37"/>
      <c r="G136" s="37"/>
      <c r="H136" s="37"/>
      <c r="I136" s="37"/>
      <c r="J136" s="37"/>
      <c r="K136" s="37"/>
      <c r="L136" s="52"/>
      <c r="S136" s="35"/>
      <c r="T136" s="35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</row>
    <row r="137" spans="1:63" s="2" customFormat="1" ht="12.1" customHeight="1">
      <c r="A137" s="35"/>
      <c r="B137" s="36"/>
      <c r="C137" s="30" t="s">
        <v>20</v>
      </c>
      <c r="D137" s="37"/>
      <c r="E137" s="37"/>
      <c r="F137" s="28" t="str">
        <f>F12</f>
        <v>Havířov</v>
      </c>
      <c r="G137" s="37"/>
      <c r="H137" s="37"/>
      <c r="I137" s="30" t="s">
        <v>22</v>
      </c>
      <c r="J137" s="67" t="str">
        <f>IF(J12="","",J12)</f>
        <v>18. 1. 2023</v>
      </c>
      <c r="K137" s="37"/>
      <c r="L137" s="52"/>
      <c r="S137" s="35"/>
      <c r="T137" s="35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</row>
    <row r="138" spans="1:63" s="2" customFormat="1" ht="7" customHeight="1">
      <c r="A138" s="35"/>
      <c r="B138" s="36"/>
      <c r="C138" s="37"/>
      <c r="D138" s="37"/>
      <c r="E138" s="37"/>
      <c r="F138" s="37"/>
      <c r="G138" s="37"/>
      <c r="H138" s="37"/>
      <c r="I138" s="37"/>
      <c r="J138" s="37"/>
      <c r="K138" s="37"/>
      <c r="L138" s="52"/>
      <c r="S138" s="35"/>
      <c r="T138" s="35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</row>
    <row r="139" spans="1:63" s="2" customFormat="1" ht="15.15" customHeight="1">
      <c r="A139" s="35"/>
      <c r="B139" s="36"/>
      <c r="C139" s="30" t="s">
        <v>24</v>
      </c>
      <c r="D139" s="37"/>
      <c r="E139" s="37"/>
      <c r="F139" s="28" t="str">
        <f>E15</f>
        <v>SŠTO Havířov Šumbark</v>
      </c>
      <c r="G139" s="37"/>
      <c r="H139" s="37"/>
      <c r="I139" s="30" t="s">
        <v>30</v>
      </c>
      <c r="J139" s="33" t="str">
        <f>E21</f>
        <v>Karasko s.r.o.</v>
      </c>
      <c r="K139" s="37"/>
      <c r="L139" s="52"/>
      <c r="S139" s="35"/>
      <c r="T139" s="35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</row>
    <row r="140" spans="1:63" s="2" customFormat="1" ht="15.15" customHeight="1">
      <c r="A140" s="35"/>
      <c r="B140" s="36"/>
      <c r="C140" s="30" t="s">
        <v>28</v>
      </c>
      <c r="D140" s="37"/>
      <c r="E140" s="37"/>
      <c r="F140" s="28" t="str">
        <f>IF(E18="","",E18)</f>
        <v>Vyplň údaj</v>
      </c>
      <c r="G140" s="37"/>
      <c r="H140" s="37"/>
      <c r="I140" s="30" t="s">
        <v>33</v>
      </c>
      <c r="J140" s="33" t="str">
        <f>E24</f>
        <v>Martin Pniok</v>
      </c>
      <c r="K140" s="37"/>
      <c r="L140" s="52"/>
      <c r="S140" s="35"/>
      <c r="T140" s="35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</row>
    <row r="141" spans="1:63" s="2" customFormat="1" ht="10.4" customHeight="1">
      <c r="A141" s="35"/>
      <c r="B141" s="36"/>
      <c r="C141" s="37"/>
      <c r="D141" s="37"/>
      <c r="E141" s="37"/>
      <c r="F141" s="37"/>
      <c r="G141" s="37"/>
      <c r="H141" s="37"/>
      <c r="I141" s="37"/>
      <c r="J141" s="37"/>
      <c r="K141" s="37"/>
      <c r="L141" s="52"/>
      <c r="S141" s="35"/>
      <c r="T141" s="35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</row>
    <row r="142" spans="1:63" s="11" customFormat="1" ht="29.25" customHeight="1">
      <c r="A142" s="156"/>
      <c r="B142" s="157"/>
      <c r="C142" s="158" t="s">
        <v>123</v>
      </c>
      <c r="D142" s="159" t="s">
        <v>61</v>
      </c>
      <c r="E142" s="159" t="s">
        <v>57</v>
      </c>
      <c r="F142" s="159" t="s">
        <v>58</v>
      </c>
      <c r="G142" s="159" t="s">
        <v>124</v>
      </c>
      <c r="H142" s="159" t="s">
        <v>125</v>
      </c>
      <c r="I142" s="159" t="s">
        <v>126</v>
      </c>
      <c r="J142" s="159" t="s">
        <v>92</v>
      </c>
      <c r="K142" s="160" t="s">
        <v>127</v>
      </c>
      <c r="L142" s="161"/>
      <c r="M142" s="76" t="s">
        <v>1</v>
      </c>
      <c r="N142" s="77" t="s">
        <v>40</v>
      </c>
      <c r="O142" s="77" t="s">
        <v>128</v>
      </c>
      <c r="P142" s="77" t="s">
        <v>129</v>
      </c>
      <c r="Q142" s="77" t="s">
        <v>130</v>
      </c>
      <c r="R142" s="77" t="s">
        <v>131</v>
      </c>
      <c r="S142" s="77" t="s">
        <v>132</v>
      </c>
      <c r="T142" s="78" t="s">
        <v>133</v>
      </c>
      <c r="U142" s="156"/>
      <c r="V142" s="156"/>
      <c r="W142" s="156"/>
      <c r="X142" s="156"/>
      <c r="Y142" s="156"/>
      <c r="Z142" s="156"/>
      <c r="AA142" s="156"/>
      <c r="AB142" s="156"/>
      <c r="AC142" s="156"/>
      <c r="AD142" s="156"/>
      <c r="AE142" s="156"/>
    </row>
    <row r="143" spans="1:63" s="2" customFormat="1" ht="22.75" customHeight="1">
      <c r="A143" s="35"/>
      <c r="B143" s="36"/>
      <c r="C143" s="83" t="s">
        <v>134</v>
      </c>
      <c r="D143" s="37"/>
      <c r="E143" s="37"/>
      <c r="F143" s="37"/>
      <c r="G143" s="37"/>
      <c r="H143" s="37"/>
      <c r="I143" s="37"/>
      <c r="J143" s="162">
        <f>BK143</f>
        <v>0</v>
      </c>
      <c r="K143" s="37"/>
      <c r="L143" s="40"/>
      <c r="M143" s="79"/>
      <c r="N143" s="163"/>
      <c r="O143" s="80"/>
      <c r="P143" s="164">
        <f>P144+P276+P477+P487</f>
        <v>0</v>
      </c>
      <c r="Q143" s="80"/>
      <c r="R143" s="164">
        <f>R144+R276+R477+R487</f>
        <v>22.177171009999995</v>
      </c>
      <c r="S143" s="80"/>
      <c r="T143" s="165">
        <f>T144+T276+T477+T487</f>
        <v>13.537495400000001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T143" s="18" t="s">
        <v>75</v>
      </c>
      <c r="AU143" s="18" t="s">
        <v>94</v>
      </c>
      <c r="BK143" s="166">
        <f>BK144+BK276+BK477+BK487</f>
        <v>0</v>
      </c>
    </row>
    <row r="144" spans="1:63" s="12" customFormat="1" ht="26" customHeight="1">
      <c r="B144" s="167"/>
      <c r="C144" s="168"/>
      <c r="D144" s="169" t="s">
        <v>75</v>
      </c>
      <c r="E144" s="170" t="s">
        <v>135</v>
      </c>
      <c r="F144" s="170" t="s">
        <v>136</v>
      </c>
      <c r="G144" s="168"/>
      <c r="H144" s="168"/>
      <c r="I144" s="171"/>
      <c r="J144" s="172">
        <f>BK144</f>
        <v>0</v>
      </c>
      <c r="K144" s="168"/>
      <c r="L144" s="173"/>
      <c r="M144" s="174"/>
      <c r="N144" s="175"/>
      <c r="O144" s="175"/>
      <c r="P144" s="176">
        <f>P145+P152+P214+P262+P273</f>
        <v>0</v>
      </c>
      <c r="Q144" s="175"/>
      <c r="R144" s="176">
        <f>R145+R152+R214+R262+R273</f>
        <v>13.655378299999999</v>
      </c>
      <c r="S144" s="175"/>
      <c r="T144" s="177">
        <f>T145+T152+T214+T262+T273</f>
        <v>13.003009</v>
      </c>
      <c r="AR144" s="178" t="s">
        <v>84</v>
      </c>
      <c r="AT144" s="179" t="s">
        <v>75</v>
      </c>
      <c r="AU144" s="179" t="s">
        <v>76</v>
      </c>
      <c r="AY144" s="178" t="s">
        <v>137</v>
      </c>
      <c r="BK144" s="180">
        <f>BK145+BK152+BK214+BK262+BK273</f>
        <v>0</v>
      </c>
    </row>
    <row r="145" spans="1:65" s="12" customFormat="1" ht="22.75" customHeight="1">
      <c r="B145" s="167"/>
      <c r="C145" s="168"/>
      <c r="D145" s="169" t="s">
        <v>75</v>
      </c>
      <c r="E145" s="181" t="s">
        <v>138</v>
      </c>
      <c r="F145" s="181" t="s">
        <v>139</v>
      </c>
      <c r="G145" s="168"/>
      <c r="H145" s="168"/>
      <c r="I145" s="171"/>
      <c r="J145" s="182">
        <f>BK145</f>
        <v>0</v>
      </c>
      <c r="K145" s="168"/>
      <c r="L145" s="173"/>
      <c r="M145" s="174"/>
      <c r="N145" s="175"/>
      <c r="O145" s="175"/>
      <c r="P145" s="176">
        <f>SUM(P146:P151)</f>
        <v>0</v>
      </c>
      <c r="Q145" s="175"/>
      <c r="R145" s="176">
        <f>SUM(R146:R151)</f>
        <v>0.19090399999999999</v>
      </c>
      <c r="S145" s="175"/>
      <c r="T145" s="177">
        <f>SUM(T146:T151)</f>
        <v>0</v>
      </c>
      <c r="AR145" s="178" t="s">
        <v>84</v>
      </c>
      <c r="AT145" s="179" t="s">
        <v>75</v>
      </c>
      <c r="AU145" s="179" t="s">
        <v>84</v>
      </c>
      <c r="AY145" s="178" t="s">
        <v>137</v>
      </c>
      <c r="BK145" s="180">
        <f>SUM(BK146:BK151)</f>
        <v>0</v>
      </c>
    </row>
    <row r="146" spans="1:65" s="2" customFormat="1" ht="24.15" customHeight="1">
      <c r="A146" s="35"/>
      <c r="B146" s="36"/>
      <c r="C146" s="183" t="s">
        <v>84</v>
      </c>
      <c r="D146" s="183" t="s">
        <v>140</v>
      </c>
      <c r="E146" s="184" t="s">
        <v>141</v>
      </c>
      <c r="F146" s="185" t="s">
        <v>142</v>
      </c>
      <c r="G146" s="186" t="s">
        <v>143</v>
      </c>
      <c r="H146" s="187">
        <v>2.4</v>
      </c>
      <c r="I146" s="188"/>
      <c r="J146" s="189">
        <f>ROUND(I146*H146,2)</f>
        <v>0</v>
      </c>
      <c r="K146" s="185" t="s">
        <v>144</v>
      </c>
      <c r="L146" s="40"/>
      <c r="M146" s="190" t="s">
        <v>1</v>
      </c>
      <c r="N146" s="191" t="s">
        <v>41</v>
      </c>
      <c r="O146" s="72"/>
      <c r="P146" s="192">
        <f>O146*H146</f>
        <v>0</v>
      </c>
      <c r="Q146" s="192">
        <v>7.9210000000000003E-2</v>
      </c>
      <c r="R146" s="192">
        <f>Q146*H146</f>
        <v>0.190104</v>
      </c>
      <c r="S146" s="192">
        <v>0</v>
      </c>
      <c r="T146" s="193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194" t="s">
        <v>145</v>
      </c>
      <c r="AT146" s="194" t="s">
        <v>140</v>
      </c>
      <c r="AU146" s="194" t="s">
        <v>86</v>
      </c>
      <c r="AY146" s="18" t="s">
        <v>137</v>
      </c>
      <c r="BE146" s="195">
        <f>IF(N146="základní",J146,0)</f>
        <v>0</v>
      </c>
      <c r="BF146" s="195">
        <f>IF(N146="snížená",J146,0)</f>
        <v>0</v>
      </c>
      <c r="BG146" s="195">
        <f>IF(N146="zákl. přenesená",J146,0)</f>
        <v>0</v>
      </c>
      <c r="BH146" s="195">
        <f>IF(N146="sníž. přenesená",J146,0)</f>
        <v>0</v>
      </c>
      <c r="BI146" s="195">
        <f>IF(N146="nulová",J146,0)</f>
        <v>0</v>
      </c>
      <c r="BJ146" s="18" t="s">
        <v>84</v>
      </c>
      <c r="BK146" s="195">
        <f>ROUND(I146*H146,2)</f>
        <v>0</v>
      </c>
      <c r="BL146" s="18" t="s">
        <v>145</v>
      </c>
      <c r="BM146" s="194" t="s">
        <v>146</v>
      </c>
    </row>
    <row r="147" spans="1:65" s="13" customFormat="1">
      <c r="B147" s="196"/>
      <c r="C147" s="197"/>
      <c r="D147" s="198" t="s">
        <v>147</v>
      </c>
      <c r="E147" s="199" t="s">
        <v>1</v>
      </c>
      <c r="F147" s="200" t="s">
        <v>148</v>
      </c>
      <c r="G147" s="197"/>
      <c r="H147" s="199" t="s">
        <v>1</v>
      </c>
      <c r="I147" s="201"/>
      <c r="J147" s="197"/>
      <c r="K147" s="197"/>
      <c r="L147" s="202"/>
      <c r="M147" s="203"/>
      <c r="N147" s="204"/>
      <c r="O147" s="204"/>
      <c r="P147" s="204"/>
      <c r="Q147" s="204"/>
      <c r="R147" s="204"/>
      <c r="S147" s="204"/>
      <c r="T147" s="205"/>
      <c r="AT147" s="206" t="s">
        <v>147</v>
      </c>
      <c r="AU147" s="206" t="s">
        <v>86</v>
      </c>
      <c r="AV147" s="13" t="s">
        <v>84</v>
      </c>
      <c r="AW147" s="13" t="s">
        <v>32</v>
      </c>
      <c r="AX147" s="13" t="s">
        <v>76</v>
      </c>
      <c r="AY147" s="206" t="s">
        <v>137</v>
      </c>
    </row>
    <row r="148" spans="1:65" s="14" customFormat="1">
      <c r="B148" s="207"/>
      <c r="C148" s="208"/>
      <c r="D148" s="198" t="s">
        <v>147</v>
      </c>
      <c r="E148" s="209" t="s">
        <v>1</v>
      </c>
      <c r="F148" s="210" t="s">
        <v>149</v>
      </c>
      <c r="G148" s="208"/>
      <c r="H148" s="211">
        <v>2.4</v>
      </c>
      <c r="I148" s="212"/>
      <c r="J148" s="208"/>
      <c r="K148" s="208"/>
      <c r="L148" s="213"/>
      <c r="M148" s="214"/>
      <c r="N148" s="215"/>
      <c r="O148" s="215"/>
      <c r="P148" s="215"/>
      <c r="Q148" s="215"/>
      <c r="R148" s="215"/>
      <c r="S148" s="215"/>
      <c r="T148" s="216"/>
      <c r="AT148" s="217" t="s">
        <v>147</v>
      </c>
      <c r="AU148" s="217" t="s">
        <v>86</v>
      </c>
      <c r="AV148" s="14" t="s">
        <v>86</v>
      </c>
      <c r="AW148" s="14" t="s">
        <v>32</v>
      </c>
      <c r="AX148" s="14" t="s">
        <v>84</v>
      </c>
      <c r="AY148" s="217" t="s">
        <v>137</v>
      </c>
    </row>
    <row r="149" spans="1:65" s="2" customFormat="1" ht="24.15" customHeight="1">
      <c r="A149" s="35"/>
      <c r="B149" s="36"/>
      <c r="C149" s="183" t="s">
        <v>86</v>
      </c>
      <c r="D149" s="183" t="s">
        <v>140</v>
      </c>
      <c r="E149" s="184" t="s">
        <v>150</v>
      </c>
      <c r="F149" s="185" t="s">
        <v>151</v>
      </c>
      <c r="G149" s="186" t="s">
        <v>152</v>
      </c>
      <c r="H149" s="187">
        <v>4</v>
      </c>
      <c r="I149" s="188"/>
      <c r="J149" s="189">
        <f>ROUND(I149*H149,2)</f>
        <v>0</v>
      </c>
      <c r="K149" s="185" t="s">
        <v>144</v>
      </c>
      <c r="L149" s="40"/>
      <c r="M149" s="190" t="s">
        <v>1</v>
      </c>
      <c r="N149" s="191" t="s">
        <v>41</v>
      </c>
      <c r="O149" s="72"/>
      <c r="P149" s="192">
        <f>O149*H149</f>
        <v>0</v>
      </c>
      <c r="Q149" s="192">
        <v>2.0000000000000001E-4</v>
      </c>
      <c r="R149" s="192">
        <f>Q149*H149</f>
        <v>8.0000000000000004E-4</v>
      </c>
      <c r="S149" s="192">
        <v>0</v>
      </c>
      <c r="T149" s="193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194" t="s">
        <v>145</v>
      </c>
      <c r="AT149" s="194" t="s">
        <v>140</v>
      </c>
      <c r="AU149" s="194" t="s">
        <v>86</v>
      </c>
      <c r="AY149" s="18" t="s">
        <v>137</v>
      </c>
      <c r="BE149" s="195">
        <f>IF(N149="základní",J149,0)</f>
        <v>0</v>
      </c>
      <c r="BF149" s="195">
        <f>IF(N149="snížená",J149,0)</f>
        <v>0</v>
      </c>
      <c r="BG149" s="195">
        <f>IF(N149="zákl. přenesená",J149,0)</f>
        <v>0</v>
      </c>
      <c r="BH149" s="195">
        <f>IF(N149="sníž. přenesená",J149,0)</f>
        <v>0</v>
      </c>
      <c r="BI149" s="195">
        <f>IF(N149="nulová",J149,0)</f>
        <v>0</v>
      </c>
      <c r="BJ149" s="18" t="s">
        <v>84</v>
      </c>
      <c r="BK149" s="195">
        <f>ROUND(I149*H149,2)</f>
        <v>0</v>
      </c>
      <c r="BL149" s="18" t="s">
        <v>145</v>
      </c>
      <c r="BM149" s="194" t="s">
        <v>153</v>
      </c>
    </row>
    <row r="150" spans="1:65" s="13" customFormat="1">
      <c r="B150" s="196"/>
      <c r="C150" s="197"/>
      <c r="D150" s="198" t="s">
        <v>147</v>
      </c>
      <c r="E150" s="199" t="s">
        <v>1</v>
      </c>
      <c r="F150" s="200" t="s">
        <v>148</v>
      </c>
      <c r="G150" s="197"/>
      <c r="H150" s="199" t="s">
        <v>1</v>
      </c>
      <c r="I150" s="201"/>
      <c r="J150" s="197"/>
      <c r="K150" s="197"/>
      <c r="L150" s="202"/>
      <c r="M150" s="203"/>
      <c r="N150" s="204"/>
      <c r="O150" s="204"/>
      <c r="P150" s="204"/>
      <c r="Q150" s="204"/>
      <c r="R150" s="204"/>
      <c r="S150" s="204"/>
      <c r="T150" s="205"/>
      <c r="AT150" s="206" t="s">
        <v>147</v>
      </c>
      <c r="AU150" s="206" t="s">
        <v>86</v>
      </c>
      <c r="AV150" s="13" t="s">
        <v>84</v>
      </c>
      <c r="AW150" s="13" t="s">
        <v>32</v>
      </c>
      <c r="AX150" s="13" t="s">
        <v>76</v>
      </c>
      <c r="AY150" s="206" t="s">
        <v>137</v>
      </c>
    </row>
    <row r="151" spans="1:65" s="14" customFormat="1">
      <c r="B151" s="207"/>
      <c r="C151" s="208"/>
      <c r="D151" s="198" t="s">
        <v>147</v>
      </c>
      <c r="E151" s="209" t="s">
        <v>1</v>
      </c>
      <c r="F151" s="210" t="s">
        <v>154</v>
      </c>
      <c r="G151" s="208"/>
      <c r="H151" s="211">
        <v>4</v>
      </c>
      <c r="I151" s="212"/>
      <c r="J151" s="208"/>
      <c r="K151" s="208"/>
      <c r="L151" s="213"/>
      <c r="M151" s="214"/>
      <c r="N151" s="215"/>
      <c r="O151" s="215"/>
      <c r="P151" s="215"/>
      <c r="Q151" s="215"/>
      <c r="R151" s="215"/>
      <c r="S151" s="215"/>
      <c r="T151" s="216"/>
      <c r="AT151" s="217" t="s">
        <v>147</v>
      </c>
      <c r="AU151" s="217" t="s">
        <v>86</v>
      </c>
      <c r="AV151" s="14" t="s">
        <v>86</v>
      </c>
      <c r="AW151" s="14" t="s">
        <v>32</v>
      </c>
      <c r="AX151" s="14" t="s">
        <v>84</v>
      </c>
      <c r="AY151" s="217" t="s">
        <v>137</v>
      </c>
    </row>
    <row r="152" spans="1:65" s="12" customFormat="1" ht="22.75" customHeight="1">
      <c r="B152" s="167"/>
      <c r="C152" s="168"/>
      <c r="D152" s="169" t="s">
        <v>75</v>
      </c>
      <c r="E152" s="181" t="s">
        <v>155</v>
      </c>
      <c r="F152" s="181" t="s">
        <v>156</v>
      </c>
      <c r="G152" s="168"/>
      <c r="H152" s="168"/>
      <c r="I152" s="171"/>
      <c r="J152" s="182">
        <f>BK152</f>
        <v>0</v>
      </c>
      <c r="K152" s="168"/>
      <c r="L152" s="173"/>
      <c r="M152" s="174"/>
      <c r="N152" s="175"/>
      <c r="O152" s="175"/>
      <c r="P152" s="176">
        <f>SUM(P153:P213)</f>
        <v>0</v>
      </c>
      <c r="Q152" s="175"/>
      <c r="R152" s="176">
        <f>SUM(R153:R213)</f>
        <v>13.434277359999999</v>
      </c>
      <c r="S152" s="175"/>
      <c r="T152" s="177">
        <f>SUM(T153:T213)</f>
        <v>0.24</v>
      </c>
      <c r="AR152" s="178" t="s">
        <v>84</v>
      </c>
      <c r="AT152" s="179" t="s">
        <v>75</v>
      </c>
      <c r="AU152" s="179" t="s">
        <v>84</v>
      </c>
      <c r="AY152" s="178" t="s">
        <v>137</v>
      </c>
      <c r="BK152" s="180">
        <f>SUM(BK153:BK213)</f>
        <v>0</v>
      </c>
    </row>
    <row r="153" spans="1:65" s="2" customFormat="1" ht="24.15" customHeight="1">
      <c r="A153" s="35"/>
      <c r="B153" s="36"/>
      <c r="C153" s="183" t="s">
        <v>138</v>
      </c>
      <c r="D153" s="183" t="s">
        <v>140</v>
      </c>
      <c r="E153" s="184" t="s">
        <v>157</v>
      </c>
      <c r="F153" s="185" t="s">
        <v>158</v>
      </c>
      <c r="G153" s="186" t="s">
        <v>143</v>
      </c>
      <c r="H153" s="187">
        <v>24.768000000000001</v>
      </c>
      <c r="I153" s="188"/>
      <c r="J153" s="189">
        <f>ROUND(I153*H153,2)</f>
        <v>0</v>
      </c>
      <c r="K153" s="185" t="s">
        <v>144</v>
      </c>
      <c r="L153" s="40"/>
      <c r="M153" s="190" t="s">
        <v>1</v>
      </c>
      <c r="N153" s="191" t="s">
        <v>41</v>
      </c>
      <c r="O153" s="72"/>
      <c r="P153" s="192">
        <f>O153*H153</f>
        <v>0</v>
      </c>
      <c r="Q153" s="192">
        <v>7.3499999999999998E-3</v>
      </c>
      <c r="R153" s="192">
        <f>Q153*H153</f>
        <v>0.18204480000000001</v>
      </c>
      <c r="S153" s="192">
        <v>0</v>
      </c>
      <c r="T153" s="193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194" t="s">
        <v>145</v>
      </c>
      <c r="AT153" s="194" t="s">
        <v>140</v>
      </c>
      <c r="AU153" s="194" t="s">
        <v>86</v>
      </c>
      <c r="AY153" s="18" t="s">
        <v>137</v>
      </c>
      <c r="BE153" s="195">
        <f>IF(N153="základní",J153,0)</f>
        <v>0</v>
      </c>
      <c r="BF153" s="195">
        <f>IF(N153="snížená",J153,0)</f>
        <v>0</v>
      </c>
      <c r="BG153" s="195">
        <f>IF(N153="zákl. přenesená",J153,0)</f>
        <v>0</v>
      </c>
      <c r="BH153" s="195">
        <f>IF(N153="sníž. přenesená",J153,0)</f>
        <v>0</v>
      </c>
      <c r="BI153" s="195">
        <f>IF(N153="nulová",J153,0)</f>
        <v>0</v>
      </c>
      <c r="BJ153" s="18" t="s">
        <v>84</v>
      </c>
      <c r="BK153" s="195">
        <f>ROUND(I153*H153,2)</f>
        <v>0</v>
      </c>
      <c r="BL153" s="18" t="s">
        <v>145</v>
      </c>
      <c r="BM153" s="194" t="s">
        <v>159</v>
      </c>
    </row>
    <row r="154" spans="1:65" s="13" customFormat="1">
      <c r="B154" s="196"/>
      <c r="C154" s="197"/>
      <c r="D154" s="198" t="s">
        <v>147</v>
      </c>
      <c r="E154" s="199" t="s">
        <v>1</v>
      </c>
      <c r="F154" s="200" t="s">
        <v>160</v>
      </c>
      <c r="G154" s="197"/>
      <c r="H154" s="199" t="s">
        <v>1</v>
      </c>
      <c r="I154" s="201"/>
      <c r="J154" s="197"/>
      <c r="K154" s="197"/>
      <c r="L154" s="202"/>
      <c r="M154" s="203"/>
      <c r="N154" s="204"/>
      <c r="O154" s="204"/>
      <c r="P154" s="204"/>
      <c r="Q154" s="204"/>
      <c r="R154" s="204"/>
      <c r="S154" s="204"/>
      <c r="T154" s="205"/>
      <c r="AT154" s="206" t="s">
        <v>147</v>
      </c>
      <c r="AU154" s="206" t="s">
        <v>86</v>
      </c>
      <c r="AV154" s="13" t="s">
        <v>84</v>
      </c>
      <c r="AW154" s="13" t="s">
        <v>32</v>
      </c>
      <c r="AX154" s="13" t="s">
        <v>76</v>
      </c>
      <c r="AY154" s="206" t="s">
        <v>137</v>
      </c>
    </row>
    <row r="155" spans="1:65" s="14" customFormat="1">
      <c r="B155" s="207"/>
      <c r="C155" s="208"/>
      <c r="D155" s="198" t="s">
        <v>147</v>
      </c>
      <c r="E155" s="209" t="s">
        <v>1</v>
      </c>
      <c r="F155" s="210" t="s">
        <v>161</v>
      </c>
      <c r="G155" s="208"/>
      <c r="H155" s="211">
        <v>24.768000000000001</v>
      </c>
      <c r="I155" s="212"/>
      <c r="J155" s="208"/>
      <c r="K155" s="208"/>
      <c r="L155" s="213"/>
      <c r="M155" s="214"/>
      <c r="N155" s="215"/>
      <c r="O155" s="215"/>
      <c r="P155" s="215"/>
      <c r="Q155" s="215"/>
      <c r="R155" s="215"/>
      <c r="S155" s="215"/>
      <c r="T155" s="216"/>
      <c r="AT155" s="217" t="s">
        <v>147</v>
      </c>
      <c r="AU155" s="217" t="s">
        <v>86</v>
      </c>
      <c r="AV155" s="14" t="s">
        <v>86</v>
      </c>
      <c r="AW155" s="14" t="s">
        <v>32</v>
      </c>
      <c r="AX155" s="14" t="s">
        <v>84</v>
      </c>
      <c r="AY155" s="217" t="s">
        <v>137</v>
      </c>
    </row>
    <row r="156" spans="1:65" s="2" customFormat="1" ht="24.15" customHeight="1">
      <c r="A156" s="35"/>
      <c r="B156" s="36"/>
      <c r="C156" s="183" t="s">
        <v>145</v>
      </c>
      <c r="D156" s="183" t="s">
        <v>140</v>
      </c>
      <c r="E156" s="184" t="s">
        <v>162</v>
      </c>
      <c r="F156" s="185" t="s">
        <v>163</v>
      </c>
      <c r="G156" s="186" t="s">
        <v>143</v>
      </c>
      <c r="H156" s="187">
        <v>30.288</v>
      </c>
      <c r="I156" s="188"/>
      <c r="J156" s="189">
        <f>ROUND(I156*H156,2)</f>
        <v>0</v>
      </c>
      <c r="K156" s="185" t="s">
        <v>144</v>
      </c>
      <c r="L156" s="40"/>
      <c r="M156" s="190" t="s">
        <v>1</v>
      </c>
      <c r="N156" s="191" t="s">
        <v>41</v>
      </c>
      <c r="O156" s="72"/>
      <c r="P156" s="192">
        <f>O156*H156</f>
        <v>0</v>
      </c>
      <c r="Q156" s="192">
        <v>2.5999999999999998E-4</v>
      </c>
      <c r="R156" s="192">
        <f>Q156*H156</f>
        <v>7.874879999999999E-3</v>
      </c>
      <c r="S156" s="192">
        <v>0</v>
      </c>
      <c r="T156" s="193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194" t="s">
        <v>145</v>
      </c>
      <c r="AT156" s="194" t="s">
        <v>140</v>
      </c>
      <c r="AU156" s="194" t="s">
        <v>86</v>
      </c>
      <c r="AY156" s="18" t="s">
        <v>137</v>
      </c>
      <c r="BE156" s="195">
        <f>IF(N156="základní",J156,0)</f>
        <v>0</v>
      </c>
      <c r="BF156" s="195">
        <f>IF(N156="snížená",J156,0)</f>
        <v>0</v>
      </c>
      <c r="BG156" s="195">
        <f>IF(N156="zákl. přenesená",J156,0)</f>
        <v>0</v>
      </c>
      <c r="BH156" s="195">
        <f>IF(N156="sníž. přenesená",J156,0)</f>
        <v>0</v>
      </c>
      <c r="BI156" s="195">
        <f>IF(N156="nulová",J156,0)</f>
        <v>0</v>
      </c>
      <c r="BJ156" s="18" t="s">
        <v>84</v>
      </c>
      <c r="BK156" s="195">
        <f>ROUND(I156*H156,2)</f>
        <v>0</v>
      </c>
      <c r="BL156" s="18" t="s">
        <v>145</v>
      </c>
      <c r="BM156" s="194" t="s">
        <v>164</v>
      </c>
    </row>
    <row r="157" spans="1:65" s="13" customFormat="1">
      <c r="B157" s="196"/>
      <c r="C157" s="197"/>
      <c r="D157" s="198" t="s">
        <v>147</v>
      </c>
      <c r="E157" s="199" t="s">
        <v>1</v>
      </c>
      <c r="F157" s="200" t="s">
        <v>148</v>
      </c>
      <c r="G157" s="197"/>
      <c r="H157" s="199" t="s">
        <v>1</v>
      </c>
      <c r="I157" s="201"/>
      <c r="J157" s="197"/>
      <c r="K157" s="197"/>
      <c r="L157" s="202"/>
      <c r="M157" s="203"/>
      <c r="N157" s="204"/>
      <c r="O157" s="204"/>
      <c r="P157" s="204"/>
      <c r="Q157" s="204"/>
      <c r="R157" s="204"/>
      <c r="S157" s="204"/>
      <c r="T157" s="205"/>
      <c r="AT157" s="206" t="s">
        <v>147</v>
      </c>
      <c r="AU157" s="206" t="s">
        <v>86</v>
      </c>
      <c r="AV157" s="13" t="s">
        <v>84</v>
      </c>
      <c r="AW157" s="13" t="s">
        <v>32</v>
      </c>
      <c r="AX157" s="13" t="s">
        <v>76</v>
      </c>
      <c r="AY157" s="206" t="s">
        <v>137</v>
      </c>
    </row>
    <row r="158" spans="1:65" s="14" customFormat="1">
      <c r="B158" s="207"/>
      <c r="C158" s="208"/>
      <c r="D158" s="198" t="s">
        <v>147</v>
      </c>
      <c r="E158" s="209" t="s">
        <v>1</v>
      </c>
      <c r="F158" s="210" t="s">
        <v>165</v>
      </c>
      <c r="G158" s="208"/>
      <c r="H158" s="211">
        <v>5.52</v>
      </c>
      <c r="I158" s="212"/>
      <c r="J158" s="208"/>
      <c r="K158" s="208"/>
      <c r="L158" s="213"/>
      <c r="M158" s="214"/>
      <c r="N158" s="215"/>
      <c r="O158" s="215"/>
      <c r="P158" s="215"/>
      <c r="Q158" s="215"/>
      <c r="R158" s="215"/>
      <c r="S158" s="215"/>
      <c r="T158" s="216"/>
      <c r="AT158" s="217" t="s">
        <v>147</v>
      </c>
      <c r="AU158" s="217" t="s">
        <v>86</v>
      </c>
      <c r="AV158" s="14" t="s">
        <v>86</v>
      </c>
      <c r="AW158" s="14" t="s">
        <v>32</v>
      </c>
      <c r="AX158" s="14" t="s">
        <v>76</v>
      </c>
      <c r="AY158" s="217" t="s">
        <v>137</v>
      </c>
    </row>
    <row r="159" spans="1:65" s="13" customFormat="1">
      <c r="B159" s="196"/>
      <c r="C159" s="197"/>
      <c r="D159" s="198" t="s">
        <v>147</v>
      </c>
      <c r="E159" s="199" t="s">
        <v>1</v>
      </c>
      <c r="F159" s="200" t="s">
        <v>160</v>
      </c>
      <c r="G159" s="197"/>
      <c r="H159" s="199" t="s">
        <v>1</v>
      </c>
      <c r="I159" s="201"/>
      <c r="J159" s="197"/>
      <c r="K159" s="197"/>
      <c r="L159" s="202"/>
      <c r="M159" s="203"/>
      <c r="N159" s="204"/>
      <c r="O159" s="204"/>
      <c r="P159" s="204"/>
      <c r="Q159" s="204"/>
      <c r="R159" s="204"/>
      <c r="S159" s="204"/>
      <c r="T159" s="205"/>
      <c r="AT159" s="206" t="s">
        <v>147</v>
      </c>
      <c r="AU159" s="206" t="s">
        <v>86</v>
      </c>
      <c r="AV159" s="13" t="s">
        <v>84</v>
      </c>
      <c r="AW159" s="13" t="s">
        <v>32</v>
      </c>
      <c r="AX159" s="13" t="s">
        <v>76</v>
      </c>
      <c r="AY159" s="206" t="s">
        <v>137</v>
      </c>
    </row>
    <row r="160" spans="1:65" s="14" customFormat="1">
      <c r="B160" s="207"/>
      <c r="C160" s="208"/>
      <c r="D160" s="198" t="s">
        <v>147</v>
      </c>
      <c r="E160" s="209" t="s">
        <v>1</v>
      </c>
      <c r="F160" s="210" t="s">
        <v>161</v>
      </c>
      <c r="G160" s="208"/>
      <c r="H160" s="211">
        <v>24.768000000000001</v>
      </c>
      <c r="I160" s="212"/>
      <c r="J160" s="208"/>
      <c r="K160" s="208"/>
      <c r="L160" s="213"/>
      <c r="M160" s="214"/>
      <c r="N160" s="215"/>
      <c r="O160" s="215"/>
      <c r="P160" s="215"/>
      <c r="Q160" s="215"/>
      <c r="R160" s="215"/>
      <c r="S160" s="215"/>
      <c r="T160" s="216"/>
      <c r="AT160" s="217" t="s">
        <v>147</v>
      </c>
      <c r="AU160" s="217" t="s">
        <v>86</v>
      </c>
      <c r="AV160" s="14" t="s">
        <v>86</v>
      </c>
      <c r="AW160" s="14" t="s">
        <v>32</v>
      </c>
      <c r="AX160" s="14" t="s">
        <v>76</v>
      </c>
      <c r="AY160" s="217" t="s">
        <v>137</v>
      </c>
    </row>
    <row r="161" spans="1:65" s="15" customFormat="1">
      <c r="B161" s="218"/>
      <c r="C161" s="219"/>
      <c r="D161" s="198" t="s">
        <v>147</v>
      </c>
      <c r="E161" s="220" t="s">
        <v>1</v>
      </c>
      <c r="F161" s="221" t="s">
        <v>166</v>
      </c>
      <c r="G161" s="219"/>
      <c r="H161" s="222">
        <v>30.288</v>
      </c>
      <c r="I161" s="223"/>
      <c r="J161" s="219"/>
      <c r="K161" s="219"/>
      <c r="L161" s="224"/>
      <c r="M161" s="225"/>
      <c r="N161" s="226"/>
      <c r="O161" s="226"/>
      <c r="P161" s="226"/>
      <c r="Q161" s="226"/>
      <c r="R161" s="226"/>
      <c r="S161" s="226"/>
      <c r="T161" s="227"/>
      <c r="AT161" s="228" t="s">
        <v>147</v>
      </c>
      <c r="AU161" s="228" t="s">
        <v>86</v>
      </c>
      <c r="AV161" s="15" t="s">
        <v>145</v>
      </c>
      <c r="AW161" s="15" t="s">
        <v>32</v>
      </c>
      <c r="AX161" s="15" t="s">
        <v>84</v>
      </c>
      <c r="AY161" s="228" t="s">
        <v>137</v>
      </c>
    </row>
    <row r="162" spans="1:65" s="2" customFormat="1" ht="24.15" customHeight="1">
      <c r="A162" s="35"/>
      <c r="B162" s="36"/>
      <c r="C162" s="183" t="s">
        <v>167</v>
      </c>
      <c r="D162" s="183" t="s">
        <v>140</v>
      </c>
      <c r="E162" s="184" t="s">
        <v>168</v>
      </c>
      <c r="F162" s="185" t="s">
        <v>169</v>
      </c>
      <c r="G162" s="186" t="s">
        <v>143</v>
      </c>
      <c r="H162" s="187">
        <v>2.76</v>
      </c>
      <c r="I162" s="188"/>
      <c r="J162" s="189">
        <f>ROUND(I162*H162,2)</f>
        <v>0</v>
      </c>
      <c r="K162" s="185" t="s">
        <v>144</v>
      </c>
      <c r="L162" s="40"/>
      <c r="M162" s="190" t="s">
        <v>1</v>
      </c>
      <c r="N162" s="191" t="s">
        <v>41</v>
      </c>
      <c r="O162" s="72"/>
      <c r="P162" s="192">
        <f>O162*H162</f>
        <v>0</v>
      </c>
      <c r="Q162" s="192">
        <v>4.3800000000000002E-3</v>
      </c>
      <c r="R162" s="192">
        <f>Q162*H162</f>
        <v>1.20888E-2</v>
      </c>
      <c r="S162" s="192">
        <v>0</v>
      </c>
      <c r="T162" s="193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194" t="s">
        <v>145</v>
      </c>
      <c r="AT162" s="194" t="s">
        <v>140</v>
      </c>
      <c r="AU162" s="194" t="s">
        <v>86</v>
      </c>
      <c r="AY162" s="18" t="s">
        <v>137</v>
      </c>
      <c r="BE162" s="195">
        <f>IF(N162="základní",J162,0)</f>
        <v>0</v>
      </c>
      <c r="BF162" s="195">
        <f>IF(N162="snížená",J162,0)</f>
        <v>0</v>
      </c>
      <c r="BG162" s="195">
        <f>IF(N162="zákl. přenesená",J162,0)</f>
        <v>0</v>
      </c>
      <c r="BH162" s="195">
        <f>IF(N162="sníž. přenesená",J162,0)</f>
        <v>0</v>
      </c>
      <c r="BI162" s="195">
        <f>IF(N162="nulová",J162,0)</f>
        <v>0</v>
      </c>
      <c r="BJ162" s="18" t="s">
        <v>84</v>
      </c>
      <c r="BK162" s="195">
        <f>ROUND(I162*H162,2)</f>
        <v>0</v>
      </c>
      <c r="BL162" s="18" t="s">
        <v>145</v>
      </c>
      <c r="BM162" s="194" t="s">
        <v>170</v>
      </c>
    </row>
    <row r="163" spans="1:65" s="13" customFormat="1">
      <c r="B163" s="196"/>
      <c r="C163" s="197"/>
      <c r="D163" s="198" t="s">
        <v>147</v>
      </c>
      <c r="E163" s="199" t="s">
        <v>1</v>
      </c>
      <c r="F163" s="200" t="s">
        <v>148</v>
      </c>
      <c r="G163" s="197"/>
      <c r="H163" s="199" t="s">
        <v>1</v>
      </c>
      <c r="I163" s="201"/>
      <c r="J163" s="197"/>
      <c r="K163" s="197"/>
      <c r="L163" s="202"/>
      <c r="M163" s="203"/>
      <c r="N163" s="204"/>
      <c r="O163" s="204"/>
      <c r="P163" s="204"/>
      <c r="Q163" s="204"/>
      <c r="R163" s="204"/>
      <c r="S163" s="204"/>
      <c r="T163" s="205"/>
      <c r="AT163" s="206" t="s">
        <v>147</v>
      </c>
      <c r="AU163" s="206" t="s">
        <v>86</v>
      </c>
      <c r="AV163" s="13" t="s">
        <v>84</v>
      </c>
      <c r="AW163" s="13" t="s">
        <v>32</v>
      </c>
      <c r="AX163" s="13" t="s">
        <v>76</v>
      </c>
      <c r="AY163" s="206" t="s">
        <v>137</v>
      </c>
    </row>
    <row r="164" spans="1:65" s="14" customFormat="1">
      <c r="B164" s="207"/>
      <c r="C164" s="208"/>
      <c r="D164" s="198" t="s">
        <v>147</v>
      </c>
      <c r="E164" s="209" t="s">
        <v>1</v>
      </c>
      <c r="F164" s="210" t="s">
        <v>171</v>
      </c>
      <c r="G164" s="208"/>
      <c r="H164" s="211">
        <v>2.76</v>
      </c>
      <c r="I164" s="212"/>
      <c r="J164" s="208"/>
      <c r="K164" s="208"/>
      <c r="L164" s="213"/>
      <c r="M164" s="214"/>
      <c r="N164" s="215"/>
      <c r="O164" s="215"/>
      <c r="P164" s="215"/>
      <c r="Q164" s="215"/>
      <c r="R164" s="215"/>
      <c r="S164" s="215"/>
      <c r="T164" s="216"/>
      <c r="AT164" s="217" t="s">
        <v>147</v>
      </c>
      <c r="AU164" s="217" t="s">
        <v>86</v>
      </c>
      <c r="AV164" s="14" t="s">
        <v>86</v>
      </c>
      <c r="AW164" s="14" t="s">
        <v>32</v>
      </c>
      <c r="AX164" s="14" t="s">
        <v>84</v>
      </c>
      <c r="AY164" s="217" t="s">
        <v>137</v>
      </c>
    </row>
    <row r="165" spans="1:65" s="2" customFormat="1" ht="16.5" customHeight="1">
      <c r="A165" s="35"/>
      <c r="B165" s="36"/>
      <c r="C165" s="183" t="s">
        <v>155</v>
      </c>
      <c r="D165" s="183" t="s">
        <v>140</v>
      </c>
      <c r="E165" s="184" t="s">
        <v>172</v>
      </c>
      <c r="F165" s="185" t="s">
        <v>173</v>
      </c>
      <c r="G165" s="186" t="s">
        <v>143</v>
      </c>
      <c r="H165" s="187">
        <v>27.527999999999999</v>
      </c>
      <c r="I165" s="188"/>
      <c r="J165" s="189">
        <f>ROUND(I165*H165,2)</f>
        <v>0</v>
      </c>
      <c r="K165" s="185" t="s">
        <v>144</v>
      </c>
      <c r="L165" s="40"/>
      <c r="M165" s="190" t="s">
        <v>1</v>
      </c>
      <c r="N165" s="191" t="s">
        <v>41</v>
      </c>
      <c r="O165" s="72"/>
      <c r="P165" s="192">
        <f>O165*H165</f>
        <v>0</v>
      </c>
      <c r="Q165" s="192">
        <v>3.9100000000000003E-3</v>
      </c>
      <c r="R165" s="192">
        <f>Q165*H165</f>
        <v>0.10763448</v>
      </c>
      <c r="S165" s="192">
        <v>0</v>
      </c>
      <c r="T165" s="193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194" t="s">
        <v>145</v>
      </c>
      <c r="AT165" s="194" t="s">
        <v>140</v>
      </c>
      <c r="AU165" s="194" t="s">
        <v>86</v>
      </c>
      <c r="AY165" s="18" t="s">
        <v>137</v>
      </c>
      <c r="BE165" s="195">
        <f>IF(N165="základní",J165,0)</f>
        <v>0</v>
      </c>
      <c r="BF165" s="195">
        <f>IF(N165="snížená",J165,0)</f>
        <v>0</v>
      </c>
      <c r="BG165" s="195">
        <f>IF(N165="zákl. přenesená",J165,0)</f>
        <v>0</v>
      </c>
      <c r="BH165" s="195">
        <f>IF(N165="sníž. přenesená",J165,0)</f>
        <v>0</v>
      </c>
      <c r="BI165" s="195">
        <f>IF(N165="nulová",J165,0)</f>
        <v>0</v>
      </c>
      <c r="BJ165" s="18" t="s">
        <v>84</v>
      </c>
      <c r="BK165" s="195">
        <f>ROUND(I165*H165,2)</f>
        <v>0</v>
      </c>
      <c r="BL165" s="18" t="s">
        <v>145</v>
      </c>
      <c r="BM165" s="194" t="s">
        <v>174</v>
      </c>
    </row>
    <row r="166" spans="1:65" s="13" customFormat="1">
      <c r="B166" s="196"/>
      <c r="C166" s="197"/>
      <c r="D166" s="198" t="s">
        <v>147</v>
      </c>
      <c r="E166" s="199" t="s">
        <v>1</v>
      </c>
      <c r="F166" s="200" t="s">
        <v>148</v>
      </c>
      <c r="G166" s="197"/>
      <c r="H166" s="199" t="s">
        <v>1</v>
      </c>
      <c r="I166" s="201"/>
      <c r="J166" s="197"/>
      <c r="K166" s="197"/>
      <c r="L166" s="202"/>
      <c r="M166" s="203"/>
      <c r="N166" s="204"/>
      <c r="O166" s="204"/>
      <c r="P166" s="204"/>
      <c r="Q166" s="204"/>
      <c r="R166" s="204"/>
      <c r="S166" s="204"/>
      <c r="T166" s="205"/>
      <c r="AT166" s="206" t="s">
        <v>147</v>
      </c>
      <c r="AU166" s="206" t="s">
        <v>86</v>
      </c>
      <c r="AV166" s="13" t="s">
        <v>84</v>
      </c>
      <c r="AW166" s="13" t="s">
        <v>32</v>
      </c>
      <c r="AX166" s="13" t="s">
        <v>76</v>
      </c>
      <c r="AY166" s="206" t="s">
        <v>137</v>
      </c>
    </row>
    <row r="167" spans="1:65" s="14" customFormat="1">
      <c r="B167" s="207"/>
      <c r="C167" s="208"/>
      <c r="D167" s="198" t="s">
        <v>147</v>
      </c>
      <c r="E167" s="209" t="s">
        <v>1</v>
      </c>
      <c r="F167" s="210" t="s">
        <v>171</v>
      </c>
      <c r="G167" s="208"/>
      <c r="H167" s="211">
        <v>2.76</v>
      </c>
      <c r="I167" s="212"/>
      <c r="J167" s="208"/>
      <c r="K167" s="208"/>
      <c r="L167" s="213"/>
      <c r="M167" s="214"/>
      <c r="N167" s="215"/>
      <c r="O167" s="215"/>
      <c r="P167" s="215"/>
      <c r="Q167" s="215"/>
      <c r="R167" s="215"/>
      <c r="S167" s="215"/>
      <c r="T167" s="216"/>
      <c r="AT167" s="217" t="s">
        <v>147</v>
      </c>
      <c r="AU167" s="217" t="s">
        <v>86</v>
      </c>
      <c r="AV167" s="14" t="s">
        <v>86</v>
      </c>
      <c r="AW167" s="14" t="s">
        <v>32</v>
      </c>
      <c r="AX167" s="14" t="s">
        <v>76</v>
      </c>
      <c r="AY167" s="217" t="s">
        <v>137</v>
      </c>
    </row>
    <row r="168" spans="1:65" s="13" customFormat="1">
      <c r="B168" s="196"/>
      <c r="C168" s="197"/>
      <c r="D168" s="198" t="s">
        <v>147</v>
      </c>
      <c r="E168" s="199" t="s">
        <v>1</v>
      </c>
      <c r="F168" s="200" t="s">
        <v>160</v>
      </c>
      <c r="G168" s="197"/>
      <c r="H168" s="199" t="s">
        <v>1</v>
      </c>
      <c r="I168" s="201"/>
      <c r="J168" s="197"/>
      <c r="K168" s="197"/>
      <c r="L168" s="202"/>
      <c r="M168" s="203"/>
      <c r="N168" s="204"/>
      <c r="O168" s="204"/>
      <c r="P168" s="204"/>
      <c r="Q168" s="204"/>
      <c r="R168" s="204"/>
      <c r="S168" s="204"/>
      <c r="T168" s="205"/>
      <c r="AT168" s="206" t="s">
        <v>147</v>
      </c>
      <c r="AU168" s="206" t="s">
        <v>86</v>
      </c>
      <c r="AV168" s="13" t="s">
        <v>84</v>
      </c>
      <c r="AW168" s="13" t="s">
        <v>32</v>
      </c>
      <c r="AX168" s="13" t="s">
        <v>76</v>
      </c>
      <c r="AY168" s="206" t="s">
        <v>137</v>
      </c>
    </row>
    <row r="169" spans="1:65" s="14" customFormat="1">
      <c r="B169" s="207"/>
      <c r="C169" s="208"/>
      <c r="D169" s="198" t="s">
        <v>147</v>
      </c>
      <c r="E169" s="209" t="s">
        <v>1</v>
      </c>
      <c r="F169" s="210" t="s">
        <v>161</v>
      </c>
      <c r="G169" s="208"/>
      <c r="H169" s="211">
        <v>24.768000000000001</v>
      </c>
      <c r="I169" s="212"/>
      <c r="J169" s="208"/>
      <c r="K169" s="208"/>
      <c r="L169" s="213"/>
      <c r="M169" s="214"/>
      <c r="N169" s="215"/>
      <c r="O169" s="215"/>
      <c r="P169" s="215"/>
      <c r="Q169" s="215"/>
      <c r="R169" s="215"/>
      <c r="S169" s="215"/>
      <c r="T169" s="216"/>
      <c r="AT169" s="217" t="s">
        <v>147</v>
      </c>
      <c r="AU169" s="217" t="s">
        <v>86</v>
      </c>
      <c r="AV169" s="14" t="s">
        <v>86</v>
      </c>
      <c r="AW169" s="14" t="s">
        <v>32</v>
      </c>
      <c r="AX169" s="14" t="s">
        <v>76</v>
      </c>
      <c r="AY169" s="217" t="s">
        <v>137</v>
      </c>
    </row>
    <row r="170" spans="1:65" s="15" customFormat="1">
      <c r="B170" s="218"/>
      <c r="C170" s="219"/>
      <c r="D170" s="198" t="s">
        <v>147</v>
      </c>
      <c r="E170" s="220" t="s">
        <v>1</v>
      </c>
      <c r="F170" s="221" t="s">
        <v>166</v>
      </c>
      <c r="G170" s="219"/>
      <c r="H170" s="222">
        <v>27.527999999999999</v>
      </c>
      <c r="I170" s="223"/>
      <c r="J170" s="219"/>
      <c r="K170" s="219"/>
      <c r="L170" s="224"/>
      <c r="M170" s="225"/>
      <c r="N170" s="226"/>
      <c r="O170" s="226"/>
      <c r="P170" s="226"/>
      <c r="Q170" s="226"/>
      <c r="R170" s="226"/>
      <c r="S170" s="226"/>
      <c r="T170" s="227"/>
      <c r="AT170" s="228" t="s">
        <v>147</v>
      </c>
      <c r="AU170" s="228" t="s">
        <v>86</v>
      </c>
      <c r="AV170" s="15" t="s">
        <v>145</v>
      </c>
      <c r="AW170" s="15" t="s">
        <v>32</v>
      </c>
      <c r="AX170" s="15" t="s">
        <v>84</v>
      </c>
      <c r="AY170" s="228" t="s">
        <v>137</v>
      </c>
    </row>
    <row r="171" spans="1:65" s="2" customFormat="1" ht="24.15" customHeight="1">
      <c r="A171" s="35"/>
      <c r="B171" s="36"/>
      <c r="C171" s="183" t="s">
        <v>175</v>
      </c>
      <c r="D171" s="183" t="s">
        <v>140</v>
      </c>
      <c r="E171" s="184" t="s">
        <v>176</v>
      </c>
      <c r="F171" s="185" t="s">
        <v>177</v>
      </c>
      <c r="G171" s="186" t="s">
        <v>143</v>
      </c>
      <c r="H171" s="187">
        <v>24.768000000000001</v>
      </c>
      <c r="I171" s="188"/>
      <c r="J171" s="189">
        <f>ROUND(I171*H171,2)</f>
        <v>0</v>
      </c>
      <c r="K171" s="185" t="s">
        <v>144</v>
      </c>
      <c r="L171" s="40"/>
      <c r="M171" s="190" t="s">
        <v>1</v>
      </c>
      <c r="N171" s="191" t="s">
        <v>41</v>
      </c>
      <c r="O171" s="72"/>
      <c r="P171" s="192">
        <f>O171*H171</f>
        <v>0</v>
      </c>
      <c r="Q171" s="192">
        <v>1.54E-2</v>
      </c>
      <c r="R171" s="192">
        <f>Q171*H171</f>
        <v>0.38142720000000002</v>
      </c>
      <c r="S171" s="192">
        <v>0</v>
      </c>
      <c r="T171" s="193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194" t="s">
        <v>145</v>
      </c>
      <c r="AT171" s="194" t="s">
        <v>140</v>
      </c>
      <c r="AU171" s="194" t="s">
        <v>86</v>
      </c>
      <c r="AY171" s="18" t="s">
        <v>137</v>
      </c>
      <c r="BE171" s="195">
        <f>IF(N171="základní",J171,0)</f>
        <v>0</v>
      </c>
      <c r="BF171" s="195">
        <f>IF(N171="snížená",J171,0)</f>
        <v>0</v>
      </c>
      <c r="BG171" s="195">
        <f>IF(N171="zákl. přenesená",J171,0)</f>
        <v>0</v>
      </c>
      <c r="BH171" s="195">
        <f>IF(N171="sníž. přenesená",J171,0)</f>
        <v>0</v>
      </c>
      <c r="BI171" s="195">
        <f>IF(N171="nulová",J171,0)</f>
        <v>0</v>
      </c>
      <c r="BJ171" s="18" t="s">
        <v>84</v>
      </c>
      <c r="BK171" s="195">
        <f>ROUND(I171*H171,2)</f>
        <v>0</v>
      </c>
      <c r="BL171" s="18" t="s">
        <v>145</v>
      </c>
      <c r="BM171" s="194" t="s">
        <v>178</v>
      </c>
    </row>
    <row r="172" spans="1:65" s="13" customFormat="1">
      <c r="B172" s="196"/>
      <c r="C172" s="197"/>
      <c r="D172" s="198" t="s">
        <v>147</v>
      </c>
      <c r="E172" s="199" t="s">
        <v>1</v>
      </c>
      <c r="F172" s="200" t="s">
        <v>160</v>
      </c>
      <c r="G172" s="197"/>
      <c r="H172" s="199" t="s">
        <v>1</v>
      </c>
      <c r="I172" s="201"/>
      <c r="J172" s="197"/>
      <c r="K172" s="197"/>
      <c r="L172" s="202"/>
      <c r="M172" s="203"/>
      <c r="N172" s="204"/>
      <c r="O172" s="204"/>
      <c r="P172" s="204"/>
      <c r="Q172" s="204"/>
      <c r="R172" s="204"/>
      <c r="S172" s="204"/>
      <c r="T172" s="205"/>
      <c r="AT172" s="206" t="s">
        <v>147</v>
      </c>
      <c r="AU172" s="206" t="s">
        <v>86</v>
      </c>
      <c r="AV172" s="13" t="s">
        <v>84</v>
      </c>
      <c r="AW172" s="13" t="s">
        <v>32</v>
      </c>
      <c r="AX172" s="13" t="s">
        <v>76</v>
      </c>
      <c r="AY172" s="206" t="s">
        <v>137</v>
      </c>
    </row>
    <row r="173" spans="1:65" s="14" customFormat="1">
      <c r="B173" s="207"/>
      <c r="C173" s="208"/>
      <c r="D173" s="198" t="s">
        <v>147</v>
      </c>
      <c r="E173" s="209" t="s">
        <v>1</v>
      </c>
      <c r="F173" s="210" t="s">
        <v>161</v>
      </c>
      <c r="G173" s="208"/>
      <c r="H173" s="211">
        <v>24.768000000000001</v>
      </c>
      <c r="I173" s="212"/>
      <c r="J173" s="208"/>
      <c r="K173" s="208"/>
      <c r="L173" s="213"/>
      <c r="M173" s="214"/>
      <c r="N173" s="215"/>
      <c r="O173" s="215"/>
      <c r="P173" s="215"/>
      <c r="Q173" s="215"/>
      <c r="R173" s="215"/>
      <c r="S173" s="215"/>
      <c r="T173" s="216"/>
      <c r="AT173" s="217" t="s">
        <v>147</v>
      </c>
      <c r="AU173" s="217" t="s">
        <v>86</v>
      </c>
      <c r="AV173" s="14" t="s">
        <v>86</v>
      </c>
      <c r="AW173" s="14" t="s">
        <v>32</v>
      </c>
      <c r="AX173" s="14" t="s">
        <v>84</v>
      </c>
      <c r="AY173" s="217" t="s">
        <v>137</v>
      </c>
    </row>
    <row r="174" spans="1:65" s="2" customFormat="1" ht="24.15" customHeight="1">
      <c r="A174" s="35"/>
      <c r="B174" s="36"/>
      <c r="C174" s="183" t="s">
        <v>179</v>
      </c>
      <c r="D174" s="183" t="s">
        <v>140</v>
      </c>
      <c r="E174" s="184" t="s">
        <v>180</v>
      </c>
      <c r="F174" s="185" t="s">
        <v>181</v>
      </c>
      <c r="G174" s="186" t="s">
        <v>143</v>
      </c>
      <c r="H174" s="187">
        <v>74.304000000000002</v>
      </c>
      <c r="I174" s="188"/>
      <c r="J174" s="189">
        <f>ROUND(I174*H174,2)</f>
        <v>0</v>
      </c>
      <c r="K174" s="185" t="s">
        <v>144</v>
      </c>
      <c r="L174" s="40"/>
      <c r="M174" s="190" t="s">
        <v>1</v>
      </c>
      <c r="N174" s="191" t="s">
        <v>41</v>
      </c>
      <c r="O174" s="72"/>
      <c r="P174" s="192">
        <f>O174*H174</f>
        <v>0</v>
      </c>
      <c r="Q174" s="192">
        <v>7.9000000000000008E-3</v>
      </c>
      <c r="R174" s="192">
        <f>Q174*H174</f>
        <v>0.58700160000000012</v>
      </c>
      <c r="S174" s="192">
        <v>0</v>
      </c>
      <c r="T174" s="193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194" t="s">
        <v>145</v>
      </c>
      <c r="AT174" s="194" t="s">
        <v>140</v>
      </c>
      <c r="AU174" s="194" t="s">
        <v>86</v>
      </c>
      <c r="AY174" s="18" t="s">
        <v>137</v>
      </c>
      <c r="BE174" s="195">
        <f>IF(N174="základní",J174,0)</f>
        <v>0</v>
      </c>
      <c r="BF174" s="195">
        <f>IF(N174="snížená",J174,0)</f>
        <v>0</v>
      </c>
      <c r="BG174" s="195">
        <f>IF(N174="zákl. přenesená",J174,0)</f>
        <v>0</v>
      </c>
      <c r="BH174" s="195">
        <f>IF(N174="sníž. přenesená",J174,0)</f>
        <v>0</v>
      </c>
      <c r="BI174" s="195">
        <f>IF(N174="nulová",J174,0)</f>
        <v>0</v>
      </c>
      <c r="BJ174" s="18" t="s">
        <v>84</v>
      </c>
      <c r="BK174" s="195">
        <f>ROUND(I174*H174,2)</f>
        <v>0</v>
      </c>
      <c r="BL174" s="18" t="s">
        <v>145</v>
      </c>
      <c r="BM174" s="194" t="s">
        <v>182</v>
      </c>
    </row>
    <row r="175" spans="1:65" s="14" customFormat="1">
      <c r="B175" s="207"/>
      <c r="C175" s="208"/>
      <c r="D175" s="198" t="s">
        <v>147</v>
      </c>
      <c r="E175" s="209" t="s">
        <v>1</v>
      </c>
      <c r="F175" s="210" t="s">
        <v>183</v>
      </c>
      <c r="G175" s="208"/>
      <c r="H175" s="211">
        <v>74.304000000000002</v>
      </c>
      <c r="I175" s="212"/>
      <c r="J175" s="208"/>
      <c r="K175" s="208"/>
      <c r="L175" s="213"/>
      <c r="M175" s="214"/>
      <c r="N175" s="215"/>
      <c r="O175" s="215"/>
      <c r="P175" s="215"/>
      <c r="Q175" s="215"/>
      <c r="R175" s="215"/>
      <c r="S175" s="215"/>
      <c r="T175" s="216"/>
      <c r="AT175" s="217" t="s">
        <v>147</v>
      </c>
      <c r="AU175" s="217" t="s">
        <v>86</v>
      </c>
      <c r="AV175" s="14" t="s">
        <v>86</v>
      </c>
      <c r="AW175" s="14" t="s">
        <v>32</v>
      </c>
      <c r="AX175" s="14" t="s">
        <v>84</v>
      </c>
      <c r="AY175" s="217" t="s">
        <v>137</v>
      </c>
    </row>
    <row r="176" spans="1:65" s="2" customFormat="1" ht="24.15" customHeight="1">
      <c r="A176" s="35"/>
      <c r="B176" s="36"/>
      <c r="C176" s="183" t="s">
        <v>184</v>
      </c>
      <c r="D176" s="183" t="s">
        <v>140</v>
      </c>
      <c r="E176" s="184" t="s">
        <v>185</v>
      </c>
      <c r="F176" s="185" t="s">
        <v>186</v>
      </c>
      <c r="G176" s="186" t="s">
        <v>143</v>
      </c>
      <c r="H176" s="187">
        <v>19</v>
      </c>
      <c r="I176" s="188"/>
      <c r="J176" s="189">
        <f>ROUND(I176*H176,2)</f>
        <v>0</v>
      </c>
      <c r="K176" s="185" t="s">
        <v>144</v>
      </c>
      <c r="L176" s="40"/>
      <c r="M176" s="190" t="s">
        <v>1</v>
      </c>
      <c r="N176" s="191" t="s">
        <v>41</v>
      </c>
      <c r="O176" s="72"/>
      <c r="P176" s="192">
        <f>O176*H176</f>
        <v>0</v>
      </c>
      <c r="Q176" s="192">
        <v>3.8199999999999998E-2</v>
      </c>
      <c r="R176" s="192">
        <f>Q176*H176</f>
        <v>0.7258</v>
      </c>
      <c r="S176" s="192">
        <v>0</v>
      </c>
      <c r="T176" s="193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194" t="s">
        <v>145</v>
      </c>
      <c r="AT176" s="194" t="s">
        <v>140</v>
      </c>
      <c r="AU176" s="194" t="s">
        <v>86</v>
      </c>
      <c r="AY176" s="18" t="s">
        <v>137</v>
      </c>
      <c r="BE176" s="195">
        <f>IF(N176="základní",J176,0)</f>
        <v>0</v>
      </c>
      <c r="BF176" s="195">
        <f>IF(N176="snížená",J176,0)</f>
        <v>0</v>
      </c>
      <c r="BG176" s="195">
        <f>IF(N176="zákl. přenesená",J176,0)</f>
        <v>0</v>
      </c>
      <c r="BH176" s="195">
        <f>IF(N176="sníž. přenesená",J176,0)</f>
        <v>0</v>
      </c>
      <c r="BI176" s="195">
        <f>IF(N176="nulová",J176,0)</f>
        <v>0</v>
      </c>
      <c r="BJ176" s="18" t="s">
        <v>84</v>
      </c>
      <c r="BK176" s="195">
        <f>ROUND(I176*H176,2)</f>
        <v>0</v>
      </c>
      <c r="BL176" s="18" t="s">
        <v>145</v>
      </c>
      <c r="BM176" s="194" t="s">
        <v>187</v>
      </c>
    </row>
    <row r="177" spans="1:65" s="13" customFormat="1">
      <c r="B177" s="196"/>
      <c r="C177" s="197"/>
      <c r="D177" s="198" t="s">
        <v>147</v>
      </c>
      <c r="E177" s="199" t="s">
        <v>1</v>
      </c>
      <c r="F177" s="200" t="s">
        <v>188</v>
      </c>
      <c r="G177" s="197"/>
      <c r="H177" s="199" t="s">
        <v>1</v>
      </c>
      <c r="I177" s="201"/>
      <c r="J177" s="197"/>
      <c r="K177" s="197"/>
      <c r="L177" s="202"/>
      <c r="M177" s="203"/>
      <c r="N177" s="204"/>
      <c r="O177" s="204"/>
      <c r="P177" s="204"/>
      <c r="Q177" s="204"/>
      <c r="R177" s="204"/>
      <c r="S177" s="204"/>
      <c r="T177" s="205"/>
      <c r="AT177" s="206" t="s">
        <v>147</v>
      </c>
      <c r="AU177" s="206" t="s">
        <v>86</v>
      </c>
      <c r="AV177" s="13" t="s">
        <v>84</v>
      </c>
      <c r="AW177" s="13" t="s">
        <v>32</v>
      </c>
      <c r="AX177" s="13" t="s">
        <v>76</v>
      </c>
      <c r="AY177" s="206" t="s">
        <v>137</v>
      </c>
    </row>
    <row r="178" spans="1:65" s="14" customFormat="1">
      <c r="B178" s="207"/>
      <c r="C178" s="208"/>
      <c r="D178" s="198" t="s">
        <v>147</v>
      </c>
      <c r="E178" s="209" t="s">
        <v>1</v>
      </c>
      <c r="F178" s="210" t="s">
        <v>189</v>
      </c>
      <c r="G178" s="208"/>
      <c r="H178" s="211">
        <v>19</v>
      </c>
      <c r="I178" s="212"/>
      <c r="J178" s="208"/>
      <c r="K178" s="208"/>
      <c r="L178" s="213"/>
      <c r="M178" s="214"/>
      <c r="N178" s="215"/>
      <c r="O178" s="215"/>
      <c r="P178" s="215"/>
      <c r="Q178" s="215"/>
      <c r="R178" s="215"/>
      <c r="S178" s="215"/>
      <c r="T178" s="216"/>
      <c r="AT178" s="217" t="s">
        <v>147</v>
      </c>
      <c r="AU178" s="217" t="s">
        <v>86</v>
      </c>
      <c r="AV178" s="14" t="s">
        <v>86</v>
      </c>
      <c r="AW178" s="14" t="s">
        <v>32</v>
      </c>
      <c r="AX178" s="14" t="s">
        <v>84</v>
      </c>
      <c r="AY178" s="217" t="s">
        <v>137</v>
      </c>
    </row>
    <row r="179" spans="1:65" s="2" customFormat="1" ht="24.15" customHeight="1">
      <c r="A179" s="35"/>
      <c r="B179" s="36"/>
      <c r="C179" s="183" t="s">
        <v>190</v>
      </c>
      <c r="D179" s="183" t="s">
        <v>140</v>
      </c>
      <c r="E179" s="184" t="s">
        <v>191</v>
      </c>
      <c r="F179" s="185" t="s">
        <v>192</v>
      </c>
      <c r="G179" s="186" t="s">
        <v>143</v>
      </c>
      <c r="H179" s="187">
        <v>56.44</v>
      </c>
      <c r="I179" s="188"/>
      <c r="J179" s="189">
        <f>ROUND(I179*H179,2)</f>
        <v>0</v>
      </c>
      <c r="K179" s="185" t="s">
        <v>144</v>
      </c>
      <c r="L179" s="40"/>
      <c r="M179" s="190" t="s">
        <v>1</v>
      </c>
      <c r="N179" s="191" t="s">
        <v>41</v>
      </c>
      <c r="O179" s="72"/>
      <c r="P179" s="192">
        <f>O179*H179</f>
        <v>0</v>
      </c>
      <c r="Q179" s="192">
        <v>3.0450000000000001E-2</v>
      </c>
      <c r="R179" s="192">
        <f>Q179*H179</f>
        <v>1.7185980000000001</v>
      </c>
      <c r="S179" s="192">
        <v>0</v>
      </c>
      <c r="T179" s="193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194" t="s">
        <v>145</v>
      </c>
      <c r="AT179" s="194" t="s">
        <v>140</v>
      </c>
      <c r="AU179" s="194" t="s">
        <v>86</v>
      </c>
      <c r="AY179" s="18" t="s">
        <v>137</v>
      </c>
      <c r="BE179" s="195">
        <f>IF(N179="základní",J179,0)</f>
        <v>0</v>
      </c>
      <c r="BF179" s="195">
        <f>IF(N179="snížená",J179,0)</f>
        <v>0</v>
      </c>
      <c r="BG179" s="195">
        <f>IF(N179="zákl. přenesená",J179,0)</f>
        <v>0</v>
      </c>
      <c r="BH179" s="195">
        <f>IF(N179="sníž. přenesená",J179,0)</f>
        <v>0</v>
      </c>
      <c r="BI179" s="195">
        <f>IF(N179="nulová",J179,0)</f>
        <v>0</v>
      </c>
      <c r="BJ179" s="18" t="s">
        <v>84</v>
      </c>
      <c r="BK179" s="195">
        <f>ROUND(I179*H179,2)</f>
        <v>0</v>
      </c>
      <c r="BL179" s="18" t="s">
        <v>145</v>
      </c>
      <c r="BM179" s="194" t="s">
        <v>193</v>
      </c>
    </row>
    <row r="180" spans="1:65" s="13" customFormat="1">
      <c r="B180" s="196"/>
      <c r="C180" s="197"/>
      <c r="D180" s="198" t="s">
        <v>147</v>
      </c>
      <c r="E180" s="199" t="s">
        <v>1</v>
      </c>
      <c r="F180" s="200" t="s">
        <v>194</v>
      </c>
      <c r="G180" s="197"/>
      <c r="H180" s="199" t="s">
        <v>1</v>
      </c>
      <c r="I180" s="201"/>
      <c r="J180" s="197"/>
      <c r="K180" s="197"/>
      <c r="L180" s="202"/>
      <c r="M180" s="203"/>
      <c r="N180" s="204"/>
      <c r="O180" s="204"/>
      <c r="P180" s="204"/>
      <c r="Q180" s="204"/>
      <c r="R180" s="204"/>
      <c r="S180" s="204"/>
      <c r="T180" s="205"/>
      <c r="AT180" s="206" t="s">
        <v>147</v>
      </c>
      <c r="AU180" s="206" t="s">
        <v>86</v>
      </c>
      <c r="AV180" s="13" t="s">
        <v>84</v>
      </c>
      <c r="AW180" s="13" t="s">
        <v>32</v>
      </c>
      <c r="AX180" s="13" t="s">
        <v>76</v>
      </c>
      <c r="AY180" s="206" t="s">
        <v>137</v>
      </c>
    </row>
    <row r="181" spans="1:65" s="14" customFormat="1">
      <c r="B181" s="207"/>
      <c r="C181" s="208"/>
      <c r="D181" s="198" t="s">
        <v>147</v>
      </c>
      <c r="E181" s="209" t="s">
        <v>1</v>
      </c>
      <c r="F181" s="210" t="s">
        <v>195</v>
      </c>
      <c r="G181" s="208"/>
      <c r="H181" s="211">
        <v>20.399999999999999</v>
      </c>
      <c r="I181" s="212"/>
      <c r="J181" s="208"/>
      <c r="K181" s="208"/>
      <c r="L181" s="213"/>
      <c r="M181" s="214"/>
      <c r="N181" s="215"/>
      <c r="O181" s="215"/>
      <c r="P181" s="215"/>
      <c r="Q181" s="215"/>
      <c r="R181" s="215"/>
      <c r="S181" s="215"/>
      <c r="T181" s="216"/>
      <c r="AT181" s="217" t="s">
        <v>147</v>
      </c>
      <c r="AU181" s="217" t="s">
        <v>86</v>
      </c>
      <c r="AV181" s="14" t="s">
        <v>86</v>
      </c>
      <c r="AW181" s="14" t="s">
        <v>32</v>
      </c>
      <c r="AX181" s="14" t="s">
        <v>76</v>
      </c>
      <c r="AY181" s="217" t="s">
        <v>137</v>
      </c>
    </row>
    <row r="182" spans="1:65" s="14" customFormat="1">
      <c r="B182" s="207"/>
      <c r="C182" s="208"/>
      <c r="D182" s="198" t="s">
        <v>147</v>
      </c>
      <c r="E182" s="209" t="s">
        <v>1</v>
      </c>
      <c r="F182" s="210" t="s">
        <v>196</v>
      </c>
      <c r="G182" s="208"/>
      <c r="H182" s="211">
        <v>15.04</v>
      </c>
      <c r="I182" s="212"/>
      <c r="J182" s="208"/>
      <c r="K182" s="208"/>
      <c r="L182" s="213"/>
      <c r="M182" s="214"/>
      <c r="N182" s="215"/>
      <c r="O182" s="215"/>
      <c r="P182" s="215"/>
      <c r="Q182" s="215"/>
      <c r="R182" s="215"/>
      <c r="S182" s="215"/>
      <c r="T182" s="216"/>
      <c r="AT182" s="217" t="s">
        <v>147</v>
      </c>
      <c r="AU182" s="217" t="s">
        <v>86</v>
      </c>
      <c r="AV182" s="14" t="s">
        <v>86</v>
      </c>
      <c r="AW182" s="14" t="s">
        <v>32</v>
      </c>
      <c r="AX182" s="14" t="s">
        <v>76</v>
      </c>
      <c r="AY182" s="217" t="s">
        <v>137</v>
      </c>
    </row>
    <row r="183" spans="1:65" s="14" customFormat="1">
      <c r="B183" s="207"/>
      <c r="C183" s="208"/>
      <c r="D183" s="198" t="s">
        <v>147</v>
      </c>
      <c r="E183" s="209" t="s">
        <v>1</v>
      </c>
      <c r="F183" s="210" t="s">
        <v>197</v>
      </c>
      <c r="G183" s="208"/>
      <c r="H183" s="211">
        <v>21</v>
      </c>
      <c r="I183" s="212"/>
      <c r="J183" s="208"/>
      <c r="K183" s="208"/>
      <c r="L183" s="213"/>
      <c r="M183" s="214"/>
      <c r="N183" s="215"/>
      <c r="O183" s="215"/>
      <c r="P183" s="215"/>
      <c r="Q183" s="215"/>
      <c r="R183" s="215"/>
      <c r="S183" s="215"/>
      <c r="T183" s="216"/>
      <c r="AT183" s="217" t="s">
        <v>147</v>
      </c>
      <c r="AU183" s="217" t="s">
        <v>86</v>
      </c>
      <c r="AV183" s="14" t="s">
        <v>86</v>
      </c>
      <c r="AW183" s="14" t="s">
        <v>32</v>
      </c>
      <c r="AX183" s="14" t="s">
        <v>76</v>
      </c>
      <c r="AY183" s="217" t="s">
        <v>137</v>
      </c>
    </row>
    <row r="184" spans="1:65" s="15" customFormat="1">
      <c r="B184" s="218"/>
      <c r="C184" s="219"/>
      <c r="D184" s="198" t="s">
        <v>147</v>
      </c>
      <c r="E184" s="220" t="s">
        <v>1</v>
      </c>
      <c r="F184" s="221" t="s">
        <v>166</v>
      </c>
      <c r="G184" s="219"/>
      <c r="H184" s="222">
        <v>56.44</v>
      </c>
      <c r="I184" s="223"/>
      <c r="J184" s="219"/>
      <c r="K184" s="219"/>
      <c r="L184" s="224"/>
      <c r="M184" s="225"/>
      <c r="N184" s="226"/>
      <c r="O184" s="226"/>
      <c r="P184" s="226"/>
      <c r="Q184" s="226"/>
      <c r="R184" s="226"/>
      <c r="S184" s="226"/>
      <c r="T184" s="227"/>
      <c r="AT184" s="228" t="s">
        <v>147</v>
      </c>
      <c r="AU184" s="228" t="s">
        <v>86</v>
      </c>
      <c r="AV184" s="15" t="s">
        <v>145</v>
      </c>
      <c r="AW184" s="15" t="s">
        <v>32</v>
      </c>
      <c r="AX184" s="15" t="s">
        <v>84</v>
      </c>
      <c r="AY184" s="228" t="s">
        <v>137</v>
      </c>
    </row>
    <row r="185" spans="1:65" s="2" customFormat="1" ht="24.15" customHeight="1">
      <c r="A185" s="35"/>
      <c r="B185" s="36"/>
      <c r="C185" s="183" t="s">
        <v>198</v>
      </c>
      <c r="D185" s="183" t="s">
        <v>140</v>
      </c>
      <c r="E185" s="184" t="s">
        <v>199</v>
      </c>
      <c r="F185" s="185" t="s">
        <v>200</v>
      </c>
      <c r="G185" s="186" t="s">
        <v>143</v>
      </c>
      <c r="H185" s="187">
        <v>56.44</v>
      </c>
      <c r="I185" s="188"/>
      <c r="J185" s="189">
        <f>ROUND(I185*H185,2)</f>
        <v>0</v>
      </c>
      <c r="K185" s="185" t="s">
        <v>144</v>
      </c>
      <c r="L185" s="40"/>
      <c r="M185" s="190" t="s">
        <v>1</v>
      </c>
      <c r="N185" s="191" t="s">
        <v>41</v>
      </c>
      <c r="O185" s="72"/>
      <c r="P185" s="192">
        <f>O185*H185</f>
        <v>0</v>
      </c>
      <c r="Q185" s="192">
        <v>2.5999999999999998E-4</v>
      </c>
      <c r="R185" s="192">
        <f>Q185*H185</f>
        <v>1.4674399999999999E-2</v>
      </c>
      <c r="S185" s="192">
        <v>0</v>
      </c>
      <c r="T185" s="193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194" t="s">
        <v>145</v>
      </c>
      <c r="AT185" s="194" t="s">
        <v>140</v>
      </c>
      <c r="AU185" s="194" t="s">
        <v>86</v>
      </c>
      <c r="AY185" s="18" t="s">
        <v>137</v>
      </c>
      <c r="BE185" s="195">
        <f>IF(N185="základní",J185,0)</f>
        <v>0</v>
      </c>
      <c r="BF185" s="195">
        <f>IF(N185="snížená",J185,0)</f>
        <v>0</v>
      </c>
      <c r="BG185" s="195">
        <f>IF(N185="zákl. přenesená",J185,0)</f>
        <v>0</v>
      </c>
      <c r="BH185" s="195">
        <f>IF(N185="sníž. přenesená",J185,0)</f>
        <v>0</v>
      </c>
      <c r="BI185" s="195">
        <f>IF(N185="nulová",J185,0)</f>
        <v>0</v>
      </c>
      <c r="BJ185" s="18" t="s">
        <v>84</v>
      </c>
      <c r="BK185" s="195">
        <f>ROUND(I185*H185,2)</f>
        <v>0</v>
      </c>
      <c r="BL185" s="18" t="s">
        <v>145</v>
      </c>
      <c r="BM185" s="194" t="s">
        <v>201</v>
      </c>
    </row>
    <row r="186" spans="1:65" s="13" customFormat="1">
      <c r="B186" s="196"/>
      <c r="C186" s="197"/>
      <c r="D186" s="198" t="s">
        <v>147</v>
      </c>
      <c r="E186" s="199" t="s">
        <v>1</v>
      </c>
      <c r="F186" s="200" t="s">
        <v>194</v>
      </c>
      <c r="G186" s="197"/>
      <c r="H186" s="199" t="s">
        <v>1</v>
      </c>
      <c r="I186" s="201"/>
      <c r="J186" s="197"/>
      <c r="K186" s="197"/>
      <c r="L186" s="202"/>
      <c r="M186" s="203"/>
      <c r="N186" s="204"/>
      <c r="O186" s="204"/>
      <c r="P186" s="204"/>
      <c r="Q186" s="204"/>
      <c r="R186" s="204"/>
      <c r="S186" s="204"/>
      <c r="T186" s="205"/>
      <c r="AT186" s="206" t="s">
        <v>147</v>
      </c>
      <c r="AU186" s="206" t="s">
        <v>86</v>
      </c>
      <c r="AV186" s="13" t="s">
        <v>84</v>
      </c>
      <c r="AW186" s="13" t="s">
        <v>32</v>
      </c>
      <c r="AX186" s="13" t="s">
        <v>76</v>
      </c>
      <c r="AY186" s="206" t="s">
        <v>137</v>
      </c>
    </row>
    <row r="187" spans="1:65" s="14" customFormat="1">
      <c r="B187" s="207"/>
      <c r="C187" s="208"/>
      <c r="D187" s="198" t="s">
        <v>147</v>
      </c>
      <c r="E187" s="209" t="s">
        <v>1</v>
      </c>
      <c r="F187" s="210" t="s">
        <v>195</v>
      </c>
      <c r="G187" s="208"/>
      <c r="H187" s="211">
        <v>20.399999999999999</v>
      </c>
      <c r="I187" s="212"/>
      <c r="J187" s="208"/>
      <c r="K187" s="208"/>
      <c r="L187" s="213"/>
      <c r="M187" s="214"/>
      <c r="N187" s="215"/>
      <c r="O187" s="215"/>
      <c r="P187" s="215"/>
      <c r="Q187" s="215"/>
      <c r="R187" s="215"/>
      <c r="S187" s="215"/>
      <c r="T187" s="216"/>
      <c r="AT187" s="217" t="s">
        <v>147</v>
      </c>
      <c r="AU187" s="217" t="s">
        <v>86</v>
      </c>
      <c r="AV187" s="14" t="s">
        <v>86</v>
      </c>
      <c r="AW187" s="14" t="s">
        <v>32</v>
      </c>
      <c r="AX187" s="14" t="s">
        <v>76</v>
      </c>
      <c r="AY187" s="217" t="s">
        <v>137</v>
      </c>
    </row>
    <row r="188" spans="1:65" s="14" customFormat="1">
      <c r="B188" s="207"/>
      <c r="C188" s="208"/>
      <c r="D188" s="198" t="s">
        <v>147</v>
      </c>
      <c r="E188" s="209" t="s">
        <v>1</v>
      </c>
      <c r="F188" s="210" t="s">
        <v>196</v>
      </c>
      <c r="G188" s="208"/>
      <c r="H188" s="211">
        <v>15.04</v>
      </c>
      <c r="I188" s="212"/>
      <c r="J188" s="208"/>
      <c r="K188" s="208"/>
      <c r="L188" s="213"/>
      <c r="M188" s="214"/>
      <c r="N188" s="215"/>
      <c r="O188" s="215"/>
      <c r="P188" s="215"/>
      <c r="Q188" s="215"/>
      <c r="R188" s="215"/>
      <c r="S188" s="215"/>
      <c r="T188" s="216"/>
      <c r="AT188" s="217" t="s">
        <v>147</v>
      </c>
      <c r="AU188" s="217" t="s">
        <v>86</v>
      </c>
      <c r="AV188" s="14" t="s">
        <v>86</v>
      </c>
      <c r="AW188" s="14" t="s">
        <v>32</v>
      </c>
      <c r="AX188" s="14" t="s">
        <v>76</v>
      </c>
      <c r="AY188" s="217" t="s">
        <v>137</v>
      </c>
    </row>
    <row r="189" spans="1:65" s="14" customFormat="1">
      <c r="B189" s="207"/>
      <c r="C189" s="208"/>
      <c r="D189" s="198" t="s">
        <v>147</v>
      </c>
      <c r="E189" s="209" t="s">
        <v>1</v>
      </c>
      <c r="F189" s="210" t="s">
        <v>197</v>
      </c>
      <c r="G189" s="208"/>
      <c r="H189" s="211">
        <v>21</v>
      </c>
      <c r="I189" s="212"/>
      <c r="J189" s="208"/>
      <c r="K189" s="208"/>
      <c r="L189" s="213"/>
      <c r="M189" s="214"/>
      <c r="N189" s="215"/>
      <c r="O189" s="215"/>
      <c r="P189" s="215"/>
      <c r="Q189" s="215"/>
      <c r="R189" s="215"/>
      <c r="S189" s="215"/>
      <c r="T189" s="216"/>
      <c r="AT189" s="217" t="s">
        <v>147</v>
      </c>
      <c r="AU189" s="217" t="s">
        <v>86</v>
      </c>
      <c r="AV189" s="14" t="s">
        <v>86</v>
      </c>
      <c r="AW189" s="14" t="s">
        <v>32</v>
      </c>
      <c r="AX189" s="14" t="s">
        <v>76</v>
      </c>
      <c r="AY189" s="217" t="s">
        <v>137</v>
      </c>
    </row>
    <row r="190" spans="1:65" s="15" customFormat="1">
      <c r="B190" s="218"/>
      <c r="C190" s="219"/>
      <c r="D190" s="198" t="s">
        <v>147</v>
      </c>
      <c r="E190" s="220" t="s">
        <v>1</v>
      </c>
      <c r="F190" s="221" t="s">
        <v>166</v>
      </c>
      <c r="G190" s="219"/>
      <c r="H190" s="222">
        <v>56.44</v>
      </c>
      <c r="I190" s="223"/>
      <c r="J190" s="219"/>
      <c r="K190" s="219"/>
      <c r="L190" s="224"/>
      <c r="M190" s="225"/>
      <c r="N190" s="226"/>
      <c r="O190" s="226"/>
      <c r="P190" s="226"/>
      <c r="Q190" s="226"/>
      <c r="R190" s="226"/>
      <c r="S190" s="226"/>
      <c r="T190" s="227"/>
      <c r="AT190" s="228" t="s">
        <v>147</v>
      </c>
      <c r="AU190" s="228" t="s">
        <v>86</v>
      </c>
      <c r="AV190" s="15" t="s">
        <v>145</v>
      </c>
      <c r="AW190" s="15" t="s">
        <v>32</v>
      </c>
      <c r="AX190" s="15" t="s">
        <v>84</v>
      </c>
      <c r="AY190" s="228" t="s">
        <v>137</v>
      </c>
    </row>
    <row r="191" spans="1:65" s="2" customFormat="1" ht="21.75" customHeight="1">
      <c r="A191" s="35"/>
      <c r="B191" s="36"/>
      <c r="C191" s="183" t="s">
        <v>202</v>
      </c>
      <c r="D191" s="183" t="s">
        <v>140</v>
      </c>
      <c r="E191" s="184" t="s">
        <v>203</v>
      </c>
      <c r="F191" s="185" t="s">
        <v>204</v>
      </c>
      <c r="G191" s="186" t="s">
        <v>143</v>
      </c>
      <c r="H191" s="187">
        <v>56.44</v>
      </c>
      <c r="I191" s="188"/>
      <c r="J191" s="189">
        <f>ROUND(I191*H191,2)</f>
        <v>0</v>
      </c>
      <c r="K191" s="185" t="s">
        <v>144</v>
      </c>
      <c r="L191" s="40"/>
      <c r="M191" s="190" t="s">
        <v>1</v>
      </c>
      <c r="N191" s="191" t="s">
        <v>41</v>
      </c>
      <c r="O191" s="72"/>
      <c r="P191" s="192">
        <f>O191*H191</f>
        <v>0</v>
      </c>
      <c r="Q191" s="192">
        <v>3.9100000000000003E-3</v>
      </c>
      <c r="R191" s="192">
        <f>Q191*H191</f>
        <v>0.2206804</v>
      </c>
      <c r="S191" s="192">
        <v>0</v>
      </c>
      <c r="T191" s="193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194" t="s">
        <v>145</v>
      </c>
      <c r="AT191" s="194" t="s">
        <v>140</v>
      </c>
      <c r="AU191" s="194" t="s">
        <v>86</v>
      </c>
      <c r="AY191" s="18" t="s">
        <v>137</v>
      </c>
      <c r="BE191" s="195">
        <f>IF(N191="základní",J191,0)</f>
        <v>0</v>
      </c>
      <c r="BF191" s="195">
        <f>IF(N191="snížená",J191,0)</f>
        <v>0</v>
      </c>
      <c r="BG191" s="195">
        <f>IF(N191="zákl. přenesená",J191,0)</f>
        <v>0</v>
      </c>
      <c r="BH191" s="195">
        <f>IF(N191="sníž. přenesená",J191,0)</f>
        <v>0</v>
      </c>
      <c r="BI191" s="195">
        <f>IF(N191="nulová",J191,0)</f>
        <v>0</v>
      </c>
      <c r="BJ191" s="18" t="s">
        <v>84</v>
      </c>
      <c r="BK191" s="195">
        <f>ROUND(I191*H191,2)</f>
        <v>0</v>
      </c>
      <c r="BL191" s="18" t="s">
        <v>145</v>
      </c>
      <c r="BM191" s="194" t="s">
        <v>205</v>
      </c>
    </row>
    <row r="192" spans="1:65" s="13" customFormat="1">
      <c r="B192" s="196"/>
      <c r="C192" s="197"/>
      <c r="D192" s="198" t="s">
        <v>147</v>
      </c>
      <c r="E192" s="199" t="s">
        <v>1</v>
      </c>
      <c r="F192" s="200" t="s">
        <v>194</v>
      </c>
      <c r="G192" s="197"/>
      <c r="H192" s="199" t="s">
        <v>1</v>
      </c>
      <c r="I192" s="201"/>
      <c r="J192" s="197"/>
      <c r="K192" s="197"/>
      <c r="L192" s="202"/>
      <c r="M192" s="203"/>
      <c r="N192" s="204"/>
      <c r="O192" s="204"/>
      <c r="P192" s="204"/>
      <c r="Q192" s="204"/>
      <c r="R192" s="204"/>
      <c r="S192" s="204"/>
      <c r="T192" s="205"/>
      <c r="AT192" s="206" t="s">
        <v>147</v>
      </c>
      <c r="AU192" s="206" t="s">
        <v>86</v>
      </c>
      <c r="AV192" s="13" t="s">
        <v>84</v>
      </c>
      <c r="AW192" s="13" t="s">
        <v>32</v>
      </c>
      <c r="AX192" s="13" t="s">
        <v>76</v>
      </c>
      <c r="AY192" s="206" t="s">
        <v>137</v>
      </c>
    </row>
    <row r="193" spans="1:65" s="14" customFormat="1">
      <c r="B193" s="207"/>
      <c r="C193" s="208"/>
      <c r="D193" s="198" t="s">
        <v>147</v>
      </c>
      <c r="E193" s="209" t="s">
        <v>1</v>
      </c>
      <c r="F193" s="210" t="s">
        <v>195</v>
      </c>
      <c r="G193" s="208"/>
      <c r="H193" s="211">
        <v>20.399999999999999</v>
      </c>
      <c r="I193" s="212"/>
      <c r="J193" s="208"/>
      <c r="K193" s="208"/>
      <c r="L193" s="213"/>
      <c r="M193" s="214"/>
      <c r="N193" s="215"/>
      <c r="O193" s="215"/>
      <c r="P193" s="215"/>
      <c r="Q193" s="215"/>
      <c r="R193" s="215"/>
      <c r="S193" s="215"/>
      <c r="T193" s="216"/>
      <c r="AT193" s="217" t="s">
        <v>147</v>
      </c>
      <c r="AU193" s="217" t="s">
        <v>86</v>
      </c>
      <c r="AV193" s="14" t="s">
        <v>86</v>
      </c>
      <c r="AW193" s="14" t="s">
        <v>32</v>
      </c>
      <c r="AX193" s="14" t="s">
        <v>76</v>
      </c>
      <c r="AY193" s="217" t="s">
        <v>137</v>
      </c>
    </row>
    <row r="194" spans="1:65" s="14" customFormat="1">
      <c r="B194" s="207"/>
      <c r="C194" s="208"/>
      <c r="D194" s="198" t="s">
        <v>147</v>
      </c>
      <c r="E194" s="209" t="s">
        <v>1</v>
      </c>
      <c r="F194" s="210" t="s">
        <v>196</v>
      </c>
      <c r="G194" s="208"/>
      <c r="H194" s="211">
        <v>15.04</v>
      </c>
      <c r="I194" s="212"/>
      <c r="J194" s="208"/>
      <c r="K194" s="208"/>
      <c r="L194" s="213"/>
      <c r="M194" s="214"/>
      <c r="N194" s="215"/>
      <c r="O194" s="215"/>
      <c r="P194" s="215"/>
      <c r="Q194" s="215"/>
      <c r="R194" s="215"/>
      <c r="S194" s="215"/>
      <c r="T194" s="216"/>
      <c r="AT194" s="217" t="s">
        <v>147</v>
      </c>
      <c r="AU194" s="217" t="s">
        <v>86</v>
      </c>
      <c r="AV194" s="14" t="s">
        <v>86</v>
      </c>
      <c r="AW194" s="14" t="s">
        <v>32</v>
      </c>
      <c r="AX194" s="14" t="s">
        <v>76</v>
      </c>
      <c r="AY194" s="217" t="s">
        <v>137</v>
      </c>
    </row>
    <row r="195" spans="1:65" s="14" customFormat="1">
      <c r="B195" s="207"/>
      <c r="C195" s="208"/>
      <c r="D195" s="198" t="s">
        <v>147</v>
      </c>
      <c r="E195" s="209" t="s">
        <v>1</v>
      </c>
      <c r="F195" s="210" t="s">
        <v>197</v>
      </c>
      <c r="G195" s="208"/>
      <c r="H195" s="211">
        <v>21</v>
      </c>
      <c r="I195" s="212"/>
      <c r="J195" s="208"/>
      <c r="K195" s="208"/>
      <c r="L195" s="213"/>
      <c r="M195" s="214"/>
      <c r="N195" s="215"/>
      <c r="O195" s="215"/>
      <c r="P195" s="215"/>
      <c r="Q195" s="215"/>
      <c r="R195" s="215"/>
      <c r="S195" s="215"/>
      <c r="T195" s="216"/>
      <c r="AT195" s="217" t="s">
        <v>147</v>
      </c>
      <c r="AU195" s="217" t="s">
        <v>86</v>
      </c>
      <c r="AV195" s="14" t="s">
        <v>86</v>
      </c>
      <c r="AW195" s="14" t="s">
        <v>32</v>
      </c>
      <c r="AX195" s="14" t="s">
        <v>76</v>
      </c>
      <c r="AY195" s="217" t="s">
        <v>137</v>
      </c>
    </row>
    <row r="196" spans="1:65" s="15" customFormat="1">
      <c r="B196" s="218"/>
      <c r="C196" s="219"/>
      <c r="D196" s="198" t="s">
        <v>147</v>
      </c>
      <c r="E196" s="220" t="s">
        <v>1</v>
      </c>
      <c r="F196" s="221" t="s">
        <v>166</v>
      </c>
      <c r="G196" s="219"/>
      <c r="H196" s="222">
        <v>56.44</v>
      </c>
      <c r="I196" s="223"/>
      <c r="J196" s="219"/>
      <c r="K196" s="219"/>
      <c r="L196" s="224"/>
      <c r="M196" s="225"/>
      <c r="N196" s="226"/>
      <c r="O196" s="226"/>
      <c r="P196" s="226"/>
      <c r="Q196" s="226"/>
      <c r="R196" s="226"/>
      <c r="S196" s="226"/>
      <c r="T196" s="227"/>
      <c r="AT196" s="228" t="s">
        <v>147</v>
      </c>
      <c r="AU196" s="228" t="s">
        <v>86</v>
      </c>
      <c r="AV196" s="15" t="s">
        <v>145</v>
      </c>
      <c r="AW196" s="15" t="s">
        <v>32</v>
      </c>
      <c r="AX196" s="15" t="s">
        <v>84</v>
      </c>
      <c r="AY196" s="228" t="s">
        <v>137</v>
      </c>
    </row>
    <row r="197" spans="1:65" s="2" customFormat="1" ht="24.15" customHeight="1">
      <c r="A197" s="35"/>
      <c r="B197" s="36"/>
      <c r="C197" s="183" t="s">
        <v>206</v>
      </c>
      <c r="D197" s="183" t="s">
        <v>140</v>
      </c>
      <c r="E197" s="184" t="s">
        <v>207</v>
      </c>
      <c r="F197" s="185" t="s">
        <v>208</v>
      </c>
      <c r="G197" s="186" t="s">
        <v>143</v>
      </c>
      <c r="H197" s="187">
        <v>169.32</v>
      </c>
      <c r="I197" s="188"/>
      <c r="J197" s="189">
        <f>ROUND(I197*H197,2)</f>
        <v>0</v>
      </c>
      <c r="K197" s="185" t="s">
        <v>144</v>
      </c>
      <c r="L197" s="40"/>
      <c r="M197" s="190" t="s">
        <v>1</v>
      </c>
      <c r="N197" s="191" t="s">
        <v>41</v>
      </c>
      <c r="O197" s="72"/>
      <c r="P197" s="192">
        <f>O197*H197</f>
        <v>0</v>
      </c>
      <c r="Q197" s="192">
        <v>7.9000000000000008E-3</v>
      </c>
      <c r="R197" s="192">
        <f>Q197*H197</f>
        <v>1.337628</v>
      </c>
      <c r="S197" s="192">
        <v>0</v>
      </c>
      <c r="T197" s="193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194" t="s">
        <v>145</v>
      </c>
      <c r="AT197" s="194" t="s">
        <v>140</v>
      </c>
      <c r="AU197" s="194" t="s">
        <v>86</v>
      </c>
      <c r="AY197" s="18" t="s">
        <v>137</v>
      </c>
      <c r="BE197" s="195">
        <f>IF(N197="základní",J197,0)</f>
        <v>0</v>
      </c>
      <c r="BF197" s="195">
        <f>IF(N197="snížená",J197,0)</f>
        <v>0</v>
      </c>
      <c r="BG197" s="195">
        <f>IF(N197="zákl. přenesená",J197,0)</f>
        <v>0</v>
      </c>
      <c r="BH197" s="195">
        <f>IF(N197="sníž. přenesená",J197,0)</f>
        <v>0</v>
      </c>
      <c r="BI197" s="195">
        <f>IF(N197="nulová",J197,0)</f>
        <v>0</v>
      </c>
      <c r="BJ197" s="18" t="s">
        <v>84</v>
      </c>
      <c r="BK197" s="195">
        <f>ROUND(I197*H197,2)</f>
        <v>0</v>
      </c>
      <c r="BL197" s="18" t="s">
        <v>145</v>
      </c>
      <c r="BM197" s="194" t="s">
        <v>209</v>
      </c>
    </row>
    <row r="198" spans="1:65" s="14" customFormat="1">
      <c r="B198" s="207"/>
      <c r="C198" s="208"/>
      <c r="D198" s="198" t="s">
        <v>147</v>
      </c>
      <c r="E198" s="209" t="s">
        <v>1</v>
      </c>
      <c r="F198" s="210" t="s">
        <v>210</v>
      </c>
      <c r="G198" s="208"/>
      <c r="H198" s="211">
        <v>169.32</v>
      </c>
      <c r="I198" s="212"/>
      <c r="J198" s="208"/>
      <c r="K198" s="208"/>
      <c r="L198" s="213"/>
      <c r="M198" s="214"/>
      <c r="N198" s="215"/>
      <c r="O198" s="215"/>
      <c r="P198" s="215"/>
      <c r="Q198" s="215"/>
      <c r="R198" s="215"/>
      <c r="S198" s="215"/>
      <c r="T198" s="216"/>
      <c r="AT198" s="217" t="s">
        <v>147</v>
      </c>
      <c r="AU198" s="217" t="s">
        <v>86</v>
      </c>
      <c r="AV198" s="14" t="s">
        <v>86</v>
      </c>
      <c r="AW198" s="14" t="s">
        <v>32</v>
      </c>
      <c r="AX198" s="14" t="s">
        <v>84</v>
      </c>
      <c r="AY198" s="217" t="s">
        <v>137</v>
      </c>
    </row>
    <row r="199" spans="1:65" s="2" customFormat="1" ht="16.5" customHeight="1">
      <c r="A199" s="35"/>
      <c r="B199" s="36"/>
      <c r="C199" s="183" t="s">
        <v>211</v>
      </c>
      <c r="D199" s="183" t="s">
        <v>140</v>
      </c>
      <c r="E199" s="184" t="s">
        <v>212</v>
      </c>
      <c r="F199" s="185" t="s">
        <v>213</v>
      </c>
      <c r="G199" s="186" t="s">
        <v>143</v>
      </c>
      <c r="H199" s="187">
        <v>362.98200000000003</v>
      </c>
      <c r="I199" s="188"/>
      <c r="J199" s="189">
        <f>ROUND(I199*H199,2)</f>
        <v>0</v>
      </c>
      <c r="K199" s="185" t="s">
        <v>144</v>
      </c>
      <c r="L199" s="40"/>
      <c r="M199" s="190" t="s">
        <v>1</v>
      </c>
      <c r="N199" s="191" t="s">
        <v>41</v>
      </c>
      <c r="O199" s="72"/>
      <c r="P199" s="192">
        <f>O199*H199</f>
        <v>0</v>
      </c>
      <c r="Q199" s="192">
        <v>0</v>
      </c>
      <c r="R199" s="192">
        <f>Q199*H199</f>
        <v>0</v>
      </c>
      <c r="S199" s="192">
        <v>0</v>
      </c>
      <c r="T199" s="193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194" t="s">
        <v>145</v>
      </c>
      <c r="AT199" s="194" t="s">
        <v>140</v>
      </c>
      <c r="AU199" s="194" t="s">
        <v>86</v>
      </c>
      <c r="AY199" s="18" t="s">
        <v>137</v>
      </c>
      <c r="BE199" s="195">
        <f>IF(N199="základní",J199,0)</f>
        <v>0</v>
      </c>
      <c r="BF199" s="195">
        <f>IF(N199="snížená",J199,0)</f>
        <v>0</v>
      </c>
      <c r="BG199" s="195">
        <f>IF(N199="zákl. přenesená",J199,0)</f>
        <v>0</v>
      </c>
      <c r="BH199" s="195">
        <f>IF(N199="sníž. přenesená",J199,0)</f>
        <v>0</v>
      </c>
      <c r="BI199" s="195">
        <f>IF(N199="nulová",J199,0)</f>
        <v>0</v>
      </c>
      <c r="BJ199" s="18" t="s">
        <v>84</v>
      </c>
      <c r="BK199" s="195">
        <f>ROUND(I199*H199,2)</f>
        <v>0</v>
      </c>
      <c r="BL199" s="18" t="s">
        <v>145</v>
      </c>
      <c r="BM199" s="194" t="s">
        <v>214</v>
      </c>
    </row>
    <row r="200" spans="1:65" s="14" customFormat="1">
      <c r="B200" s="207"/>
      <c r="C200" s="208"/>
      <c r="D200" s="198" t="s">
        <v>147</v>
      </c>
      <c r="E200" s="209" t="s">
        <v>1</v>
      </c>
      <c r="F200" s="210" t="s">
        <v>215</v>
      </c>
      <c r="G200" s="208"/>
      <c r="H200" s="211">
        <v>162.982</v>
      </c>
      <c r="I200" s="212"/>
      <c r="J200" s="208"/>
      <c r="K200" s="208"/>
      <c r="L200" s="213"/>
      <c r="M200" s="214"/>
      <c r="N200" s="215"/>
      <c r="O200" s="215"/>
      <c r="P200" s="215"/>
      <c r="Q200" s="215"/>
      <c r="R200" s="215"/>
      <c r="S200" s="215"/>
      <c r="T200" s="216"/>
      <c r="AT200" s="217" t="s">
        <v>147</v>
      </c>
      <c r="AU200" s="217" t="s">
        <v>86</v>
      </c>
      <c r="AV200" s="14" t="s">
        <v>86</v>
      </c>
      <c r="AW200" s="14" t="s">
        <v>32</v>
      </c>
      <c r="AX200" s="14" t="s">
        <v>76</v>
      </c>
      <c r="AY200" s="217" t="s">
        <v>137</v>
      </c>
    </row>
    <row r="201" spans="1:65" s="14" customFormat="1">
      <c r="B201" s="207"/>
      <c r="C201" s="208"/>
      <c r="D201" s="198" t="s">
        <v>147</v>
      </c>
      <c r="E201" s="209" t="s">
        <v>1</v>
      </c>
      <c r="F201" s="210" t="s">
        <v>216</v>
      </c>
      <c r="G201" s="208"/>
      <c r="H201" s="211">
        <v>200</v>
      </c>
      <c r="I201" s="212"/>
      <c r="J201" s="208"/>
      <c r="K201" s="208"/>
      <c r="L201" s="213"/>
      <c r="M201" s="214"/>
      <c r="N201" s="215"/>
      <c r="O201" s="215"/>
      <c r="P201" s="215"/>
      <c r="Q201" s="215"/>
      <c r="R201" s="215"/>
      <c r="S201" s="215"/>
      <c r="T201" s="216"/>
      <c r="AT201" s="217" t="s">
        <v>147</v>
      </c>
      <c r="AU201" s="217" t="s">
        <v>86</v>
      </c>
      <c r="AV201" s="14" t="s">
        <v>86</v>
      </c>
      <c r="AW201" s="14" t="s">
        <v>32</v>
      </c>
      <c r="AX201" s="14" t="s">
        <v>76</v>
      </c>
      <c r="AY201" s="217" t="s">
        <v>137</v>
      </c>
    </row>
    <row r="202" spans="1:65" s="15" customFormat="1">
      <c r="B202" s="218"/>
      <c r="C202" s="219"/>
      <c r="D202" s="198" t="s">
        <v>147</v>
      </c>
      <c r="E202" s="220" t="s">
        <v>1</v>
      </c>
      <c r="F202" s="221" t="s">
        <v>166</v>
      </c>
      <c r="G202" s="219"/>
      <c r="H202" s="222">
        <v>362.98199999999997</v>
      </c>
      <c r="I202" s="223"/>
      <c r="J202" s="219"/>
      <c r="K202" s="219"/>
      <c r="L202" s="224"/>
      <c r="M202" s="225"/>
      <c r="N202" s="226"/>
      <c r="O202" s="226"/>
      <c r="P202" s="226"/>
      <c r="Q202" s="226"/>
      <c r="R202" s="226"/>
      <c r="S202" s="226"/>
      <c r="T202" s="227"/>
      <c r="AT202" s="228" t="s">
        <v>147</v>
      </c>
      <c r="AU202" s="228" t="s">
        <v>86</v>
      </c>
      <c r="AV202" s="15" t="s">
        <v>145</v>
      </c>
      <c r="AW202" s="15" t="s">
        <v>32</v>
      </c>
      <c r="AX202" s="15" t="s">
        <v>84</v>
      </c>
      <c r="AY202" s="228" t="s">
        <v>137</v>
      </c>
    </row>
    <row r="203" spans="1:65" s="2" customFormat="1" ht="24.15" customHeight="1">
      <c r="A203" s="35"/>
      <c r="B203" s="36"/>
      <c r="C203" s="183" t="s">
        <v>8</v>
      </c>
      <c r="D203" s="183" t="s">
        <v>140</v>
      </c>
      <c r="E203" s="184" t="s">
        <v>217</v>
      </c>
      <c r="F203" s="185" t="s">
        <v>218</v>
      </c>
      <c r="G203" s="186" t="s">
        <v>143</v>
      </c>
      <c r="H203" s="187">
        <v>242.124</v>
      </c>
      <c r="I203" s="188"/>
      <c r="J203" s="189">
        <f>ROUND(I203*H203,2)</f>
        <v>0</v>
      </c>
      <c r="K203" s="185" t="s">
        <v>144</v>
      </c>
      <c r="L203" s="40"/>
      <c r="M203" s="190" t="s">
        <v>1</v>
      </c>
      <c r="N203" s="191" t="s">
        <v>41</v>
      </c>
      <c r="O203" s="72"/>
      <c r="P203" s="192">
        <f>O203*H203</f>
        <v>0</v>
      </c>
      <c r="Q203" s="192">
        <v>0</v>
      </c>
      <c r="R203" s="192">
        <f>Q203*H203</f>
        <v>0</v>
      </c>
      <c r="S203" s="192">
        <v>0</v>
      </c>
      <c r="T203" s="193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194" t="s">
        <v>145</v>
      </c>
      <c r="AT203" s="194" t="s">
        <v>140</v>
      </c>
      <c r="AU203" s="194" t="s">
        <v>86</v>
      </c>
      <c r="AY203" s="18" t="s">
        <v>137</v>
      </c>
      <c r="BE203" s="195">
        <f>IF(N203="základní",J203,0)</f>
        <v>0</v>
      </c>
      <c r="BF203" s="195">
        <f>IF(N203="snížená",J203,0)</f>
        <v>0</v>
      </c>
      <c r="BG203" s="195">
        <f>IF(N203="zákl. přenesená",J203,0)</f>
        <v>0</v>
      </c>
      <c r="BH203" s="195">
        <f>IF(N203="sníž. přenesená",J203,0)</f>
        <v>0</v>
      </c>
      <c r="BI203" s="195">
        <f>IF(N203="nulová",J203,0)</f>
        <v>0</v>
      </c>
      <c r="BJ203" s="18" t="s">
        <v>84</v>
      </c>
      <c r="BK203" s="195">
        <f>ROUND(I203*H203,2)</f>
        <v>0</v>
      </c>
      <c r="BL203" s="18" t="s">
        <v>145</v>
      </c>
      <c r="BM203" s="194" t="s">
        <v>219</v>
      </c>
    </row>
    <row r="204" spans="1:65" s="14" customFormat="1">
      <c r="B204" s="207"/>
      <c r="C204" s="208"/>
      <c r="D204" s="198" t="s">
        <v>147</v>
      </c>
      <c r="E204" s="209" t="s">
        <v>1</v>
      </c>
      <c r="F204" s="210" t="s">
        <v>220</v>
      </c>
      <c r="G204" s="208"/>
      <c r="H204" s="211">
        <v>30.24</v>
      </c>
      <c r="I204" s="212"/>
      <c r="J204" s="208"/>
      <c r="K204" s="208"/>
      <c r="L204" s="213"/>
      <c r="M204" s="214"/>
      <c r="N204" s="215"/>
      <c r="O204" s="215"/>
      <c r="P204" s="215"/>
      <c r="Q204" s="215"/>
      <c r="R204" s="215"/>
      <c r="S204" s="215"/>
      <c r="T204" s="216"/>
      <c r="AT204" s="217" t="s">
        <v>147</v>
      </c>
      <c r="AU204" s="217" t="s">
        <v>86</v>
      </c>
      <c r="AV204" s="14" t="s">
        <v>86</v>
      </c>
      <c r="AW204" s="14" t="s">
        <v>32</v>
      </c>
      <c r="AX204" s="14" t="s">
        <v>76</v>
      </c>
      <c r="AY204" s="217" t="s">
        <v>137</v>
      </c>
    </row>
    <row r="205" spans="1:65" s="14" customFormat="1">
      <c r="B205" s="207"/>
      <c r="C205" s="208"/>
      <c r="D205" s="198" t="s">
        <v>147</v>
      </c>
      <c r="E205" s="209" t="s">
        <v>1</v>
      </c>
      <c r="F205" s="210" t="s">
        <v>221</v>
      </c>
      <c r="G205" s="208"/>
      <c r="H205" s="211">
        <v>111.884</v>
      </c>
      <c r="I205" s="212"/>
      <c r="J205" s="208"/>
      <c r="K205" s="208"/>
      <c r="L205" s="213"/>
      <c r="M205" s="214"/>
      <c r="N205" s="215"/>
      <c r="O205" s="215"/>
      <c r="P205" s="215"/>
      <c r="Q205" s="215"/>
      <c r="R205" s="215"/>
      <c r="S205" s="215"/>
      <c r="T205" s="216"/>
      <c r="AT205" s="217" t="s">
        <v>147</v>
      </c>
      <c r="AU205" s="217" t="s">
        <v>86</v>
      </c>
      <c r="AV205" s="14" t="s">
        <v>86</v>
      </c>
      <c r="AW205" s="14" t="s">
        <v>32</v>
      </c>
      <c r="AX205" s="14" t="s">
        <v>76</v>
      </c>
      <c r="AY205" s="217" t="s">
        <v>137</v>
      </c>
    </row>
    <row r="206" spans="1:65" s="14" customFormat="1">
      <c r="B206" s="207"/>
      <c r="C206" s="208"/>
      <c r="D206" s="198" t="s">
        <v>147</v>
      </c>
      <c r="E206" s="209" t="s">
        <v>1</v>
      </c>
      <c r="F206" s="210" t="s">
        <v>222</v>
      </c>
      <c r="G206" s="208"/>
      <c r="H206" s="211">
        <v>100</v>
      </c>
      <c r="I206" s="212"/>
      <c r="J206" s="208"/>
      <c r="K206" s="208"/>
      <c r="L206" s="213"/>
      <c r="M206" s="214"/>
      <c r="N206" s="215"/>
      <c r="O206" s="215"/>
      <c r="P206" s="215"/>
      <c r="Q206" s="215"/>
      <c r="R206" s="215"/>
      <c r="S206" s="215"/>
      <c r="T206" s="216"/>
      <c r="AT206" s="217" t="s">
        <v>147</v>
      </c>
      <c r="AU206" s="217" t="s">
        <v>86</v>
      </c>
      <c r="AV206" s="14" t="s">
        <v>86</v>
      </c>
      <c r="AW206" s="14" t="s">
        <v>32</v>
      </c>
      <c r="AX206" s="14" t="s">
        <v>76</v>
      </c>
      <c r="AY206" s="217" t="s">
        <v>137</v>
      </c>
    </row>
    <row r="207" spans="1:65" s="15" customFormat="1">
      <c r="B207" s="218"/>
      <c r="C207" s="219"/>
      <c r="D207" s="198" t="s">
        <v>147</v>
      </c>
      <c r="E207" s="220" t="s">
        <v>1</v>
      </c>
      <c r="F207" s="221" t="s">
        <v>166</v>
      </c>
      <c r="G207" s="219"/>
      <c r="H207" s="222">
        <v>242.124</v>
      </c>
      <c r="I207" s="223"/>
      <c r="J207" s="219"/>
      <c r="K207" s="219"/>
      <c r="L207" s="224"/>
      <c r="M207" s="225"/>
      <c r="N207" s="226"/>
      <c r="O207" s="226"/>
      <c r="P207" s="226"/>
      <c r="Q207" s="226"/>
      <c r="R207" s="226"/>
      <c r="S207" s="226"/>
      <c r="T207" s="227"/>
      <c r="AT207" s="228" t="s">
        <v>147</v>
      </c>
      <c r="AU207" s="228" t="s">
        <v>86</v>
      </c>
      <c r="AV207" s="15" t="s">
        <v>145</v>
      </c>
      <c r="AW207" s="15" t="s">
        <v>32</v>
      </c>
      <c r="AX207" s="15" t="s">
        <v>84</v>
      </c>
      <c r="AY207" s="228" t="s">
        <v>137</v>
      </c>
    </row>
    <row r="208" spans="1:65" s="2" customFormat="1" ht="24.15" customHeight="1">
      <c r="A208" s="35"/>
      <c r="B208" s="36"/>
      <c r="C208" s="183" t="s">
        <v>223</v>
      </c>
      <c r="D208" s="183" t="s">
        <v>140</v>
      </c>
      <c r="E208" s="184" t="s">
        <v>224</v>
      </c>
      <c r="F208" s="185" t="s">
        <v>225</v>
      </c>
      <c r="G208" s="186" t="s">
        <v>143</v>
      </c>
      <c r="H208" s="187">
        <v>120</v>
      </c>
      <c r="I208" s="188"/>
      <c r="J208" s="189">
        <f>ROUND(I208*H208,2)</f>
        <v>0</v>
      </c>
      <c r="K208" s="185" t="s">
        <v>144</v>
      </c>
      <c r="L208" s="40"/>
      <c r="M208" s="190" t="s">
        <v>1</v>
      </c>
      <c r="N208" s="191" t="s">
        <v>41</v>
      </c>
      <c r="O208" s="72"/>
      <c r="P208" s="192">
        <f>O208*H208</f>
        <v>0</v>
      </c>
      <c r="Q208" s="192">
        <v>2.2000000000000001E-4</v>
      </c>
      <c r="R208" s="192">
        <f>Q208*H208</f>
        <v>2.64E-2</v>
      </c>
      <c r="S208" s="192">
        <v>2E-3</v>
      </c>
      <c r="T208" s="193">
        <f>S208*H208</f>
        <v>0.24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194" t="s">
        <v>145</v>
      </c>
      <c r="AT208" s="194" t="s">
        <v>140</v>
      </c>
      <c r="AU208" s="194" t="s">
        <v>86</v>
      </c>
      <c r="AY208" s="18" t="s">
        <v>137</v>
      </c>
      <c r="BE208" s="195">
        <f>IF(N208="základní",J208,0)</f>
        <v>0</v>
      </c>
      <c r="BF208" s="195">
        <f>IF(N208="snížená",J208,0)</f>
        <v>0</v>
      </c>
      <c r="BG208" s="195">
        <f>IF(N208="zákl. přenesená",J208,0)</f>
        <v>0</v>
      </c>
      <c r="BH208" s="195">
        <f>IF(N208="sníž. přenesená",J208,0)</f>
        <v>0</v>
      </c>
      <c r="BI208" s="195">
        <f>IF(N208="nulová",J208,0)</f>
        <v>0</v>
      </c>
      <c r="BJ208" s="18" t="s">
        <v>84</v>
      </c>
      <c r="BK208" s="195">
        <f>ROUND(I208*H208,2)</f>
        <v>0</v>
      </c>
      <c r="BL208" s="18" t="s">
        <v>145</v>
      </c>
      <c r="BM208" s="194" t="s">
        <v>226</v>
      </c>
    </row>
    <row r="209" spans="1:65" s="2" customFormat="1" ht="24.15" customHeight="1">
      <c r="A209" s="35"/>
      <c r="B209" s="36"/>
      <c r="C209" s="183" t="s">
        <v>227</v>
      </c>
      <c r="D209" s="183" t="s">
        <v>140</v>
      </c>
      <c r="E209" s="184" t="s">
        <v>228</v>
      </c>
      <c r="F209" s="185" t="s">
        <v>229</v>
      </c>
      <c r="G209" s="186" t="s">
        <v>143</v>
      </c>
      <c r="H209" s="187">
        <v>3</v>
      </c>
      <c r="I209" s="188"/>
      <c r="J209" s="189">
        <f>ROUND(I209*H209,2)</f>
        <v>0</v>
      </c>
      <c r="K209" s="185" t="s">
        <v>144</v>
      </c>
      <c r="L209" s="40"/>
      <c r="M209" s="190" t="s">
        <v>1</v>
      </c>
      <c r="N209" s="191" t="s">
        <v>41</v>
      </c>
      <c r="O209" s="72"/>
      <c r="P209" s="192">
        <f>O209*H209</f>
        <v>0</v>
      </c>
      <c r="Q209" s="192">
        <v>0.1</v>
      </c>
      <c r="R209" s="192">
        <f>Q209*H209</f>
        <v>0.30000000000000004</v>
      </c>
      <c r="S209" s="192">
        <v>0</v>
      </c>
      <c r="T209" s="193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194" t="s">
        <v>145</v>
      </c>
      <c r="AT209" s="194" t="s">
        <v>140</v>
      </c>
      <c r="AU209" s="194" t="s">
        <v>86</v>
      </c>
      <c r="AY209" s="18" t="s">
        <v>137</v>
      </c>
      <c r="BE209" s="195">
        <f>IF(N209="základní",J209,0)</f>
        <v>0</v>
      </c>
      <c r="BF209" s="195">
        <f>IF(N209="snížená",J209,0)</f>
        <v>0</v>
      </c>
      <c r="BG209" s="195">
        <f>IF(N209="zákl. přenesená",J209,0)</f>
        <v>0</v>
      </c>
      <c r="BH209" s="195">
        <f>IF(N209="sníž. přenesená",J209,0)</f>
        <v>0</v>
      </c>
      <c r="BI209" s="195">
        <f>IF(N209="nulová",J209,0)</f>
        <v>0</v>
      </c>
      <c r="BJ209" s="18" t="s">
        <v>84</v>
      </c>
      <c r="BK209" s="195">
        <f>ROUND(I209*H209,2)</f>
        <v>0</v>
      </c>
      <c r="BL209" s="18" t="s">
        <v>145</v>
      </c>
      <c r="BM209" s="194" t="s">
        <v>230</v>
      </c>
    </row>
    <row r="210" spans="1:65" s="13" customFormat="1">
      <c r="B210" s="196"/>
      <c r="C210" s="197"/>
      <c r="D210" s="198" t="s">
        <v>147</v>
      </c>
      <c r="E210" s="199" t="s">
        <v>1</v>
      </c>
      <c r="F210" s="200" t="s">
        <v>231</v>
      </c>
      <c r="G210" s="197"/>
      <c r="H210" s="199" t="s">
        <v>1</v>
      </c>
      <c r="I210" s="201"/>
      <c r="J210" s="197"/>
      <c r="K210" s="197"/>
      <c r="L210" s="202"/>
      <c r="M210" s="203"/>
      <c r="N210" s="204"/>
      <c r="O210" s="204"/>
      <c r="P210" s="204"/>
      <c r="Q210" s="204"/>
      <c r="R210" s="204"/>
      <c r="S210" s="204"/>
      <c r="T210" s="205"/>
      <c r="AT210" s="206" t="s">
        <v>147</v>
      </c>
      <c r="AU210" s="206" t="s">
        <v>86</v>
      </c>
      <c r="AV210" s="13" t="s">
        <v>84</v>
      </c>
      <c r="AW210" s="13" t="s">
        <v>32</v>
      </c>
      <c r="AX210" s="13" t="s">
        <v>76</v>
      </c>
      <c r="AY210" s="206" t="s">
        <v>137</v>
      </c>
    </row>
    <row r="211" spans="1:65" s="14" customFormat="1">
      <c r="B211" s="207"/>
      <c r="C211" s="208"/>
      <c r="D211" s="198" t="s">
        <v>147</v>
      </c>
      <c r="E211" s="209" t="s">
        <v>1</v>
      </c>
      <c r="F211" s="210" t="s">
        <v>138</v>
      </c>
      <c r="G211" s="208"/>
      <c r="H211" s="211">
        <v>3</v>
      </c>
      <c r="I211" s="212"/>
      <c r="J211" s="208"/>
      <c r="K211" s="208"/>
      <c r="L211" s="213"/>
      <c r="M211" s="214"/>
      <c r="N211" s="215"/>
      <c r="O211" s="215"/>
      <c r="P211" s="215"/>
      <c r="Q211" s="215"/>
      <c r="R211" s="215"/>
      <c r="S211" s="215"/>
      <c r="T211" s="216"/>
      <c r="AT211" s="217" t="s">
        <v>147</v>
      </c>
      <c r="AU211" s="217" t="s">
        <v>86</v>
      </c>
      <c r="AV211" s="14" t="s">
        <v>86</v>
      </c>
      <c r="AW211" s="14" t="s">
        <v>32</v>
      </c>
      <c r="AX211" s="14" t="s">
        <v>84</v>
      </c>
      <c r="AY211" s="217" t="s">
        <v>137</v>
      </c>
    </row>
    <row r="212" spans="1:65" s="2" customFormat="1" ht="32.950000000000003" customHeight="1">
      <c r="A212" s="35"/>
      <c r="B212" s="36"/>
      <c r="C212" s="183" t="s">
        <v>232</v>
      </c>
      <c r="D212" s="183" t="s">
        <v>140</v>
      </c>
      <c r="E212" s="184" t="s">
        <v>233</v>
      </c>
      <c r="F212" s="185" t="s">
        <v>234</v>
      </c>
      <c r="G212" s="186" t="s">
        <v>143</v>
      </c>
      <c r="H212" s="187">
        <v>169.32</v>
      </c>
      <c r="I212" s="188"/>
      <c r="J212" s="189">
        <f>ROUND(I212*H212,2)</f>
        <v>0</v>
      </c>
      <c r="K212" s="185" t="s">
        <v>144</v>
      </c>
      <c r="L212" s="40"/>
      <c r="M212" s="190" t="s">
        <v>1</v>
      </c>
      <c r="N212" s="191" t="s">
        <v>41</v>
      </c>
      <c r="O212" s="72"/>
      <c r="P212" s="192">
        <f>O212*H212</f>
        <v>0</v>
      </c>
      <c r="Q212" s="192">
        <v>4.614E-2</v>
      </c>
      <c r="R212" s="192">
        <f>Q212*H212</f>
        <v>7.8124247999999996</v>
      </c>
      <c r="S212" s="192">
        <v>0</v>
      </c>
      <c r="T212" s="193">
        <f>S212*H212</f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194" t="s">
        <v>145</v>
      </c>
      <c r="AT212" s="194" t="s">
        <v>140</v>
      </c>
      <c r="AU212" s="194" t="s">
        <v>86</v>
      </c>
      <c r="AY212" s="18" t="s">
        <v>137</v>
      </c>
      <c r="BE212" s="195">
        <f>IF(N212="základní",J212,0)</f>
        <v>0</v>
      </c>
      <c r="BF212" s="195">
        <f>IF(N212="snížená",J212,0)</f>
        <v>0</v>
      </c>
      <c r="BG212" s="195">
        <f>IF(N212="zákl. přenesená",J212,0)</f>
        <v>0</v>
      </c>
      <c r="BH212" s="195">
        <f>IF(N212="sníž. přenesená",J212,0)</f>
        <v>0</v>
      </c>
      <c r="BI212" s="195">
        <f>IF(N212="nulová",J212,0)</f>
        <v>0</v>
      </c>
      <c r="BJ212" s="18" t="s">
        <v>84</v>
      </c>
      <c r="BK212" s="195">
        <f>ROUND(I212*H212,2)</f>
        <v>0</v>
      </c>
      <c r="BL212" s="18" t="s">
        <v>145</v>
      </c>
      <c r="BM212" s="194" t="s">
        <v>235</v>
      </c>
    </row>
    <row r="213" spans="1:65" s="14" customFormat="1">
      <c r="B213" s="207"/>
      <c r="C213" s="208"/>
      <c r="D213" s="198" t="s">
        <v>147</v>
      </c>
      <c r="E213" s="209" t="s">
        <v>1</v>
      </c>
      <c r="F213" s="210" t="s">
        <v>236</v>
      </c>
      <c r="G213" s="208"/>
      <c r="H213" s="211">
        <v>169.32</v>
      </c>
      <c r="I213" s="212"/>
      <c r="J213" s="208"/>
      <c r="K213" s="208"/>
      <c r="L213" s="213"/>
      <c r="M213" s="214"/>
      <c r="N213" s="215"/>
      <c r="O213" s="215"/>
      <c r="P213" s="215"/>
      <c r="Q213" s="215"/>
      <c r="R213" s="215"/>
      <c r="S213" s="215"/>
      <c r="T213" s="216"/>
      <c r="AT213" s="217" t="s">
        <v>147</v>
      </c>
      <c r="AU213" s="217" t="s">
        <v>86</v>
      </c>
      <c r="AV213" s="14" t="s">
        <v>86</v>
      </c>
      <c r="AW213" s="14" t="s">
        <v>32</v>
      </c>
      <c r="AX213" s="14" t="s">
        <v>84</v>
      </c>
      <c r="AY213" s="217" t="s">
        <v>137</v>
      </c>
    </row>
    <row r="214" spans="1:65" s="12" customFormat="1" ht="22.75" customHeight="1">
      <c r="B214" s="167"/>
      <c r="C214" s="168"/>
      <c r="D214" s="169" t="s">
        <v>75</v>
      </c>
      <c r="E214" s="181" t="s">
        <v>184</v>
      </c>
      <c r="F214" s="181" t="s">
        <v>237</v>
      </c>
      <c r="G214" s="168"/>
      <c r="H214" s="168"/>
      <c r="I214" s="171"/>
      <c r="J214" s="182">
        <f>BK214</f>
        <v>0</v>
      </c>
      <c r="K214" s="168"/>
      <c r="L214" s="173"/>
      <c r="M214" s="174"/>
      <c r="N214" s="175"/>
      <c r="O214" s="175"/>
      <c r="P214" s="176">
        <f>SUM(P215:P261)</f>
        <v>0</v>
      </c>
      <c r="Q214" s="175"/>
      <c r="R214" s="176">
        <f>SUM(R215:R261)</f>
        <v>3.0196939999999999E-2</v>
      </c>
      <c r="S214" s="175"/>
      <c r="T214" s="177">
        <f>SUM(T215:T261)</f>
        <v>12.763009</v>
      </c>
      <c r="AR214" s="178" t="s">
        <v>84</v>
      </c>
      <c r="AT214" s="179" t="s">
        <v>75</v>
      </c>
      <c r="AU214" s="179" t="s">
        <v>84</v>
      </c>
      <c r="AY214" s="178" t="s">
        <v>137</v>
      </c>
      <c r="BK214" s="180">
        <f>SUM(BK215:BK261)</f>
        <v>0</v>
      </c>
    </row>
    <row r="215" spans="1:65" s="2" customFormat="1" ht="32.950000000000003" customHeight="1">
      <c r="A215" s="35"/>
      <c r="B215" s="36"/>
      <c r="C215" s="183" t="s">
        <v>189</v>
      </c>
      <c r="D215" s="183" t="s">
        <v>140</v>
      </c>
      <c r="E215" s="184" t="s">
        <v>238</v>
      </c>
      <c r="F215" s="185" t="s">
        <v>239</v>
      </c>
      <c r="G215" s="186" t="s">
        <v>143</v>
      </c>
      <c r="H215" s="187">
        <v>162.982</v>
      </c>
      <c r="I215" s="188"/>
      <c r="J215" s="189">
        <f>ROUND(I215*H215,2)</f>
        <v>0</v>
      </c>
      <c r="K215" s="185" t="s">
        <v>144</v>
      </c>
      <c r="L215" s="40"/>
      <c r="M215" s="190" t="s">
        <v>1</v>
      </c>
      <c r="N215" s="191" t="s">
        <v>41</v>
      </c>
      <c r="O215" s="72"/>
      <c r="P215" s="192">
        <f>O215*H215</f>
        <v>0</v>
      </c>
      <c r="Q215" s="192">
        <v>1.2999999999999999E-4</v>
      </c>
      <c r="R215" s="192">
        <f>Q215*H215</f>
        <v>2.1187659999999997E-2</v>
      </c>
      <c r="S215" s="192">
        <v>0</v>
      </c>
      <c r="T215" s="193">
        <f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194" t="s">
        <v>145</v>
      </c>
      <c r="AT215" s="194" t="s">
        <v>140</v>
      </c>
      <c r="AU215" s="194" t="s">
        <v>86</v>
      </c>
      <c r="AY215" s="18" t="s">
        <v>137</v>
      </c>
      <c r="BE215" s="195">
        <f>IF(N215="základní",J215,0)</f>
        <v>0</v>
      </c>
      <c r="BF215" s="195">
        <f>IF(N215="snížená",J215,0)</f>
        <v>0</v>
      </c>
      <c r="BG215" s="195">
        <f>IF(N215="zákl. přenesená",J215,0)</f>
        <v>0</v>
      </c>
      <c r="BH215" s="195">
        <f>IF(N215="sníž. přenesená",J215,0)</f>
        <v>0</v>
      </c>
      <c r="BI215" s="195">
        <f>IF(N215="nulová",J215,0)</f>
        <v>0</v>
      </c>
      <c r="BJ215" s="18" t="s">
        <v>84</v>
      </c>
      <c r="BK215" s="195">
        <f>ROUND(I215*H215,2)</f>
        <v>0</v>
      </c>
      <c r="BL215" s="18" t="s">
        <v>145</v>
      </c>
      <c r="BM215" s="194" t="s">
        <v>240</v>
      </c>
    </row>
    <row r="216" spans="1:65" s="14" customFormat="1">
      <c r="B216" s="207"/>
      <c r="C216" s="208"/>
      <c r="D216" s="198" t="s">
        <v>147</v>
      </c>
      <c r="E216" s="209" t="s">
        <v>1</v>
      </c>
      <c r="F216" s="210" t="s">
        <v>215</v>
      </c>
      <c r="G216" s="208"/>
      <c r="H216" s="211">
        <v>162.982</v>
      </c>
      <c r="I216" s="212"/>
      <c r="J216" s="208"/>
      <c r="K216" s="208"/>
      <c r="L216" s="213"/>
      <c r="M216" s="214"/>
      <c r="N216" s="215"/>
      <c r="O216" s="215"/>
      <c r="P216" s="215"/>
      <c r="Q216" s="215"/>
      <c r="R216" s="215"/>
      <c r="S216" s="215"/>
      <c r="T216" s="216"/>
      <c r="AT216" s="217" t="s">
        <v>147</v>
      </c>
      <c r="AU216" s="217" t="s">
        <v>86</v>
      </c>
      <c r="AV216" s="14" t="s">
        <v>86</v>
      </c>
      <c r="AW216" s="14" t="s">
        <v>32</v>
      </c>
      <c r="AX216" s="14" t="s">
        <v>84</v>
      </c>
      <c r="AY216" s="217" t="s">
        <v>137</v>
      </c>
    </row>
    <row r="217" spans="1:65" s="2" customFormat="1" ht="24.15" customHeight="1">
      <c r="A217" s="35"/>
      <c r="B217" s="36"/>
      <c r="C217" s="183" t="s">
        <v>241</v>
      </c>
      <c r="D217" s="183" t="s">
        <v>140</v>
      </c>
      <c r="E217" s="184" t="s">
        <v>242</v>
      </c>
      <c r="F217" s="185" t="s">
        <v>243</v>
      </c>
      <c r="G217" s="186" t="s">
        <v>143</v>
      </c>
      <c r="H217" s="187">
        <v>222.982</v>
      </c>
      <c r="I217" s="188"/>
      <c r="J217" s="189">
        <f>ROUND(I217*H217,2)</f>
        <v>0</v>
      </c>
      <c r="K217" s="185" t="s">
        <v>144</v>
      </c>
      <c r="L217" s="40"/>
      <c r="M217" s="190" t="s">
        <v>1</v>
      </c>
      <c r="N217" s="191" t="s">
        <v>41</v>
      </c>
      <c r="O217" s="72"/>
      <c r="P217" s="192">
        <f>O217*H217</f>
        <v>0</v>
      </c>
      <c r="Q217" s="192">
        <v>4.0000000000000003E-5</v>
      </c>
      <c r="R217" s="192">
        <f>Q217*H217</f>
        <v>8.9192799999999999E-3</v>
      </c>
      <c r="S217" s="192">
        <v>0</v>
      </c>
      <c r="T217" s="193">
        <f>S217*H217</f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194" t="s">
        <v>145</v>
      </c>
      <c r="AT217" s="194" t="s">
        <v>140</v>
      </c>
      <c r="AU217" s="194" t="s">
        <v>86</v>
      </c>
      <c r="AY217" s="18" t="s">
        <v>137</v>
      </c>
      <c r="BE217" s="195">
        <f>IF(N217="základní",J217,0)</f>
        <v>0</v>
      </c>
      <c r="BF217" s="195">
        <f>IF(N217="snížená",J217,0)</f>
        <v>0</v>
      </c>
      <c r="BG217" s="195">
        <f>IF(N217="zákl. přenesená",J217,0)</f>
        <v>0</v>
      </c>
      <c r="BH217" s="195">
        <f>IF(N217="sníž. přenesená",J217,0)</f>
        <v>0</v>
      </c>
      <c r="BI217" s="195">
        <f>IF(N217="nulová",J217,0)</f>
        <v>0</v>
      </c>
      <c r="BJ217" s="18" t="s">
        <v>84</v>
      </c>
      <c r="BK217" s="195">
        <f>ROUND(I217*H217,2)</f>
        <v>0</v>
      </c>
      <c r="BL217" s="18" t="s">
        <v>145</v>
      </c>
      <c r="BM217" s="194" t="s">
        <v>244</v>
      </c>
    </row>
    <row r="218" spans="1:65" s="14" customFormat="1">
      <c r="B218" s="207"/>
      <c r="C218" s="208"/>
      <c r="D218" s="198" t="s">
        <v>147</v>
      </c>
      <c r="E218" s="209" t="s">
        <v>1</v>
      </c>
      <c r="F218" s="210" t="s">
        <v>245</v>
      </c>
      <c r="G218" s="208"/>
      <c r="H218" s="211">
        <v>126.7</v>
      </c>
      <c r="I218" s="212"/>
      <c r="J218" s="208"/>
      <c r="K218" s="208"/>
      <c r="L218" s="213"/>
      <c r="M218" s="214"/>
      <c r="N218" s="215"/>
      <c r="O218" s="215"/>
      <c r="P218" s="215"/>
      <c r="Q218" s="215"/>
      <c r="R218" s="215"/>
      <c r="S218" s="215"/>
      <c r="T218" s="216"/>
      <c r="AT218" s="217" t="s">
        <v>147</v>
      </c>
      <c r="AU218" s="217" t="s">
        <v>86</v>
      </c>
      <c r="AV218" s="14" t="s">
        <v>86</v>
      </c>
      <c r="AW218" s="14" t="s">
        <v>32</v>
      </c>
      <c r="AX218" s="14" t="s">
        <v>76</v>
      </c>
      <c r="AY218" s="217" t="s">
        <v>137</v>
      </c>
    </row>
    <row r="219" spans="1:65" s="14" customFormat="1">
      <c r="B219" s="207"/>
      <c r="C219" s="208"/>
      <c r="D219" s="198" t="s">
        <v>147</v>
      </c>
      <c r="E219" s="209" t="s">
        <v>1</v>
      </c>
      <c r="F219" s="210" t="s">
        <v>246</v>
      </c>
      <c r="G219" s="208"/>
      <c r="H219" s="211">
        <v>36.281999999999996</v>
      </c>
      <c r="I219" s="212"/>
      <c r="J219" s="208"/>
      <c r="K219" s="208"/>
      <c r="L219" s="213"/>
      <c r="M219" s="214"/>
      <c r="N219" s="215"/>
      <c r="O219" s="215"/>
      <c r="P219" s="215"/>
      <c r="Q219" s="215"/>
      <c r="R219" s="215"/>
      <c r="S219" s="215"/>
      <c r="T219" s="216"/>
      <c r="AT219" s="217" t="s">
        <v>147</v>
      </c>
      <c r="AU219" s="217" t="s">
        <v>86</v>
      </c>
      <c r="AV219" s="14" t="s">
        <v>86</v>
      </c>
      <c r="AW219" s="14" t="s">
        <v>32</v>
      </c>
      <c r="AX219" s="14" t="s">
        <v>76</v>
      </c>
      <c r="AY219" s="217" t="s">
        <v>137</v>
      </c>
    </row>
    <row r="220" spans="1:65" s="14" customFormat="1">
      <c r="B220" s="207"/>
      <c r="C220" s="208"/>
      <c r="D220" s="198" t="s">
        <v>147</v>
      </c>
      <c r="E220" s="209" t="s">
        <v>1</v>
      </c>
      <c r="F220" s="210" t="s">
        <v>247</v>
      </c>
      <c r="G220" s="208"/>
      <c r="H220" s="211">
        <v>60</v>
      </c>
      <c r="I220" s="212"/>
      <c r="J220" s="208"/>
      <c r="K220" s="208"/>
      <c r="L220" s="213"/>
      <c r="M220" s="214"/>
      <c r="N220" s="215"/>
      <c r="O220" s="215"/>
      <c r="P220" s="215"/>
      <c r="Q220" s="215"/>
      <c r="R220" s="215"/>
      <c r="S220" s="215"/>
      <c r="T220" s="216"/>
      <c r="AT220" s="217" t="s">
        <v>147</v>
      </c>
      <c r="AU220" s="217" t="s">
        <v>86</v>
      </c>
      <c r="AV220" s="14" t="s">
        <v>86</v>
      </c>
      <c r="AW220" s="14" t="s">
        <v>32</v>
      </c>
      <c r="AX220" s="14" t="s">
        <v>76</v>
      </c>
      <c r="AY220" s="217" t="s">
        <v>137</v>
      </c>
    </row>
    <row r="221" spans="1:65" s="15" customFormat="1">
      <c r="B221" s="218"/>
      <c r="C221" s="219"/>
      <c r="D221" s="198" t="s">
        <v>147</v>
      </c>
      <c r="E221" s="220" t="s">
        <v>1</v>
      </c>
      <c r="F221" s="221" t="s">
        <v>166</v>
      </c>
      <c r="G221" s="219"/>
      <c r="H221" s="222">
        <v>222.982</v>
      </c>
      <c r="I221" s="223"/>
      <c r="J221" s="219"/>
      <c r="K221" s="219"/>
      <c r="L221" s="224"/>
      <c r="M221" s="225"/>
      <c r="N221" s="226"/>
      <c r="O221" s="226"/>
      <c r="P221" s="226"/>
      <c r="Q221" s="226"/>
      <c r="R221" s="226"/>
      <c r="S221" s="226"/>
      <c r="T221" s="227"/>
      <c r="AT221" s="228" t="s">
        <v>147</v>
      </c>
      <c r="AU221" s="228" t="s">
        <v>86</v>
      </c>
      <c r="AV221" s="15" t="s">
        <v>145</v>
      </c>
      <c r="AW221" s="15" t="s">
        <v>32</v>
      </c>
      <c r="AX221" s="15" t="s">
        <v>84</v>
      </c>
      <c r="AY221" s="228" t="s">
        <v>137</v>
      </c>
    </row>
    <row r="222" spans="1:65" s="2" customFormat="1" ht="21.75" customHeight="1">
      <c r="A222" s="35"/>
      <c r="B222" s="36"/>
      <c r="C222" s="183" t="s">
        <v>7</v>
      </c>
      <c r="D222" s="183" t="s">
        <v>140</v>
      </c>
      <c r="E222" s="184" t="s">
        <v>248</v>
      </c>
      <c r="F222" s="185" t="s">
        <v>249</v>
      </c>
      <c r="G222" s="186" t="s">
        <v>143</v>
      </c>
      <c r="H222" s="187">
        <v>49.329000000000001</v>
      </c>
      <c r="I222" s="188"/>
      <c r="J222" s="189">
        <f>ROUND(I222*H222,2)</f>
        <v>0</v>
      </c>
      <c r="K222" s="185" t="s">
        <v>144</v>
      </c>
      <c r="L222" s="40"/>
      <c r="M222" s="190" t="s">
        <v>1</v>
      </c>
      <c r="N222" s="191" t="s">
        <v>41</v>
      </c>
      <c r="O222" s="72"/>
      <c r="P222" s="192">
        <f>O222*H222</f>
        <v>0</v>
      </c>
      <c r="Q222" s="192">
        <v>0</v>
      </c>
      <c r="R222" s="192">
        <f>Q222*H222</f>
        <v>0</v>
      </c>
      <c r="S222" s="192">
        <v>0.13100000000000001</v>
      </c>
      <c r="T222" s="193">
        <f>S222*H222</f>
        <v>6.4620990000000003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194" t="s">
        <v>145</v>
      </c>
      <c r="AT222" s="194" t="s">
        <v>140</v>
      </c>
      <c r="AU222" s="194" t="s">
        <v>86</v>
      </c>
      <c r="AY222" s="18" t="s">
        <v>137</v>
      </c>
      <c r="BE222" s="195">
        <f>IF(N222="základní",J222,0)</f>
        <v>0</v>
      </c>
      <c r="BF222" s="195">
        <f>IF(N222="snížená",J222,0)</f>
        <v>0</v>
      </c>
      <c r="BG222" s="195">
        <f>IF(N222="zákl. přenesená",J222,0)</f>
        <v>0</v>
      </c>
      <c r="BH222" s="195">
        <f>IF(N222="sníž. přenesená",J222,0)</f>
        <v>0</v>
      </c>
      <c r="BI222" s="195">
        <f>IF(N222="nulová",J222,0)</f>
        <v>0</v>
      </c>
      <c r="BJ222" s="18" t="s">
        <v>84</v>
      </c>
      <c r="BK222" s="195">
        <f>ROUND(I222*H222,2)</f>
        <v>0</v>
      </c>
      <c r="BL222" s="18" t="s">
        <v>145</v>
      </c>
      <c r="BM222" s="194" t="s">
        <v>250</v>
      </c>
    </row>
    <row r="223" spans="1:65" s="14" customFormat="1">
      <c r="B223" s="207"/>
      <c r="C223" s="208"/>
      <c r="D223" s="198" t="s">
        <v>147</v>
      </c>
      <c r="E223" s="209" t="s">
        <v>1</v>
      </c>
      <c r="F223" s="210" t="s">
        <v>251</v>
      </c>
      <c r="G223" s="208"/>
      <c r="H223" s="211">
        <v>7.13</v>
      </c>
      <c r="I223" s="212"/>
      <c r="J223" s="208"/>
      <c r="K223" s="208"/>
      <c r="L223" s="213"/>
      <c r="M223" s="214"/>
      <c r="N223" s="215"/>
      <c r="O223" s="215"/>
      <c r="P223" s="215"/>
      <c r="Q223" s="215"/>
      <c r="R223" s="215"/>
      <c r="S223" s="215"/>
      <c r="T223" s="216"/>
      <c r="AT223" s="217" t="s">
        <v>147</v>
      </c>
      <c r="AU223" s="217" t="s">
        <v>86</v>
      </c>
      <c r="AV223" s="14" t="s">
        <v>86</v>
      </c>
      <c r="AW223" s="14" t="s">
        <v>32</v>
      </c>
      <c r="AX223" s="14" t="s">
        <v>76</v>
      </c>
      <c r="AY223" s="217" t="s">
        <v>137</v>
      </c>
    </row>
    <row r="224" spans="1:65" s="14" customFormat="1">
      <c r="B224" s="207"/>
      <c r="C224" s="208"/>
      <c r="D224" s="198" t="s">
        <v>147</v>
      </c>
      <c r="E224" s="209" t="s">
        <v>1</v>
      </c>
      <c r="F224" s="210" t="s">
        <v>252</v>
      </c>
      <c r="G224" s="208"/>
      <c r="H224" s="211">
        <v>7.38</v>
      </c>
      <c r="I224" s="212"/>
      <c r="J224" s="208"/>
      <c r="K224" s="208"/>
      <c r="L224" s="213"/>
      <c r="M224" s="214"/>
      <c r="N224" s="215"/>
      <c r="O224" s="215"/>
      <c r="P224" s="215"/>
      <c r="Q224" s="215"/>
      <c r="R224" s="215"/>
      <c r="S224" s="215"/>
      <c r="T224" s="216"/>
      <c r="AT224" s="217" t="s">
        <v>147</v>
      </c>
      <c r="AU224" s="217" t="s">
        <v>86</v>
      </c>
      <c r="AV224" s="14" t="s">
        <v>86</v>
      </c>
      <c r="AW224" s="14" t="s">
        <v>32</v>
      </c>
      <c r="AX224" s="14" t="s">
        <v>76</v>
      </c>
      <c r="AY224" s="217" t="s">
        <v>137</v>
      </c>
    </row>
    <row r="225" spans="1:65" s="14" customFormat="1">
      <c r="B225" s="207"/>
      <c r="C225" s="208"/>
      <c r="D225" s="198" t="s">
        <v>147</v>
      </c>
      <c r="E225" s="209" t="s">
        <v>1</v>
      </c>
      <c r="F225" s="210" t="s">
        <v>253</v>
      </c>
      <c r="G225" s="208"/>
      <c r="H225" s="211">
        <v>7.62</v>
      </c>
      <c r="I225" s="212"/>
      <c r="J225" s="208"/>
      <c r="K225" s="208"/>
      <c r="L225" s="213"/>
      <c r="M225" s="214"/>
      <c r="N225" s="215"/>
      <c r="O225" s="215"/>
      <c r="P225" s="215"/>
      <c r="Q225" s="215"/>
      <c r="R225" s="215"/>
      <c r="S225" s="215"/>
      <c r="T225" s="216"/>
      <c r="AT225" s="217" t="s">
        <v>147</v>
      </c>
      <c r="AU225" s="217" t="s">
        <v>86</v>
      </c>
      <c r="AV225" s="14" t="s">
        <v>86</v>
      </c>
      <c r="AW225" s="14" t="s">
        <v>32</v>
      </c>
      <c r="AX225" s="14" t="s">
        <v>76</v>
      </c>
      <c r="AY225" s="217" t="s">
        <v>137</v>
      </c>
    </row>
    <row r="226" spans="1:65" s="14" customFormat="1">
      <c r="B226" s="207"/>
      <c r="C226" s="208"/>
      <c r="D226" s="198" t="s">
        <v>147</v>
      </c>
      <c r="E226" s="209" t="s">
        <v>1</v>
      </c>
      <c r="F226" s="210" t="s">
        <v>254</v>
      </c>
      <c r="G226" s="208"/>
      <c r="H226" s="211">
        <v>6.7590000000000003</v>
      </c>
      <c r="I226" s="212"/>
      <c r="J226" s="208"/>
      <c r="K226" s="208"/>
      <c r="L226" s="213"/>
      <c r="M226" s="214"/>
      <c r="N226" s="215"/>
      <c r="O226" s="215"/>
      <c r="P226" s="215"/>
      <c r="Q226" s="215"/>
      <c r="R226" s="215"/>
      <c r="S226" s="215"/>
      <c r="T226" s="216"/>
      <c r="AT226" s="217" t="s">
        <v>147</v>
      </c>
      <c r="AU226" s="217" t="s">
        <v>86</v>
      </c>
      <c r="AV226" s="14" t="s">
        <v>86</v>
      </c>
      <c r="AW226" s="14" t="s">
        <v>32</v>
      </c>
      <c r="AX226" s="14" t="s">
        <v>76</v>
      </c>
      <c r="AY226" s="217" t="s">
        <v>137</v>
      </c>
    </row>
    <row r="227" spans="1:65" s="14" customFormat="1">
      <c r="B227" s="207"/>
      <c r="C227" s="208"/>
      <c r="D227" s="198" t="s">
        <v>147</v>
      </c>
      <c r="E227" s="209" t="s">
        <v>1</v>
      </c>
      <c r="F227" s="210" t="s">
        <v>255</v>
      </c>
      <c r="G227" s="208"/>
      <c r="H227" s="211">
        <v>7.5</v>
      </c>
      <c r="I227" s="212"/>
      <c r="J227" s="208"/>
      <c r="K227" s="208"/>
      <c r="L227" s="213"/>
      <c r="M227" s="214"/>
      <c r="N227" s="215"/>
      <c r="O227" s="215"/>
      <c r="P227" s="215"/>
      <c r="Q227" s="215"/>
      <c r="R227" s="215"/>
      <c r="S227" s="215"/>
      <c r="T227" s="216"/>
      <c r="AT227" s="217" t="s">
        <v>147</v>
      </c>
      <c r="AU227" s="217" t="s">
        <v>86</v>
      </c>
      <c r="AV227" s="14" t="s">
        <v>86</v>
      </c>
      <c r="AW227" s="14" t="s">
        <v>32</v>
      </c>
      <c r="AX227" s="14" t="s">
        <v>76</v>
      </c>
      <c r="AY227" s="217" t="s">
        <v>137</v>
      </c>
    </row>
    <row r="228" spans="1:65" s="14" customFormat="1">
      <c r="B228" s="207"/>
      <c r="C228" s="208"/>
      <c r="D228" s="198" t="s">
        <v>147</v>
      </c>
      <c r="E228" s="209" t="s">
        <v>1</v>
      </c>
      <c r="F228" s="210" t="s">
        <v>256</v>
      </c>
      <c r="G228" s="208"/>
      <c r="H228" s="211">
        <v>6.38</v>
      </c>
      <c r="I228" s="212"/>
      <c r="J228" s="208"/>
      <c r="K228" s="208"/>
      <c r="L228" s="213"/>
      <c r="M228" s="214"/>
      <c r="N228" s="215"/>
      <c r="O228" s="215"/>
      <c r="P228" s="215"/>
      <c r="Q228" s="215"/>
      <c r="R228" s="215"/>
      <c r="S228" s="215"/>
      <c r="T228" s="216"/>
      <c r="AT228" s="217" t="s">
        <v>147</v>
      </c>
      <c r="AU228" s="217" t="s">
        <v>86</v>
      </c>
      <c r="AV228" s="14" t="s">
        <v>86</v>
      </c>
      <c r="AW228" s="14" t="s">
        <v>32</v>
      </c>
      <c r="AX228" s="14" t="s">
        <v>76</v>
      </c>
      <c r="AY228" s="217" t="s">
        <v>137</v>
      </c>
    </row>
    <row r="229" spans="1:65" s="14" customFormat="1">
      <c r="B229" s="207"/>
      <c r="C229" s="208"/>
      <c r="D229" s="198" t="s">
        <v>147</v>
      </c>
      <c r="E229" s="209" t="s">
        <v>1</v>
      </c>
      <c r="F229" s="210" t="s">
        <v>257</v>
      </c>
      <c r="G229" s="208"/>
      <c r="H229" s="211">
        <v>6.56</v>
      </c>
      <c r="I229" s="212"/>
      <c r="J229" s="208"/>
      <c r="K229" s="208"/>
      <c r="L229" s="213"/>
      <c r="M229" s="214"/>
      <c r="N229" s="215"/>
      <c r="O229" s="215"/>
      <c r="P229" s="215"/>
      <c r="Q229" s="215"/>
      <c r="R229" s="215"/>
      <c r="S229" s="215"/>
      <c r="T229" s="216"/>
      <c r="AT229" s="217" t="s">
        <v>147</v>
      </c>
      <c r="AU229" s="217" t="s">
        <v>86</v>
      </c>
      <c r="AV229" s="14" t="s">
        <v>86</v>
      </c>
      <c r="AW229" s="14" t="s">
        <v>32</v>
      </c>
      <c r="AX229" s="14" t="s">
        <v>76</v>
      </c>
      <c r="AY229" s="217" t="s">
        <v>137</v>
      </c>
    </row>
    <row r="230" spans="1:65" s="15" customFormat="1">
      <c r="B230" s="218"/>
      <c r="C230" s="219"/>
      <c r="D230" s="198" t="s">
        <v>147</v>
      </c>
      <c r="E230" s="220" t="s">
        <v>1</v>
      </c>
      <c r="F230" s="221" t="s">
        <v>166</v>
      </c>
      <c r="G230" s="219"/>
      <c r="H230" s="222">
        <v>49.329000000000001</v>
      </c>
      <c r="I230" s="223"/>
      <c r="J230" s="219"/>
      <c r="K230" s="219"/>
      <c r="L230" s="224"/>
      <c r="M230" s="225"/>
      <c r="N230" s="226"/>
      <c r="O230" s="226"/>
      <c r="P230" s="226"/>
      <c r="Q230" s="226"/>
      <c r="R230" s="226"/>
      <c r="S230" s="226"/>
      <c r="T230" s="227"/>
      <c r="AT230" s="228" t="s">
        <v>147</v>
      </c>
      <c r="AU230" s="228" t="s">
        <v>86</v>
      </c>
      <c r="AV230" s="15" t="s">
        <v>145</v>
      </c>
      <c r="AW230" s="15" t="s">
        <v>32</v>
      </c>
      <c r="AX230" s="15" t="s">
        <v>84</v>
      </c>
      <c r="AY230" s="228" t="s">
        <v>137</v>
      </c>
    </row>
    <row r="231" spans="1:65" s="2" customFormat="1" ht="24.15" customHeight="1">
      <c r="A231" s="35"/>
      <c r="B231" s="36"/>
      <c r="C231" s="183" t="s">
        <v>258</v>
      </c>
      <c r="D231" s="183" t="s">
        <v>140</v>
      </c>
      <c r="E231" s="184" t="s">
        <v>259</v>
      </c>
      <c r="F231" s="185" t="s">
        <v>260</v>
      </c>
      <c r="G231" s="186" t="s">
        <v>261</v>
      </c>
      <c r="H231" s="187">
        <v>0.41799999999999998</v>
      </c>
      <c r="I231" s="188"/>
      <c r="J231" s="189">
        <f>ROUND(I231*H231,2)</f>
        <v>0</v>
      </c>
      <c r="K231" s="185" t="s">
        <v>144</v>
      </c>
      <c r="L231" s="40"/>
      <c r="M231" s="190" t="s">
        <v>1</v>
      </c>
      <c r="N231" s="191" t="s">
        <v>41</v>
      </c>
      <c r="O231" s="72"/>
      <c r="P231" s="192">
        <f>O231*H231</f>
        <v>0</v>
      </c>
      <c r="Q231" s="192">
        <v>0</v>
      </c>
      <c r="R231" s="192">
        <f>Q231*H231</f>
        <v>0</v>
      </c>
      <c r="S231" s="192">
        <v>1.8</v>
      </c>
      <c r="T231" s="193">
        <f>S231*H231</f>
        <v>0.75239999999999996</v>
      </c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194" t="s">
        <v>145</v>
      </c>
      <c r="AT231" s="194" t="s">
        <v>140</v>
      </c>
      <c r="AU231" s="194" t="s">
        <v>86</v>
      </c>
      <c r="AY231" s="18" t="s">
        <v>137</v>
      </c>
      <c r="BE231" s="195">
        <f>IF(N231="základní",J231,0)</f>
        <v>0</v>
      </c>
      <c r="BF231" s="195">
        <f>IF(N231="snížená",J231,0)</f>
        <v>0</v>
      </c>
      <c r="BG231" s="195">
        <f>IF(N231="zákl. přenesená",J231,0)</f>
        <v>0</v>
      </c>
      <c r="BH231" s="195">
        <f>IF(N231="sníž. přenesená",J231,0)</f>
        <v>0</v>
      </c>
      <c r="BI231" s="195">
        <f>IF(N231="nulová",J231,0)</f>
        <v>0</v>
      </c>
      <c r="BJ231" s="18" t="s">
        <v>84</v>
      </c>
      <c r="BK231" s="195">
        <f>ROUND(I231*H231,2)</f>
        <v>0</v>
      </c>
      <c r="BL231" s="18" t="s">
        <v>145</v>
      </c>
      <c r="BM231" s="194" t="s">
        <v>262</v>
      </c>
    </row>
    <row r="232" spans="1:65" s="14" customFormat="1">
      <c r="B232" s="207"/>
      <c r="C232" s="208"/>
      <c r="D232" s="198" t="s">
        <v>147</v>
      </c>
      <c r="E232" s="209" t="s">
        <v>1</v>
      </c>
      <c r="F232" s="210" t="s">
        <v>263</v>
      </c>
      <c r="G232" s="208"/>
      <c r="H232" s="211">
        <v>0.85799999999999998</v>
      </c>
      <c r="I232" s="212"/>
      <c r="J232" s="208"/>
      <c r="K232" s="208"/>
      <c r="L232" s="213"/>
      <c r="M232" s="214"/>
      <c r="N232" s="215"/>
      <c r="O232" s="215"/>
      <c r="P232" s="215"/>
      <c r="Q232" s="215"/>
      <c r="R232" s="215"/>
      <c r="S232" s="215"/>
      <c r="T232" s="216"/>
      <c r="AT232" s="217" t="s">
        <v>147</v>
      </c>
      <c r="AU232" s="217" t="s">
        <v>86</v>
      </c>
      <c r="AV232" s="14" t="s">
        <v>86</v>
      </c>
      <c r="AW232" s="14" t="s">
        <v>32</v>
      </c>
      <c r="AX232" s="14" t="s">
        <v>76</v>
      </c>
      <c r="AY232" s="217" t="s">
        <v>137</v>
      </c>
    </row>
    <row r="233" spans="1:65" s="14" customFormat="1">
      <c r="B233" s="207"/>
      <c r="C233" s="208"/>
      <c r="D233" s="198" t="s">
        <v>147</v>
      </c>
      <c r="E233" s="209" t="s">
        <v>1</v>
      </c>
      <c r="F233" s="210" t="s">
        <v>264</v>
      </c>
      <c r="G233" s="208"/>
      <c r="H233" s="211">
        <v>-0.44</v>
      </c>
      <c r="I233" s="212"/>
      <c r="J233" s="208"/>
      <c r="K233" s="208"/>
      <c r="L233" s="213"/>
      <c r="M233" s="214"/>
      <c r="N233" s="215"/>
      <c r="O233" s="215"/>
      <c r="P233" s="215"/>
      <c r="Q233" s="215"/>
      <c r="R233" s="215"/>
      <c r="S233" s="215"/>
      <c r="T233" s="216"/>
      <c r="AT233" s="217" t="s">
        <v>147</v>
      </c>
      <c r="AU233" s="217" t="s">
        <v>86</v>
      </c>
      <c r="AV233" s="14" t="s">
        <v>86</v>
      </c>
      <c r="AW233" s="14" t="s">
        <v>32</v>
      </c>
      <c r="AX233" s="14" t="s">
        <v>76</v>
      </c>
      <c r="AY233" s="217" t="s">
        <v>137</v>
      </c>
    </row>
    <row r="234" spans="1:65" s="15" customFormat="1">
      <c r="B234" s="218"/>
      <c r="C234" s="219"/>
      <c r="D234" s="198" t="s">
        <v>147</v>
      </c>
      <c r="E234" s="220" t="s">
        <v>1</v>
      </c>
      <c r="F234" s="221" t="s">
        <v>166</v>
      </c>
      <c r="G234" s="219"/>
      <c r="H234" s="222">
        <v>0.41799999999999998</v>
      </c>
      <c r="I234" s="223"/>
      <c r="J234" s="219"/>
      <c r="K234" s="219"/>
      <c r="L234" s="224"/>
      <c r="M234" s="225"/>
      <c r="N234" s="226"/>
      <c r="O234" s="226"/>
      <c r="P234" s="226"/>
      <c r="Q234" s="226"/>
      <c r="R234" s="226"/>
      <c r="S234" s="226"/>
      <c r="T234" s="227"/>
      <c r="AT234" s="228" t="s">
        <v>147</v>
      </c>
      <c r="AU234" s="228" t="s">
        <v>86</v>
      </c>
      <c r="AV234" s="15" t="s">
        <v>145</v>
      </c>
      <c r="AW234" s="15" t="s">
        <v>32</v>
      </c>
      <c r="AX234" s="15" t="s">
        <v>84</v>
      </c>
      <c r="AY234" s="228" t="s">
        <v>137</v>
      </c>
    </row>
    <row r="235" spans="1:65" s="2" customFormat="1" ht="16.5" customHeight="1">
      <c r="A235" s="35"/>
      <c r="B235" s="36"/>
      <c r="C235" s="183" t="s">
        <v>265</v>
      </c>
      <c r="D235" s="183" t="s">
        <v>140</v>
      </c>
      <c r="E235" s="184" t="s">
        <v>266</v>
      </c>
      <c r="F235" s="185" t="s">
        <v>267</v>
      </c>
      <c r="G235" s="186" t="s">
        <v>152</v>
      </c>
      <c r="H235" s="187">
        <v>78.037999999999997</v>
      </c>
      <c r="I235" s="188"/>
      <c r="J235" s="189">
        <f>ROUND(I235*H235,2)</f>
        <v>0</v>
      </c>
      <c r="K235" s="185" t="s">
        <v>144</v>
      </c>
      <c r="L235" s="40"/>
      <c r="M235" s="190" t="s">
        <v>1</v>
      </c>
      <c r="N235" s="191" t="s">
        <v>41</v>
      </c>
      <c r="O235" s="72"/>
      <c r="P235" s="192">
        <f>O235*H235</f>
        <v>0</v>
      </c>
      <c r="Q235" s="192">
        <v>0</v>
      </c>
      <c r="R235" s="192">
        <f>Q235*H235</f>
        <v>0</v>
      </c>
      <c r="S235" s="192">
        <v>8.9999999999999993E-3</v>
      </c>
      <c r="T235" s="193">
        <f>S235*H235</f>
        <v>0.70234199999999991</v>
      </c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R235" s="194" t="s">
        <v>145</v>
      </c>
      <c r="AT235" s="194" t="s">
        <v>140</v>
      </c>
      <c r="AU235" s="194" t="s">
        <v>86</v>
      </c>
      <c r="AY235" s="18" t="s">
        <v>137</v>
      </c>
      <c r="BE235" s="195">
        <f>IF(N235="základní",J235,0)</f>
        <v>0</v>
      </c>
      <c r="BF235" s="195">
        <f>IF(N235="snížená",J235,0)</f>
        <v>0</v>
      </c>
      <c r="BG235" s="195">
        <f>IF(N235="zákl. přenesená",J235,0)</f>
        <v>0</v>
      </c>
      <c r="BH235" s="195">
        <f>IF(N235="sníž. přenesená",J235,0)</f>
        <v>0</v>
      </c>
      <c r="BI235" s="195">
        <f>IF(N235="nulová",J235,0)</f>
        <v>0</v>
      </c>
      <c r="BJ235" s="18" t="s">
        <v>84</v>
      </c>
      <c r="BK235" s="195">
        <f>ROUND(I235*H235,2)</f>
        <v>0</v>
      </c>
      <c r="BL235" s="18" t="s">
        <v>145</v>
      </c>
      <c r="BM235" s="194" t="s">
        <v>268</v>
      </c>
    </row>
    <row r="236" spans="1:65" s="14" customFormat="1">
      <c r="B236" s="207"/>
      <c r="C236" s="208"/>
      <c r="D236" s="198" t="s">
        <v>147</v>
      </c>
      <c r="E236" s="209" t="s">
        <v>1</v>
      </c>
      <c r="F236" s="210" t="s">
        <v>269</v>
      </c>
      <c r="G236" s="208"/>
      <c r="H236" s="211">
        <v>12.5</v>
      </c>
      <c r="I236" s="212"/>
      <c r="J236" s="208"/>
      <c r="K236" s="208"/>
      <c r="L236" s="213"/>
      <c r="M236" s="214"/>
      <c r="N236" s="215"/>
      <c r="O236" s="215"/>
      <c r="P236" s="215"/>
      <c r="Q236" s="215"/>
      <c r="R236" s="215"/>
      <c r="S236" s="215"/>
      <c r="T236" s="216"/>
      <c r="AT236" s="217" t="s">
        <v>147</v>
      </c>
      <c r="AU236" s="217" t="s">
        <v>86</v>
      </c>
      <c r="AV236" s="14" t="s">
        <v>86</v>
      </c>
      <c r="AW236" s="14" t="s">
        <v>32</v>
      </c>
      <c r="AX236" s="14" t="s">
        <v>76</v>
      </c>
      <c r="AY236" s="217" t="s">
        <v>137</v>
      </c>
    </row>
    <row r="237" spans="1:65" s="14" customFormat="1">
      <c r="B237" s="207"/>
      <c r="C237" s="208"/>
      <c r="D237" s="198" t="s">
        <v>147</v>
      </c>
      <c r="E237" s="209" t="s">
        <v>1</v>
      </c>
      <c r="F237" s="210" t="s">
        <v>270</v>
      </c>
      <c r="G237" s="208"/>
      <c r="H237" s="211">
        <v>23.597999999999999</v>
      </c>
      <c r="I237" s="212"/>
      <c r="J237" s="208"/>
      <c r="K237" s="208"/>
      <c r="L237" s="213"/>
      <c r="M237" s="214"/>
      <c r="N237" s="215"/>
      <c r="O237" s="215"/>
      <c r="P237" s="215"/>
      <c r="Q237" s="215"/>
      <c r="R237" s="215"/>
      <c r="S237" s="215"/>
      <c r="T237" s="216"/>
      <c r="AT237" s="217" t="s">
        <v>147</v>
      </c>
      <c r="AU237" s="217" t="s">
        <v>86</v>
      </c>
      <c r="AV237" s="14" t="s">
        <v>86</v>
      </c>
      <c r="AW237" s="14" t="s">
        <v>32</v>
      </c>
      <c r="AX237" s="14" t="s">
        <v>76</v>
      </c>
      <c r="AY237" s="217" t="s">
        <v>137</v>
      </c>
    </row>
    <row r="238" spans="1:65" s="14" customFormat="1">
      <c r="B238" s="207"/>
      <c r="C238" s="208"/>
      <c r="D238" s="198" t="s">
        <v>147</v>
      </c>
      <c r="E238" s="209" t="s">
        <v>1</v>
      </c>
      <c r="F238" s="210" t="s">
        <v>271</v>
      </c>
      <c r="G238" s="208"/>
      <c r="H238" s="211">
        <v>7.74</v>
      </c>
      <c r="I238" s="212"/>
      <c r="J238" s="208"/>
      <c r="K238" s="208"/>
      <c r="L238" s="213"/>
      <c r="M238" s="214"/>
      <c r="N238" s="215"/>
      <c r="O238" s="215"/>
      <c r="P238" s="215"/>
      <c r="Q238" s="215"/>
      <c r="R238" s="215"/>
      <c r="S238" s="215"/>
      <c r="T238" s="216"/>
      <c r="AT238" s="217" t="s">
        <v>147</v>
      </c>
      <c r="AU238" s="217" t="s">
        <v>86</v>
      </c>
      <c r="AV238" s="14" t="s">
        <v>86</v>
      </c>
      <c r="AW238" s="14" t="s">
        <v>32</v>
      </c>
      <c r="AX238" s="14" t="s">
        <v>76</v>
      </c>
      <c r="AY238" s="217" t="s">
        <v>137</v>
      </c>
    </row>
    <row r="239" spans="1:65" s="14" customFormat="1">
      <c r="B239" s="207"/>
      <c r="C239" s="208"/>
      <c r="D239" s="198" t="s">
        <v>147</v>
      </c>
      <c r="E239" s="209" t="s">
        <v>1</v>
      </c>
      <c r="F239" s="210" t="s">
        <v>272</v>
      </c>
      <c r="G239" s="208"/>
      <c r="H239" s="211">
        <v>34.200000000000003</v>
      </c>
      <c r="I239" s="212"/>
      <c r="J239" s="208"/>
      <c r="K239" s="208"/>
      <c r="L239" s="213"/>
      <c r="M239" s="214"/>
      <c r="N239" s="215"/>
      <c r="O239" s="215"/>
      <c r="P239" s="215"/>
      <c r="Q239" s="215"/>
      <c r="R239" s="215"/>
      <c r="S239" s="215"/>
      <c r="T239" s="216"/>
      <c r="AT239" s="217" t="s">
        <v>147</v>
      </c>
      <c r="AU239" s="217" t="s">
        <v>86</v>
      </c>
      <c r="AV239" s="14" t="s">
        <v>86</v>
      </c>
      <c r="AW239" s="14" t="s">
        <v>32</v>
      </c>
      <c r="AX239" s="14" t="s">
        <v>76</v>
      </c>
      <c r="AY239" s="217" t="s">
        <v>137</v>
      </c>
    </row>
    <row r="240" spans="1:65" s="15" customFormat="1">
      <c r="B240" s="218"/>
      <c r="C240" s="219"/>
      <c r="D240" s="198" t="s">
        <v>147</v>
      </c>
      <c r="E240" s="220" t="s">
        <v>1</v>
      </c>
      <c r="F240" s="221" t="s">
        <v>166</v>
      </c>
      <c r="G240" s="219"/>
      <c r="H240" s="222">
        <v>78.038000000000011</v>
      </c>
      <c r="I240" s="223"/>
      <c r="J240" s="219"/>
      <c r="K240" s="219"/>
      <c r="L240" s="224"/>
      <c r="M240" s="225"/>
      <c r="N240" s="226"/>
      <c r="O240" s="226"/>
      <c r="P240" s="226"/>
      <c r="Q240" s="226"/>
      <c r="R240" s="226"/>
      <c r="S240" s="226"/>
      <c r="T240" s="227"/>
      <c r="AT240" s="228" t="s">
        <v>147</v>
      </c>
      <c r="AU240" s="228" t="s">
        <v>86</v>
      </c>
      <c r="AV240" s="15" t="s">
        <v>145</v>
      </c>
      <c r="AW240" s="15" t="s">
        <v>32</v>
      </c>
      <c r="AX240" s="15" t="s">
        <v>84</v>
      </c>
      <c r="AY240" s="228" t="s">
        <v>137</v>
      </c>
    </row>
    <row r="241" spans="1:65" s="2" customFormat="1" ht="24.15" customHeight="1">
      <c r="A241" s="35"/>
      <c r="B241" s="36"/>
      <c r="C241" s="183" t="s">
        <v>273</v>
      </c>
      <c r="D241" s="183" t="s">
        <v>140</v>
      </c>
      <c r="E241" s="184" t="s">
        <v>274</v>
      </c>
      <c r="F241" s="185" t="s">
        <v>275</v>
      </c>
      <c r="G241" s="186" t="s">
        <v>143</v>
      </c>
      <c r="H241" s="187">
        <v>6</v>
      </c>
      <c r="I241" s="188"/>
      <c r="J241" s="189">
        <f>ROUND(I241*H241,2)</f>
        <v>0</v>
      </c>
      <c r="K241" s="185" t="s">
        <v>144</v>
      </c>
      <c r="L241" s="40"/>
      <c r="M241" s="190" t="s">
        <v>1</v>
      </c>
      <c r="N241" s="191" t="s">
        <v>41</v>
      </c>
      <c r="O241" s="72"/>
      <c r="P241" s="192">
        <f>O241*H241</f>
        <v>0</v>
      </c>
      <c r="Q241" s="192">
        <v>0</v>
      </c>
      <c r="R241" s="192">
        <f>Q241*H241</f>
        <v>0</v>
      </c>
      <c r="S241" s="192">
        <v>5.5E-2</v>
      </c>
      <c r="T241" s="193">
        <f>S241*H241</f>
        <v>0.33</v>
      </c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R241" s="194" t="s">
        <v>145</v>
      </c>
      <c r="AT241" s="194" t="s">
        <v>140</v>
      </c>
      <c r="AU241" s="194" t="s">
        <v>86</v>
      </c>
      <c r="AY241" s="18" t="s">
        <v>137</v>
      </c>
      <c r="BE241" s="195">
        <f>IF(N241="základní",J241,0)</f>
        <v>0</v>
      </c>
      <c r="BF241" s="195">
        <f>IF(N241="snížená",J241,0)</f>
        <v>0</v>
      </c>
      <c r="BG241" s="195">
        <f>IF(N241="zákl. přenesená",J241,0)</f>
        <v>0</v>
      </c>
      <c r="BH241" s="195">
        <f>IF(N241="sníž. přenesená",J241,0)</f>
        <v>0</v>
      </c>
      <c r="BI241" s="195">
        <f>IF(N241="nulová",J241,0)</f>
        <v>0</v>
      </c>
      <c r="BJ241" s="18" t="s">
        <v>84</v>
      </c>
      <c r="BK241" s="195">
        <f>ROUND(I241*H241,2)</f>
        <v>0</v>
      </c>
      <c r="BL241" s="18" t="s">
        <v>145</v>
      </c>
      <c r="BM241" s="194" t="s">
        <v>276</v>
      </c>
    </row>
    <row r="242" spans="1:65" s="2" customFormat="1" ht="21.75" customHeight="1">
      <c r="A242" s="35"/>
      <c r="B242" s="36"/>
      <c r="C242" s="183" t="s">
        <v>277</v>
      </c>
      <c r="D242" s="183" t="s">
        <v>140</v>
      </c>
      <c r="E242" s="184" t="s">
        <v>278</v>
      </c>
      <c r="F242" s="185" t="s">
        <v>279</v>
      </c>
      <c r="G242" s="186" t="s">
        <v>143</v>
      </c>
      <c r="H242" s="187">
        <v>6.8</v>
      </c>
      <c r="I242" s="188"/>
      <c r="J242" s="189">
        <f>ROUND(I242*H242,2)</f>
        <v>0</v>
      </c>
      <c r="K242" s="185" t="s">
        <v>144</v>
      </c>
      <c r="L242" s="40"/>
      <c r="M242" s="190" t="s">
        <v>1</v>
      </c>
      <c r="N242" s="191" t="s">
        <v>41</v>
      </c>
      <c r="O242" s="72"/>
      <c r="P242" s="192">
        <f>O242*H242</f>
        <v>0</v>
      </c>
      <c r="Q242" s="192">
        <v>0</v>
      </c>
      <c r="R242" s="192">
        <f>Q242*H242</f>
        <v>0</v>
      </c>
      <c r="S242" s="192">
        <v>7.5999999999999998E-2</v>
      </c>
      <c r="T242" s="193">
        <f>S242*H242</f>
        <v>0.51679999999999993</v>
      </c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R242" s="194" t="s">
        <v>145</v>
      </c>
      <c r="AT242" s="194" t="s">
        <v>140</v>
      </c>
      <c r="AU242" s="194" t="s">
        <v>86</v>
      </c>
      <c r="AY242" s="18" t="s">
        <v>137</v>
      </c>
      <c r="BE242" s="195">
        <f>IF(N242="základní",J242,0)</f>
        <v>0</v>
      </c>
      <c r="BF242" s="195">
        <f>IF(N242="snížená",J242,0)</f>
        <v>0</v>
      </c>
      <c r="BG242" s="195">
        <f>IF(N242="zákl. přenesená",J242,0)</f>
        <v>0</v>
      </c>
      <c r="BH242" s="195">
        <f>IF(N242="sníž. přenesená",J242,0)</f>
        <v>0</v>
      </c>
      <c r="BI242" s="195">
        <f>IF(N242="nulová",J242,0)</f>
        <v>0</v>
      </c>
      <c r="BJ242" s="18" t="s">
        <v>84</v>
      </c>
      <c r="BK242" s="195">
        <f>ROUND(I242*H242,2)</f>
        <v>0</v>
      </c>
      <c r="BL242" s="18" t="s">
        <v>145</v>
      </c>
      <c r="BM242" s="194" t="s">
        <v>280</v>
      </c>
    </row>
    <row r="243" spans="1:65" s="14" customFormat="1">
      <c r="B243" s="207"/>
      <c r="C243" s="208"/>
      <c r="D243" s="198" t="s">
        <v>147</v>
      </c>
      <c r="E243" s="209" t="s">
        <v>1</v>
      </c>
      <c r="F243" s="210" t="s">
        <v>281</v>
      </c>
      <c r="G243" s="208"/>
      <c r="H243" s="211">
        <v>4.8</v>
      </c>
      <c r="I243" s="212"/>
      <c r="J243" s="208"/>
      <c r="K243" s="208"/>
      <c r="L243" s="213"/>
      <c r="M243" s="214"/>
      <c r="N243" s="215"/>
      <c r="O243" s="215"/>
      <c r="P243" s="215"/>
      <c r="Q243" s="215"/>
      <c r="R243" s="215"/>
      <c r="S243" s="215"/>
      <c r="T243" s="216"/>
      <c r="AT243" s="217" t="s">
        <v>147</v>
      </c>
      <c r="AU243" s="217" t="s">
        <v>86</v>
      </c>
      <c r="AV243" s="14" t="s">
        <v>86</v>
      </c>
      <c r="AW243" s="14" t="s">
        <v>32</v>
      </c>
      <c r="AX243" s="14" t="s">
        <v>76</v>
      </c>
      <c r="AY243" s="217" t="s">
        <v>137</v>
      </c>
    </row>
    <row r="244" spans="1:65" s="14" customFormat="1">
      <c r="B244" s="207"/>
      <c r="C244" s="208"/>
      <c r="D244" s="198" t="s">
        <v>147</v>
      </c>
      <c r="E244" s="209" t="s">
        <v>1</v>
      </c>
      <c r="F244" s="210" t="s">
        <v>282</v>
      </c>
      <c r="G244" s="208"/>
      <c r="H244" s="211">
        <v>2</v>
      </c>
      <c r="I244" s="212"/>
      <c r="J244" s="208"/>
      <c r="K244" s="208"/>
      <c r="L244" s="213"/>
      <c r="M244" s="214"/>
      <c r="N244" s="215"/>
      <c r="O244" s="215"/>
      <c r="P244" s="215"/>
      <c r="Q244" s="215"/>
      <c r="R244" s="215"/>
      <c r="S244" s="215"/>
      <c r="T244" s="216"/>
      <c r="AT244" s="217" t="s">
        <v>147</v>
      </c>
      <c r="AU244" s="217" t="s">
        <v>86</v>
      </c>
      <c r="AV244" s="14" t="s">
        <v>86</v>
      </c>
      <c r="AW244" s="14" t="s">
        <v>32</v>
      </c>
      <c r="AX244" s="14" t="s">
        <v>76</v>
      </c>
      <c r="AY244" s="217" t="s">
        <v>137</v>
      </c>
    </row>
    <row r="245" spans="1:65" s="15" customFormat="1">
      <c r="B245" s="218"/>
      <c r="C245" s="219"/>
      <c r="D245" s="198" t="s">
        <v>147</v>
      </c>
      <c r="E245" s="220" t="s">
        <v>1</v>
      </c>
      <c r="F245" s="221" t="s">
        <v>166</v>
      </c>
      <c r="G245" s="219"/>
      <c r="H245" s="222">
        <v>6.8</v>
      </c>
      <c r="I245" s="223"/>
      <c r="J245" s="219"/>
      <c r="K245" s="219"/>
      <c r="L245" s="224"/>
      <c r="M245" s="225"/>
      <c r="N245" s="226"/>
      <c r="O245" s="226"/>
      <c r="P245" s="226"/>
      <c r="Q245" s="226"/>
      <c r="R245" s="226"/>
      <c r="S245" s="226"/>
      <c r="T245" s="227"/>
      <c r="AT245" s="228" t="s">
        <v>147</v>
      </c>
      <c r="AU245" s="228" t="s">
        <v>86</v>
      </c>
      <c r="AV245" s="15" t="s">
        <v>145</v>
      </c>
      <c r="AW245" s="15" t="s">
        <v>32</v>
      </c>
      <c r="AX245" s="15" t="s">
        <v>84</v>
      </c>
      <c r="AY245" s="228" t="s">
        <v>137</v>
      </c>
    </row>
    <row r="246" spans="1:65" s="2" customFormat="1" ht="24.15" customHeight="1">
      <c r="A246" s="35"/>
      <c r="B246" s="36"/>
      <c r="C246" s="183" t="s">
        <v>283</v>
      </c>
      <c r="D246" s="183" t="s">
        <v>140</v>
      </c>
      <c r="E246" s="184" t="s">
        <v>284</v>
      </c>
      <c r="F246" s="185" t="s">
        <v>285</v>
      </c>
      <c r="G246" s="186" t="s">
        <v>286</v>
      </c>
      <c r="H246" s="187">
        <v>1</v>
      </c>
      <c r="I246" s="188"/>
      <c r="J246" s="189">
        <f>ROUND(I246*H246,2)</f>
        <v>0</v>
      </c>
      <c r="K246" s="185" t="s">
        <v>144</v>
      </c>
      <c r="L246" s="40"/>
      <c r="M246" s="190" t="s">
        <v>1</v>
      </c>
      <c r="N246" s="191" t="s">
        <v>41</v>
      </c>
      <c r="O246" s="72"/>
      <c r="P246" s="192">
        <f>O246*H246</f>
        <v>0</v>
      </c>
      <c r="Q246" s="192">
        <v>0</v>
      </c>
      <c r="R246" s="192">
        <f>Q246*H246</f>
        <v>0</v>
      </c>
      <c r="S246" s="192">
        <v>8.2000000000000003E-2</v>
      </c>
      <c r="T246" s="193">
        <f>S246*H246</f>
        <v>8.2000000000000003E-2</v>
      </c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R246" s="194" t="s">
        <v>145</v>
      </c>
      <c r="AT246" s="194" t="s">
        <v>140</v>
      </c>
      <c r="AU246" s="194" t="s">
        <v>86</v>
      </c>
      <c r="AY246" s="18" t="s">
        <v>137</v>
      </c>
      <c r="BE246" s="195">
        <f>IF(N246="základní",J246,0)</f>
        <v>0</v>
      </c>
      <c r="BF246" s="195">
        <f>IF(N246="snížená",J246,0)</f>
        <v>0</v>
      </c>
      <c r="BG246" s="195">
        <f>IF(N246="zákl. přenesená",J246,0)</f>
        <v>0</v>
      </c>
      <c r="BH246" s="195">
        <f>IF(N246="sníž. přenesená",J246,0)</f>
        <v>0</v>
      </c>
      <c r="BI246" s="195">
        <f>IF(N246="nulová",J246,0)</f>
        <v>0</v>
      </c>
      <c r="BJ246" s="18" t="s">
        <v>84</v>
      </c>
      <c r="BK246" s="195">
        <f>ROUND(I246*H246,2)</f>
        <v>0</v>
      </c>
      <c r="BL246" s="18" t="s">
        <v>145</v>
      </c>
      <c r="BM246" s="194" t="s">
        <v>287</v>
      </c>
    </row>
    <row r="247" spans="1:65" s="13" customFormat="1">
      <c r="B247" s="196"/>
      <c r="C247" s="197"/>
      <c r="D247" s="198" t="s">
        <v>147</v>
      </c>
      <c r="E247" s="199" t="s">
        <v>1</v>
      </c>
      <c r="F247" s="200" t="s">
        <v>288</v>
      </c>
      <c r="G247" s="197"/>
      <c r="H247" s="199" t="s">
        <v>1</v>
      </c>
      <c r="I247" s="201"/>
      <c r="J247" s="197"/>
      <c r="K247" s="197"/>
      <c r="L247" s="202"/>
      <c r="M247" s="203"/>
      <c r="N247" s="204"/>
      <c r="O247" s="204"/>
      <c r="P247" s="204"/>
      <c r="Q247" s="204"/>
      <c r="R247" s="204"/>
      <c r="S247" s="204"/>
      <c r="T247" s="205"/>
      <c r="AT247" s="206" t="s">
        <v>147</v>
      </c>
      <c r="AU247" s="206" t="s">
        <v>86</v>
      </c>
      <c r="AV247" s="13" t="s">
        <v>84</v>
      </c>
      <c r="AW247" s="13" t="s">
        <v>32</v>
      </c>
      <c r="AX247" s="13" t="s">
        <v>76</v>
      </c>
      <c r="AY247" s="206" t="s">
        <v>137</v>
      </c>
    </row>
    <row r="248" spans="1:65" s="14" customFormat="1">
      <c r="B248" s="207"/>
      <c r="C248" s="208"/>
      <c r="D248" s="198" t="s">
        <v>147</v>
      </c>
      <c r="E248" s="209" t="s">
        <v>1</v>
      </c>
      <c r="F248" s="210" t="s">
        <v>84</v>
      </c>
      <c r="G248" s="208"/>
      <c r="H248" s="211">
        <v>1</v>
      </c>
      <c r="I248" s="212"/>
      <c r="J248" s="208"/>
      <c r="K248" s="208"/>
      <c r="L248" s="213"/>
      <c r="M248" s="214"/>
      <c r="N248" s="215"/>
      <c r="O248" s="215"/>
      <c r="P248" s="215"/>
      <c r="Q248" s="215"/>
      <c r="R248" s="215"/>
      <c r="S248" s="215"/>
      <c r="T248" s="216"/>
      <c r="AT248" s="217" t="s">
        <v>147</v>
      </c>
      <c r="AU248" s="217" t="s">
        <v>86</v>
      </c>
      <c r="AV248" s="14" t="s">
        <v>86</v>
      </c>
      <c r="AW248" s="14" t="s">
        <v>32</v>
      </c>
      <c r="AX248" s="14" t="s">
        <v>84</v>
      </c>
      <c r="AY248" s="217" t="s">
        <v>137</v>
      </c>
    </row>
    <row r="249" spans="1:65" s="2" customFormat="1" ht="24.15" customHeight="1">
      <c r="A249" s="35"/>
      <c r="B249" s="36"/>
      <c r="C249" s="183" t="s">
        <v>289</v>
      </c>
      <c r="D249" s="183" t="s">
        <v>140</v>
      </c>
      <c r="E249" s="184" t="s">
        <v>290</v>
      </c>
      <c r="F249" s="185" t="s">
        <v>291</v>
      </c>
      <c r="G249" s="186" t="s">
        <v>261</v>
      </c>
      <c r="H249" s="187">
        <v>9.6000000000000002E-2</v>
      </c>
      <c r="I249" s="188"/>
      <c r="J249" s="189">
        <f>ROUND(I249*H249,2)</f>
        <v>0</v>
      </c>
      <c r="K249" s="185" t="s">
        <v>144</v>
      </c>
      <c r="L249" s="40"/>
      <c r="M249" s="190" t="s">
        <v>1</v>
      </c>
      <c r="N249" s="191" t="s">
        <v>41</v>
      </c>
      <c r="O249" s="72"/>
      <c r="P249" s="192">
        <f>O249*H249</f>
        <v>0</v>
      </c>
      <c r="Q249" s="192">
        <v>0</v>
      </c>
      <c r="R249" s="192">
        <f>Q249*H249</f>
        <v>0</v>
      </c>
      <c r="S249" s="192">
        <v>1.8</v>
      </c>
      <c r="T249" s="193">
        <f>S249*H249</f>
        <v>0.17280000000000001</v>
      </c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R249" s="194" t="s">
        <v>145</v>
      </c>
      <c r="AT249" s="194" t="s">
        <v>140</v>
      </c>
      <c r="AU249" s="194" t="s">
        <v>86</v>
      </c>
      <c r="AY249" s="18" t="s">
        <v>137</v>
      </c>
      <c r="BE249" s="195">
        <f>IF(N249="základní",J249,0)</f>
        <v>0</v>
      </c>
      <c r="BF249" s="195">
        <f>IF(N249="snížená",J249,0)</f>
        <v>0</v>
      </c>
      <c r="BG249" s="195">
        <f>IF(N249="zákl. přenesená",J249,0)</f>
        <v>0</v>
      </c>
      <c r="BH249" s="195">
        <f>IF(N249="sníž. přenesená",J249,0)</f>
        <v>0</v>
      </c>
      <c r="BI249" s="195">
        <f>IF(N249="nulová",J249,0)</f>
        <v>0</v>
      </c>
      <c r="BJ249" s="18" t="s">
        <v>84</v>
      </c>
      <c r="BK249" s="195">
        <f>ROUND(I249*H249,2)</f>
        <v>0</v>
      </c>
      <c r="BL249" s="18" t="s">
        <v>145</v>
      </c>
      <c r="BM249" s="194" t="s">
        <v>292</v>
      </c>
    </row>
    <row r="250" spans="1:65" s="13" customFormat="1">
      <c r="B250" s="196"/>
      <c r="C250" s="197"/>
      <c r="D250" s="198" t="s">
        <v>147</v>
      </c>
      <c r="E250" s="199" t="s">
        <v>1</v>
      </c>
      <c r="F250" s="200" t="s">
        <v>293</v>
      </c>
      <c r="G250" s="197"/>
      <c r="H250" s="199" t="s">
        <v>1</v>
      </c>
      <c r="I250" s="201"/>
      <c r="J250" s="197"/>
      <c r="K250" s="197"/>
      <c r="L250" s="202"/>
      <c r="M250" s="203"/>
      <c r="N250" s="204"/>
      <c r="O250" s="204"/>
      <c r="P250" s="204"/>
      <c r="Q250" s="204"/>
      <c r="R250" s="204"/>
      <c r="S250" s="204"/>
      <c r="T250" s="205"/>
      <c r="AT250" s="206" t="s">
        <v>147</v>
      </c>
      <c r="AU250" s="206" t="s">
        <v>86</v>
      </c>
      <c r="AV250" s="13" t="s">
        <v>84</v>
      </c>
      <c r="AW250" s="13" t="s">
        <v>32</v>
      </c>
      <c r="AX250" s="13" t="s">
        <v>76</v>
      </c>
      <c r="AY250" s="206" t="s">
        <v>137</v>
      </c>
    </row>
    <row r="251" spans="1:65" s="14" customFormat="1">
      <c r="B251" s="207"/>
      <c r="C251" s="208"/>
      <c r="D251" s="198" t="s">
        <v>147</v>
      </c>
      <c r="E251" s="209" t="s">
        <v>1</v>
      </c>
      <c r="F251" s="210" t="s">
        <v>294</v>
      </c>
      <c r="G251" s="208"/>
      <c r="H251" s="211">
        <v>9.6000000000000002E-2</v>
      </c>
      <c r="I251" s="212"/>
      <c r="J251" s="208"/>
      <c r="K251" s="208"/>
      <c r="L251" s="213"/>
      <c r="M251" s="214"/>
      <c r="N251" s="215"/>
      <c r="O251" s="215"/>
      <c r="P251" s="215"/>
      <c r="Q251" s="215"/>
      <c r="R251" s="215"/>
      <c r="S251" s="215"/>
      <c r="T251" s="216"/>
      <c r="AT251" s="217" t="s">
        <v>147</v>
      </c>
      <c r="AU251" s="217" t="s">
        <v>86</v>
      </c>
      <c r="AV251" s="14" t="s">
        <v>86</v>
      </c>
      <c r="AW251" s="14" t="s">
        <v>32</v>
      </c>
      <c r="AX251" s="14" t="s">
        <v>84</v>
      </c>
      <c r="AY251" s="217" t="s">
        <v>137</v>
      </c>
    </row>
    <row r="252" spans="1:65" s="2" customFormat="1" ht="21.75" customHeight="1">
      <c r="A252" s="35"/>
      <c r="B252" s="36"/>
      <c r="C252" s="183" t="s">
        <v>295</v>
      </c>
      <c r="D252" s="183" t="s">
        <v>140</v>
      </c>
      <c r="E252" s="184" t="s">
        <v>296</v>
      </c>
      <c r="F252" s="185" t="s">
        <v>297</v>
      </c>
      <c r="G252" s="186" t="s">
        <v>152</v>
      </c>
      <c r="H252" s="187">
        <v>3</v>
      </c>
      <c r="I252" s="188"/>
      <c r="J252" s="189">
        <f>ROUND(I252*H252,2)</f>
        <v>0</v>
      </c>
      <c r="K252" s="185" t="s">
        <v>144</v>
      </c>
      <c r="L252" s="40"/>
      <c r="M252" s="190" t="s">
        <v>1</v>
      </c>
      <c r="N252" s="191" t="s">
        <v>41</v>
      </c>
      <c r="O252" s="72"/>
      <c r="P252" s="192">
        <f>O252*H252</f>
        <v>0</v>
      </c>
      <c r="Q252" s="192">
        <v>3.0000000000000001E-5</v>
      </c>
      <c r="R252" s="192">
        <f>Q252*H252</f>
        <v>9.0000000000000006E-5</v>
      </c>
      <c r="S252" s="192">
        <v>3.0000000000000001E-3</v>
      </c>
      <c r="T252" s="193">
        <f>S252*H252</f>
        <v>9.0000000000000011E-3</v>
      </c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R252" s="194" t="s">
        <v>145</v>
      </c>
      <c r="AT252" s="194" t="s">
        <v>140</v>
      </c>
      <c r="AU252" s="194" t="s">
        <v>86</v>
      </c>
      <c r="AY252" s="18" t="s">
        <v>137</v>
      </c>
      <c r="BE252" s="195">
        <f>IF(N252="základní",J252,0)</f>
        <v>0</v>
      </c>
      <c r="BF252" s="195">
        <f>IF(N252="snížená",J252,0)</f>
        <v>0</v>
      </c>
      <c r="BG252" s="195">
        <f>IF(N252="zákl. přenesená",J252,0)</f>
        <v>0</v>
      </c>
      <c r="BH252" s="195">
        <f>IF(N252="sníž. přenesená",J252,0)</f>
        <v>0</v>
      </c>
      <c r="BI252" s="195">
        <f>IF(N252="nulová",J252,0)</f>
        <v>0</v>
      </c>
      <c r="BJ252" s="18" t="s">
        <v>84</v>
      </c>
      <c r="BK252" s="195">
        <f>ROUND(I252*H252,2)</f>
        <v>0</v>
      </c>
      <c r="BL252" s="18" t="s">
        <v>145</v>
      </c>
      <c r="BM252" s="194" t="s">
        <v>298</v>
      </c>
    </row>
    <row r="253" spans="1:65" s="2" customFormat="1" ht="37.9" customHeight="1">
      <c r="A253" s="35"/>
      <c r="B253" s="36"/>
      <c r="C253" s="183" t="s">
        <v>299</v>
      </c>
      <c r="D253" s="183" t="s">
        <v>140</v>
      </c>
      <c r="E253" s="184" t="s">
        <v>300</v>
      </c>
      <c r="F253" s="185" t="s">
        <v>301</v>
      </c>
      <c r="G253" s="186" t="s">
        <v>143</v>
      </c>
      <c r="H253" s="187">
        <v>81.207999999999998</v>
      </c>
      <c r="I253" s="188"/>
      <c r="J253" s="189">
        <f>ROUND(I253*H253,2)</f>
        <v>0</v>
      </c>
      <c r="K253" s="185" t="s">
        <v>144</v>
      </c>
      <c r="L253" s="40"/>
      <c r="M253" s="190" t="s">
        <v>1</v>
      </c>
      <c r="N253" s="191" t="s">
        <v>41</v>
      </c>
      <c r="O253" s="72"/>
      <c r="P253" s="192">
        <f>O253*H253</f>
        <v>0</v>
      </c>
      <c r="Q253" s="192">
        <v>0</v>
      </c>
      <c r="R253" s="192">
        <f>Q253*H253</f>
        <v>0</v>
      </c>
      <c r="S253" s="192">
        <v>4.5999999999999999E-2</v>
      </c>
      <c r="T253" s="193">
        <f>S253*H253</f>
        <v>3.7355679999999998</v>
      </c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R253" s="194" t="s">
        <v>145</v>
      </c>
      <c r="AT253" s="194" t="s">
        <v>140</v>
      </c>
      <c r="AU253" s="194" t="s">
        <v>86</v>
      </c>
      <c r="AY253" s="18" t="s">
        <v>137</v>
      </c>
      <c r="BE253" s="195">
        <f>IF(N253="základní",J253,0)</f>
        <v>0</v>
      </c>
      <c r="BF253" s="195">
        <f>IF(N253="snížená",J253,0)</f>
        <v>0</v>
      </c>
      <c r="BG253" s="195">
        <f>IF(N253="zákl. přenesená",J253,0)</f>
        <v>0</v>
      </c>
      <c r="BH253" s="195">
        <f>IF(N253="sníž. přenesená",J253,0)</f>
        <v>0</v>
      </c>
      <c r="BI253" s="195">
        <f>IF(N253="nulová",J253,0)</f>
        <v>0</v>
      </c>
      <c r="BJ253" s="18" t="s">
        <v>84</v>
      </c>
      <c r="BK253" s="195">
        <f>ROUND(I253*H253,2)</f>
        <v>0</v>
      </c>
      <c r="BL253" s="18" t="s">
        <v>145</v>
      </c>
      <c r="BM253" s="194" t="s">
        <v>302</v>
      </c>
    </row>
    <row r="254" spans="1:65" s="13" customFormat="1">
      <c r="B254" s="196"/>
      <c r="C254" s="197"/>
      <c r="D254" s="198" t="s">
        <v>147</v>
      </c>
      <c r="E254" s="199" t="s">
        <v>1</v>
      </c>
      <c r="F254" s="200" t="s">
        <v>194</v>
      </c>
      <c r="G254" s="197"/>
      <c r="H254" s="199" t="s">
        <v>1</v>
      </c>
      <c r="I254" s="201"/>
      <c r="J254" s="197"/>
      <c r="K254" s="197"/>
      <c r="L254" s="202"/>
      <c r="M254" s="203"/>
      <c r="N254" s="204"/>
      <c r="O254" s="204"/>
      <c r="P254" s="204"/>
      <c r="Q254" s="204"/>
      <c r="R254" s="204"/>
      <c r="S254" s="204"/>
      <c r="T254" s="205"/>
      <c r="AT254" s="206" t="s">
        <v>147</v>
      </c>
      <c r="AU254" s="206" t="s">
        <v>86</v>
      </c>
      <c r="AV254" s="13" t="s">
        <v>84</v>
      </c>
      <c r="AW254" s="13" t="s">
        <v>32</v>
      </c>
      <c r="AX254" s="13" t="s">
        <v>76</v>
      </c>
      <c r="AY254" s="206" t="s">
        <v>137</v>
      </c>
    </row>
    <row r="255" spans="1:65" s="14" customFormat="1">
      <c r="B255" s="207"/>
      <c r="C255" s="208"/>
      <c r="D255" s="198" t="s">
        <v>147</v>
      </c>
      <c r="E255" s="209" t="s">
        <v>1</v>
      </c>
      <c r="F255" s="210" t="s">
        <v>195</v>
      </c>
      <c r="G255" s="208"/>
      <c r="H255" s="211">
        <v>20.399999999999999</v>
      </c>
      <c r="I255" s="212"/>
      <c r="J255" s="208"/>
      <c r="K255" s="208"/>
      <c r="L255" s="213"/>
      <c r="M255" s="214"/>
      <c r="N255" s="215"/>
      <c r="O255" s="215"/>
      <c r="P255" s="215"/>
      <c r="Q255" s="215"/>
      <c r="R255" s="215"/>
      <c r="S255" s="215"/>
      <c r="T255" s="216"/>
      <c r="AT255" s="217" t="s">
        <v>147</v>
      </c>
      <c r="AU255" s="217" t="s">
        <v>86</v>
      </c>
      <c r="AV255" s="14" t="s">
        <v>86</v>
      </c>
      <c r="AW255" s="14" t="s">
        <v>32</v>
      </c>
      <c r="AX255" s="14" t="s">
        <v>76</v>
      </c>
      <c r="AY255" s="217" t="s">
        <v>137</v>
      </c>
    </row>
    <row r="256" spans="1:65" s="14" customFormat="1">
      <c r="B256" s="207"/>
      <c r="C256" s="208"/>
      <c r="D256" s="198" t="s">
        <v>147</v>
      </c>
      <c r="E256" s="209" t="s">
        <v>1</v>
      </c>
      <c r="F256" s="210" t="s">
        <v>196</v>
      </c>
      <c r="G256" s="208"/>
      <c r="H256" s="211">
        <v>15.04</v>
      </c>
      <c r="I256" s="212"/>
      <c r="J256" s="208"/>
      <c r="K256" s="208"/>
      <c r="L256" s="213"/>
      <c r="M256" s="214"/>
      <c r="N256" s="215"/>
      <c r="O256" s="215"/>
      <c r="P256" s="215"/>
      <c r="Q256" s="215"/>
      <c r="R256" s="215"/>
      <c r="S256" s="215"/>
      <c r="T256" s="216"/>
      <c r="AT256" s="217" t="s">
        <v>147</v>
      </c>
      <c r="AU256" s="217" t="s">
        <v>86</v>
      </c>
      <c r="AV256" s="14" t="s">
        <v>86</v>
      </c>
      <c r="AW256" s="14" t="s">
        <v>32</v>
      </c>
      <c r="AX256" s="14" t="s">
        <v>76</v>
      </c>
      <c r="AY256" s="217" t="s">
        <v>137</v>
      </c>
    </row>
    <row r="257" spans="1:65" s="14" customFormat="1">
      <c r="B257" s="207"/>
      <c r="C257" s="208"/>
      <c r="D257" s="198" t="s">
        <v>147</v>
      </c>
      <c r="E257" s="209" t="s">
        <v>1</v>
      </c>
      <c r="F257" s="210" t="s">
        <v>197</v>
      </c>
      <c r="G257" s="208"/>
      <c r="H257" s="211">
        <v>21</v>
      </c>
      <c r="I257" s="212"/>
      <c r="J257" s="208"/>
      <c r="K257" s="208"/>
      <c r="L257" s="213"/>
      <c r="M257" s="214"/>
      <c r="N257" s="215"/>
      <c r="O257" s="215"/>
      <c r="P257" s="215"/>
      <c r="Q257" s="215"/>
      <c r="R257" s="215"/>
      <c r="S257" s="215"/>
      <c r="T257" s="216"/>
      <c r="AT257" s="217" t="s">
        <v>147</v>
      </c>
      <c r="AU257" s="217" t="s">
        <v>86</v>
      </c>
      <c r="AV257" s="14" t="s">
        <v>86</v>
      </c>
      <c r="AW257" s="14" t="s">
        <v>32</v>
      </c>
      <c r="AX257" s="14" t="s">
        <v>76</v>
      </c>
      <c r="AY257" s="217" t="s">
        <v>137</v>
      </c>
    </row>
    <row r="258" spans="1:65" s="16" customFormat="1">
      <c r="B258" s="229"/>
      <c r="C258" s="230"/>
      <c r="D258" s="198" t="s">
        <v>147</v>
      </c>
      <c r="E258" s="231" t="s">
        <v>1</v>
      </c>
      <c r="F258" s="232" t="s">
        <v>303</v>
      </c>
      <c r="G258" s="230"/>
      <c r="H258" s="233">
        <v>56.44</v>
      </c>
      <c r="I258" s="234"/>
      <c r="J258" s="230"/>
      <c r="K258" s="230"/>
      <c r="L258" s="235"/>
      <c r="M258" s="236"/>
      <c r="N258" s="237"/>
      <c r="O258" s="237"/>
      <c r="P258" s="237"/>
      <c r="Q258" s="237"/>
      <c r="R258" s="237"/>
      <c r="S258" s="237"/>
      <c r="T258" s="238"/>
      <c r="AT258" s="239" t="s">
        <v>147</v>
      </c>
      <c r="AU258" s="239" t="s">
        <v>86</v>
      </c>
      <c r="AV258" s="16" t="s">
        <v>138</v>
      </c>
      <c r="AW258" s="16" t="s">
        <v>32</v>
      </c>
      <c r="AX258" s="16" t="s">
        <v>76</v>
      </c>
      <c r="AY258" s="239" t="s">
        <v>137</v>
      </c>
    </row>
    <row r="259" spans="1:65" s="13" customFormat="1">
      <c r="B259" s="196"/>
      <c r="C259" s="197"/>
      <c r="D259" s="198" t="s">
        <v>147</v>
      </c>
      <c r="E259" s="199" t="s">
        <v>1</v>
      </c>
      <c r="F259" s="200" t="s">
        <v>160</v>
      </c>
      <c r="G259" s="197"/>
      <c r="H259" s="199" t="s">
        <v>1</v>
      </c>
      <c r="I259" s="201"/>
      <c r="J259" s="197"/>
      <c r="K259" s="197"/>
      <c r="L259" s="202"/>
      <c r="M259" s="203"/>
      <c r="N259" s="204"/>
      <c r="O259" s="204"/>
      <c r="P259" s="204"/>
      <c r="Q259" s="204"/>
      <c r="R259" s="204"/>
      <c r="S259" s="204"/>
      <c r="T259" s="205"/>
      <c r="AT259" s="206" t="s">
        <v>147</v>
      </c>
      <c r="AU259" s="206" t="s">
        <v>86</v>
      </c>
      <c r="AV259" s="13" t="s">
        <v>84</v>
      </c>
      <c r="AW259" s="13" t="s">
        <v>32</v>
      </c>
      <c r="AX259" s="13" t="s">
        <v>76</v>
      </c>
      <c r="AY259" s="206" t="s">
        <v>137</v>
      </c>
    </row>
    <row r="260" spans="1:65" s="14" customFormat="1">
      <c r="B260" s="207"/>
      <c r="C260" s="208"/>
      <c r="D260" s="198" t="s">
        <v>147</v>
      </c>
      <c r="E260" s="209" t="s">
        <v>1</v>
      </c>
      <c r="F260" s="210" t="s">
        <v>161</v>
      </c>
      <c r="G260" s="208"/>
      <c r="H260" s="211">
        <v>24.768000000000001</v>
      </c>
      <c r="I260" s="212"/>
      <c r="J260" s="208"/>
      <c r="K260" s="208"/>
      <c r="L260" s="213"/>
      <c r="M260" s="214"/>
      <c r="N260" s="215"/>
      <c r="O260" s="215"/>
      <c r="P260" s="215"/>
      <c r="Q260" s="215"/>
      <c r="R260" s="215"/>
      <c r="S260" s="215"/>
      <c r="T260" s="216"/>
      <c r="AT260" s="217" t="s">
        <v>147</v>
      </c>
      <c r="AU260" s="217" t="s">
        <v>86</v>
      </c>
      <c r="AV260" s="14" t="s">
        <v>86</v>
      </c>
      <c r="AW260" s="14" t="s">
        <v>32</v>
      </c>
      <c r="AX260" s="14" t="s">
        <v>76</v>
      </c>
      <c r="AY260" s="217" t="s">
        <v>137</v>
      </c>
    </row>
    <row r="261" spans="1:65" s="15" customFormat="1">
      <c r="B261" s="218"/>
      <c r="C261" s="219"/>
      <c r="D261" s="198" t="s">
        <v>147</v>
      </c>
      <c r="E261" s="220" t="s">
        <v>1</v>
      </c>
      <c r="F261" s="221" t="s">
        <v>166</v>
      </c>
      <c r="G261" s="219"/>
      <c r="H261" s="222">
        <v>81.207999999999998</v>
      </c>
      <c r="I261" s="223"/>
      <c r="J261" s="219"/>
      <c r="K261" s="219"/>
      <c r="L261" s="224"/>
      <c r="M261" s="225"/>
      <c r="N261" s="226"/>
      <c r="O261" s="226"/>
      <c r="P261" s="226"/>
      <c r="Q261" s="226"/>
      <c r="R261" s="226"/>
      <c r="S261" s="226"/>
      <c r="T261" s="227"/>
      <c r="AT261" s="228" t="s">
        <v>147</v>
      </c>
      <c r="AU261" s="228" t="s">
        <v>86</v>
      </c>
      <c r="AV261" s="15" t="s">
        <v>145</v>
      </c>
      <c r="AW261" s="15" t="s">
        <v>32</v>
      </c>
      <c r="AX261" s="15" t="s">
        <v>84</v>
      </c>
      <c r="AY261" s="228" t="s">
        <v>137</v>
      </c>
    </row>
    <row r="262" spans="1:65" s="12" customFormat="1" ht="22.75" customHeight="1">
      <c r="B262" s="167"/>
      <c r="C262" s="168"/>
      <c r="D262" s="169" t="s">
        <v>75</v>
      </c>
      <c r="E262" s="181" t="s">
        <v>304</v>
      </c>
      <c r="F262" s="181" t="s">
        <v>305</v>
      </c>
      <c r="G262" s="168"/>
      <c r="H262" s="168"/>
      <c r="I262" s="171"/>
      <c r="J262" s="182">
        <f>BK262</f>
        <v>0</v>
      </c>
      <c r="K262" s="168"/>
      <c r="L262" s="173"/>
      <c r="M262" s="174"/>
      <c r="N262" s="175"/>
      <c r="O262" s="175"/>
      <c r="P262" s="176">
        <f>SUM(P263:P272)</f>
        <v>0</v>
      </c>
      <c r="Q262" s="175"/>
      <c r="R262" s="176">
        <f>SUM(R263:R272)</f>
        <v>0</v>
      </c>
      <c r="S262" s="175"/>
      <c r="T262" s="177">
        <f>SUM(T263:T272)</f>
        <v>0</v>
      </c>
      <c r="AR262" s="178" t="s">
        <v>84</v>
      </c>
      <c r="AT262" s="179" t="s">
        <v>75</v>
      </c>
      <c r="AU262" s="179" t="s">
        <v>84</v>
      </c>
      <c r="AY262" s="178" t="s">
        <v>137</v>
      </c>
      <c r="BK262" s="180">
        <f>SUM(BK263:BK272)</f>
        <v>0</v>
      </c>
    </row>
    <row r="263" spans="1:65" s="2" customFormat="1" ht="24.15" customHeight="1">
      <c r="A263" s="35"/>
      <c r="B263" s="36"/>
      <c r="C263" s="183" t="s">
        <v>306</v>
      </c>
      <c r="D263" s="183" t="s">
        <v>140</v>
      </c>
      <c r="E263" s="184" t="s">
        <v>307</v>
      </c>
      <c r="F263" s="185" t="s">
        <v>308</v>
      </c>
      <c r="G263" s="186" t="s">
        <v>309</v>
      </c>
      <c r="H263" s="187">
        <v>13.537000000000001</v>
      </c>
      <c r="I263" s="188"/>
      <c r="J263" s="189">
        <f>ROUND(I263*H263,2)</f>
        <v>0</v>
      </c>
      <c r="K263" s="185" t="s">
        <v>144</v>
      </c>
      <c r="L263" s="40"/>
      <c r="M263" s="190" t="s">
        <v>1</v>
      </c>
      <c r="N263" s="191" t="s">
        <v>41</v>
      </c>
      <c r="O263" s="72"/>
      <c r="P263" s="192">
        <f>O263*H263</f>
        <v>0</v>
      </c>
      <c r="Q263" s="192">
        <v>0</v>
      </c>
      <c r="R263" s="192">
        <f>Q263*H263</f>
        <v>0</v>
      </c>
      <c r="S263" s="192">
        <v>0</v>
      </c>
      <c r="T263" s="193">
        <f>S263*H263</f>
        <v>0</v>
      </c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R263" s="194" t="s">
        <v>145</v>
      </c>
      <c r="AT263" s="194" t="s">
        <v>140</v>
      </c>
      <c r="AU263" s="194" t="s">
        <v>86</v>
      </c>
      <c r="AY263" s="18" t="s">
        <v>137</v>
      </c>
      <c r="BE263" s="195">
        <f>IF(N263="základní",J263,0)</f>
        <v>0</v>
      </c>
      <c r="BF263" s="195">
        <f>IF(N263="snížená",J263,0)</f>
        <v>0</v>
      </c>
      <c r="BG263" s="195">
        <f>IF(N263="zákl. přenesená",J263,0)</f>
        <v>0</v>
      </c>
      <c r="BH263" s="195">
        <f>IF(N263="sníž. přenesená",J263,0)</f>
        <v>0</v>
      </c>
      <c r="BI263" s="195">
        <f>IF(N263="nulová",J263,0)</f>
        <v>0</v>
      </c>
      <c r="BJ263" s="18" t="s">
        <v>84</v>
      </c>
      <c r="BK263" s="195">
        <f>ROUND(I263*H263,2)</f>
        <v>0</v>
      </c>
      <c r="BL263" s="18" t="s">
        <v>145</v>
      </c>
      <c r="BM263" s="194" t="s">
        <v>310</v>
      </c>
    </row>
    <row r="264" spans="1:65" s="2" customFormat="1" ht="37.9" customHeight="1">
      <c r="A264" s="35"/>
      <c r="B264" s="36"/>
      <c r="C264" s="183" t="s">
        <v>311</v>
      </c>
      <c r="D264" s="183" t="s">
        <v>140</v>
      </c>
      <c r="E264" s="184" t="s">
        <v>312</v>
      </c>
      <c r="F264" s="185" t="s">
        <v>313</v>
      </c>
      <c r="G264" s="186" t="s">
        <v>309</v>
      </c>
      <c r="H264" s="187">
        <v>135.37</v>
      </c>
      <c r="I264" s="188"/>
      <c r="J264" s="189">
        <f>ROUND(I264*H264,2)</f>
        <v>0</v>
      </c>
      <c r="K264" s="185" t="s">
        <v>144</v>
      </c>
      <c r="L264" s="40"/>
      <c r="M264" s="190" t="s">
        <v>1</v>
      </c>
      <c r="N264" s="191" t="s">
        <v>41</v>
      </c>
      <c r="O264" s="72"/>
      <c r="P264" s="192">
        <f>O264*H264</f>
        <v>0</v>
      </c>
      <c r="Q264" s="192">
        <v>0</v>
      </c>
      <c r="R264" s="192">
        <f>Q264*H264</f>
        <v>0</v>
      </c>
      <c r="S264" s="192">
        <v>0</v>
      </c>
      <c r="T264" s="193">
        <f>S264*H264</f>
        <v>0</v>
      </c>
      <c r="U264" s="35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R264" s="194" t="s">
        <v>145</v>
      </c>
      <c r="AT264" s="194" t="s">
        <v>140</v>
      </c>
      <c r="AU264" s="194" t="s">
        <v>86</v>
      </c>
      <c r="AY264" s="18" t="s">
        <v>137</v>
      </c>
      <c r="BE264" s="195">
        <f>IF(N264="základní",J264,0)</f>
        <v>0</v>
      </c>
      <c r="BF264" s="195">
        <f>IF(N264="snížená",J264,0)</f>
        <v>0</v>
      </c>
      <c r="BG264" s="195">
        <f>IF(N264="zákl. přenesená",J264,0)</f>
        <v>0</v>
      </c>
      <c r="BH264" s="195">
        <f>IF(N264="sníž. přenesená",J264,0)</f>
        <v>0</v>
      </c>
      <c r="BI264" s="195">
        <f>IF(N264="nulová",J264,0)</f>
        <v>0</v>
      </c>
      <c r="BJ264" s="18" t="s">
        <v>84</v>
      </c>
      <c r="BK264" s="195">
        <f>ROUND(I264*H264,2)</f>
        <v>0</v>
      </c>
      <c r="BL264" s="18" t="s">
        <v>145</v>
      </c>
      <c r="BM264" s="194" t="s">
        <v>314</v>
      </c>
    </row>
    <row r="265" spans="1:65" s="14" customFormat="1">
      <c r="B265" s="207"/>
      <c r="C265" s="208"/>
      <c r="D265" s="198" t="s">
        <v>147</v>
      </c>
      <c r="E265" s="208"/>
      <c r="F265" s="210" t="s">
        <v>315</v>
      </c>
      <c r="G265" s="208"/>
      <c r="H265" s="211">
        <v>135.37</v>
      </c>
      <c r="I265" s="212"/>
      <c r="J265" s="208"/>
      <c r="K265" s="208"/>
      <c r="L265" s="213"/>
      <c r="M265" s="214"/>
      <c r="N265" s="215"/>
      <c r="O265" s="215"/>
      <c r="P265" s="215"/>
      <c r="Q265" s="215"/>
      <c r="R265" s="215"/>
      <c r="S265" s="215"/>
      <c r="T265" s="216"/>
      <c r="AT265" s="217" t="s">
        <v>147</v>
      </c>
      <c r="AU265" s="217" t="s">
        <v>86</v>
      </c>
      <c r="AV265" s="14" t="s">
        <v>86</v>
      </c>
      <c r="AW265" s="14" t="s">
        <v>4</v>
      </c>
      <c r="AX265" s="14" t="s">
        <v>84</v>
      </c>
      <c r="AY265" s="217" t="s">
        <v>137</v>
      </c>
    </row>
    <row r="266" spans="1:65" s="2" customFormat="1" ht="24.15" customHeight="1">
      <c r="A266" s="35"/>
      <c r="B266" s="36"/>
      <c r="C266" s="183" t="s">
        <v>316</v>
      </c>
      <c r="D266" s="183" t="s">
        <v>140</v>
      </c>
      <c r="E266" s="184" t="s">
        <v>317</v>
      </c>
      <c r="F266" s="185" t="s">
        <v>318</v>
      </c>
      <c r="G266" s="186" t="s">
        <v>309</v>
      </c>
      <c r="H266" s="187">
        <v>3.3370000000000002</v>
      </c>
      <c r="I266" s="188"/>
      <c r="J266" s="189">
        <f>ROUND(I266*H266,2)</f>
        <v>0</v>
      </c>
      <c r="K266" s="185" t="s">
        <v>144</v>
      </c>
      <c r="L266" s="40"/>
      <c r="M266" s="190" t="s">
        <v>1</v>
      </c>
      <c r="N266" s="191" t="s">
        <v>41</v>
      </c>
      <c r="O266" s="72"/>
      <c r="P266" s="192">
        <f>O266*H266</f>
        <v>0</v>
      </c>
      <c r="Q266" s="192">
        <v>0</v>
      </c>
      <c r="R266" s="192">
        <f>Q266*H266</f>
        <v>0</v>
      </c>
      <c r="S266" s="192">
        <v>0</v>
      </c>
      <c r="T266" s="193">
        <f>S266*H266</f>
        <v>0</v>
      </c>
      <c r="U266" s="35"/>
      <c r="V266" s="35"/>
      <c r="W266" s="35"/>
      <c r="X266" s="35"/>
      <c r="Y266" s="35"/>
      <c r="Z266" s="35"/>
      <c r="AA266" s="35"/>
      <c r="AB266" s="35"/>
      <c r="AC266" s="35"/>
      <c r="AD266" s="35"/>
      <c r="AE266" s="35"/>
      <c r="AR266" s="194" t="s">
        <v>145</v>
      </c>
      <c r="AT266" s="194" t="s">
        <v>140</v>
      </c>
      <c r="AU266" s="194" t="s">
        <v>86</v>
      </c>
      <c r="AY266" s="18" t="s">
        <v>137</v>
      </c>
      <c r="BE266" s="195">
        <f>IF(N266="základní",J266,0)</f>
        <v>0</v>
      </c>
      <c r="BF266" s="195">
        <f>IF(N266="snížená",J266,0)</f>
        <v>0</v>
      </c>
      <c r="BG266" s="195">
        <f>IF(N266="zákl. přenesená",J266,0)</f>
        <v>0</v>
      </c>
      <c r="BH266" s="195">
        <f>IF(N266="sníž. přenesená",J266,0)</f>
        <v>0</v>
      </c>
      <c r="BI266" s="195">
        <f>IF(N266="nulová",J266,0)</f>
        <v>0</v>
      </c>
      <c r="BJ266" s="18" t="s">
        <v>84</v>
      </c>
      <c r="BK266" s="195">
        <f>ROUND(I266*H266,2)</f>
        <v>0</v>
      </c>
      <c r="BL266" s="18" t="s">
        <v>145</v>
      </c>
      <c r="BM266" s="194" t="s">
        <v>319</v>
      </c>
    </row>
    <row r="267" spans="1:65" s="2" customFormat="1" ht="24.15" customHeight="1">
      <c r="A267" s="35"/>
      <c r="B267" s="36"/>
      <c r="C267" s="183" t="s">
        <v>320</v>
      </c>
      <c r="D267" s="183" t="s">
        <v>140</v>
      </c>
      <c r="E267" s="184" t="s">
        <v>321</v>
      </c>
      <c r="F267" s="185" t="s">
        <v>322</v>
      </c>
      <c r="G267" s="186" t="s">
        <v>309</v>
      </c>
      <c r="H267" s="187">
        <v>33.369999999999997</v>
      </c>
      <c r="I267" s="188"/>
      <c r="J267" s="189">
        <f>ROUND(I267*H267,2)</f>
        <v>0</v>
      </c>
      <c r="K267" s="185" t="s">
        <v>144</v>
      </c>
      <c r="L267" s="40"/>
      <c r="M267" s="190" t="s">
        <v>1</v>
      </c>
      <c r="N267" s="191" t="s">
        <v>41</v>
      </c>
      <c r="O267" s="72"/>
      <c r="P267" s="192">
        <f>O267*H267</f>
        <v>0</v>
      </c>
      <c r="Q267" s="192">
        <v>0</v>
      </c>
      <c r="R267" s="192">
        <f>Q267*H267</f>
        <v>0</v>
      </c>
      <c r="S267" s="192">
        <v>0</v>
      </c>
      <c r="T267" s="193">
        <f>S267*H267</f>
        <v>0</v>
      </c>
      <c r="U267" s="35"/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  <c r="AR267" s="194" t="s">
        <v>145</v>
      </c>
      <c r="AT267" s="194" t="s">
        <v>140</v>
      </c>
      <c r="AU267" s="194" t="s">
        <v>86</v>
      </c>
      <c r="AY267" s="18" t="s">
        <v>137</v>
      </c>
      <c r="BE267" s="195">
        <f>IF(N267="základní",J267,0)</f>
        <v>0</v>
      </c>
      <c r="BF267" s="195">
        <f>IF(N267="snížená",J267,0)</f>
        <v>0</v>
      </c>
      <c r="BG267" s="195">
        <f>IF(N267="zákl. přenesená",J267,0)</f>
        <v>0</v>
      </c>
      <c r="BH267" s="195">
        <f>IF(N267="sníž. přenesená",J267,0)</f>
        <v>0</v>
      </c>
      <c r="BI267" s="195">
        <f>IF(N267="nulová",J267,0)</f>
        <v>0</v>
      </c>
      <c r="BJ267" s="18" t="s">
        <v>84</v>
      </c>
      <c r="BK267" s="195">
        <f>ROUND(I267*H267,2)</f>
        <v>0</v>
      </c>
      <c r="BL267" s="18" t="s">
        <v>145</v>
      </c>
      <c r="BM267" s="194" t="s">
        <v>323</v>
      </c>
    </row>
    <row r="268" spans="1:65" s="14" customFormat="1">
      <c r="B268" s="207"/>
      <c r="C268" s="208"/>
      <c r="D268" s="198" t="s">
        <v>147</v>
      </c>
      <c r="E268" s="209" t="s">
        <v>1</v>
      </c>
      <c r="F268" s="210" t="s">
        <v>324</v>
      </c>
      <c r="G268" s="208"/>
      <c r="H268" s="211">
        <v>33.369999999999997</v>
      </c>
      <c r="I268" s="212"/>
      <c r="J268" s="208"/>
      <c r="K268" s="208"/>
      <c r="L268" s="213"/>
      <c r="M268" s="214"/>
      <c r="N268" s="215"/>
      <c r="O268" s="215"/>
      <c r="P268" s="215"/>
      <c r="Q268" s="215"/>
      <c r="R268" s="215"/>
      <c r="S268" s="215"/>
      <c r="T268" s="216"/>
      <c r="AT268" s="217" t="s">
        <v>147</v>
      </c>
      <c r="AU268" s="217" t="s">
        <v>86</v>
      </c>
      <c r="AV268" s="14" t="s">
        <v>86</v>
      </c>
      <c r="AW268" s="14" t="s">
        <v>32</v>
      </c>
      <c r="AX268" s="14" t="s">
        <v>84</v>
      </c>
      <c r="AY268" s="217" t="s">
        <v>137</v>
      </c>
    </row>
    <row r="269" spans="1:65" s="2" customFormat="1" ht="21.75" customHeight="1">
      <c r="A269" s="35"/>
      <c r="B269" s="36"/>
      <c r="C269" s="183" t="s">
        <v>325</v>
      </c>
      <c r="D269" s="183" t="s">
        <v>140</v>
      </c>
      <c r="E269" s="184" t="s">
        <v>326</v>
      </c>
      <c r="F269" s="185" t="s">
        <v>327</v>
      </c>
      <c r="G269" s="186" t="s">
        <v>309</v>
      </c>
      <c r="H269" s="187">
        <v>10.199999999999999</v>
      </c>
      <c r="I269" s="188"/>
      <c r="J269" s="189">
        <f>ROUND(I269*H269,2)</f>
        <v>0</v>
      </c>
      <c r="K269" s="185" t="s">
        <v>144</v>
      </c>
      <c r="L269" s="40"/>
      <c r="M269" s="190" t="s">
        <v>1</v>
      </c>
      <c r="N269" s="191" t="s">
        <v>41</v>
      </c>
      <c r="O269" s="72"/>
      <c r="P269" s="192">
        <f>O269*H269</f>
        <v>0</v>
      </c>
      <c r="Q269" s="192">
        <v>0</v>
      </c>
      <c r="R269" s="192">
        <f>Q269*H269</f>
        <v>0</v>
      </c>
      <c r="S269" s="192">
        <v>0</v>
      </c>
      <c r="T269" s="193">
        <f>S269*H269</f>
        <v>0</v>
      </c>
      <c r="U269" s="35"/>
      <c r="V269" s="35"/>
      <c r="W269" s="35"/>
      <c r="X269" s="35"/>
      <c r="Y269" s="35"/>
      <c r="Z269" s="35"/>
      <c r="AA269" s="35"/>
      <c r="AB269" s="35"/>
      <c r="AC269" s="35"/>
      <c r="AD269" s="35"/>
      <c r="AE269" s="35"/>
      <c r="AR269" s="194" t="s">
        <v>145</v>
      </c>
      <c r="AT269" s="194" t="s">
        <v>140</v>
      </c>
      <c r="AU269" s="194" t="s">
        <v>86</v>
      </c>
      <c r="AY269" s="18" t="s">
        <v>137</v>
      </c>
      <c r="BE269" s="195">
        <f>IF(N269="základní",J269,0)</f>
        <v>0</v>
      </c>
      <c r="BF269" s="195">
        <f>IF(N269="snížená",J269,0)</f>
        <v>0</v>
      </c>
      <c r="BG269" s="195">
        <f>IF(N269="zákl. přenesená",J269,0)</f>
        <v>0</v>
      </c>
      <c r="BH269" s="195">
        <f>IF(N269="sníž. přenesená",J269,0)</f>
        <v>0</v>
      </c>
      <c r="BI269" s="195">
        <f>IF(N269="nulová",J269,0)</f>
        <v>0</v>
      </c>
      <c r="BJ269" s="18" t="s">
        <v>84</v>
      </c>
      <c r="BK269" s="195">
        <f>ROUND(I269*H269,2)</f>
        <v>0</v>
      </c>
      <c r="BL269" s="18" t="s">
        <v>145</v>
      </c>
      <c r="BM269" s="194" t="s">
        <v>328</v>
      </c>
    </row>
    <row r="270" spans="1:65" s="14" customFormat="1">
      <c r="B270" s="207"/>
      <c r="C270" s="208"/>
      <c r="D270" s="198" t="s">
        <v>147</v>
      </c>
      <c r="E270" s="208"/>
      <c r="F270" s="210" t="s">
        <v>329</v>
      </c>
      <c r="G270" s="208"/>
      <c r="H270" s="211">
        <v>10.199999999999999</v>
      </c>
      <c r="I270" s="212"/>
      <c r="J270" s="208"/>
      <c r="K270" s="208"/>
      <c r="L270" s="213"/>
      <c r="M270" s="214"/>
      <c r="N270" s="215"/>
      <c r="O270" s="215"/>
      <c r="P270" s="215"/>
      <c r="Q270" s="215"/>
      <c r="R270" s="215"/>
      <c r="S270" s="215"/>
      <c r="T270" s="216"/>
      <c r="AT270" s="217" t="s">
        <v>147</v>
      </c>
      <c r="AU270" s="217" t="s">
        <v>86</v>
      </c>
      <c r="AV270" s="14" t="s">
        <v>86</v>
      </c>
      <c r="AW270" s="14" t="s">
        <v>4</v>
      </c>
      <c r="AX270" s="14" t="s">
        <v>84</v>
      </c>
      <c r="AY270" s="217" t="s">
        <v>137</v>
      </c>
    </row>
    <row r="271" spans="1:65" s="2" customFormat="1" ht="32.950000000000003" customHeight="1">
      <c r="A271" s="35"/>
      <c r="B271" s="36"/>
      <c r="C271" s="183" t="s">
        <v>330</v>
      </c>
      <c r="D271" s="183" t="s">
        <v>140</v>
      </c>
      <c r="E271" s="184" t="s">
        <v>331</v>
      </c>
      <c r="F271" s="185" t="s">
        <v>332</v>
      </c>
      <c r="G271" s="186" t="s">
        <v>309</v>
      </c>
      <c r="H271" s="187">
        <v>3.3370000000000002</v>
      </c>
      <c r="I271" s="188"/>
      <c r="J271" s="189">
        <f>ROUND(I271*H271,2)</f>
        <v>0</v>
      </c>
      <c r="K271" s="185" t="s">
        <v>144</v>
      </c>
      <c r="L271" s="40"/>
      <c r="M271" s="190" t="s">
        <v>1</v>
      </c>
      <c r="N271" s="191" t="s">
        <v>41</v>
      </c>
      <c r="O271" s="72"/>
      <c r="P271" s="192">
        <f>O271*H271</f>
        <v>0</v>
      </c>
      <c r="Q271" s="192">
        <v>0</v>
      </c>
      <c r="R271" s="192">
        <f>Q271*H271</f>
        <v>0</v>
      </c>
      <c r="S271" s="192">
        <v>0</v>
      </c>
      <c r="T271" s="193">
        <f>S271*H271</f>
        <v>0</v>
      </c>
      <c r="U271" s="35"/>
      <c r="V271" s="35"/>
      <c r="W271" s="35"/>
      <c r="X271" s="35"/>
      <c r="Y271" s="35"/>
      <c r="Z271" s="35"/>
      <c r="AA271" s="35"/>
      <c r="AB271" s="35"/>
      <c r="AC271" s="35"/>
      <c r="AD271" s="35"/>
      <c r="AE271" s="35"/>
      <c r="AR271" s="194" t="s">
        <v>145</v>
      </c>
      <c r="AT271" s="194" t="s">
        <v>140</v>
      </c>
      <c r="AU271" s="194" t="s">
        <v>86</v>
      </c>
      <c r="AY271" s="18" t="s">
        <v>137</v>
      </c>
      <c r="BE271" s="195">
        <f>IF(N271="základní",J271,0)</f>
        <v>0</v>
      </c>
      <c r="BF271" s="195">
        <f>IF(N271="snížená",J271,0)</f>
        <v>0</v>
      </c>
      <c r="BG271" s="195">
        <f>IF(N271="zákl. přenesená",J271,0)</f>
        <v>0</v>
      </c>
      <c r="BH271" s="195">
        <f>IF(N271="sníž. přenesená",J271,0)</f>
        <v>0</v>
      </c>
      <c r="BI271" s="195">
        <f>IF(N271="nulová",J271,0)</f>
        <v>0</v>
      </c>
      <c r="BJ271" s="18" t="s">
        <v>84</v>
      </c>
      <c r="BK271" s="195">
        <f>ROUND(I271*H271,2)</f>
        <v>0</v>
      </c>
      <c r="BL271" s="18" t="s">
        <v>145</v>
      </c>
      <c r="BM271" s="194" t="s">
        <v>333</v>
      </c>
    </row>
    <row r="272" spans="1:65" s="2" customFormat="1" ht="44.35" customHeight="1">
      <c r="A272" s="35"/>
      <c r="B272" s="36"/>
      <c r="C272" s="183" t="s">
        <v>334</v>
      </c>
      <c r="D272" s="183" t="s">
        <v>140</v>
      </c>
      <c r="E272" s="184" t="s">
        <v>335</v>
      </c>
      <c r="F272" s="185" t="s">
        <v>336</v>
      </c>
      <c r="G272" s="186" t="s">
        <v>309</v>
      </c>
      <c r="H272" s="187">
        <v>10.199999999999999</v>
      </c>
      <c r="I272" s="188"/>
      <c r="J272" s="189">
        <f>ROUND(I272*H272,2)</f>
        <v>0</v>
      </c>
      <c r="K272" s="185" t="s">
        <v>144</v>
      </c>
      <c r="L272" s="40"/>
      <c r="M272" s="190" t="s">
        <v>1</v>
      </c>
      <c r="N272" s="191" t="s">
        <v>41</v>
      </c>
      <c r="O272" s="72"/>
      <c r="P272" s="192">
        <f>O272*H272</f>
        <v>0</v>
      </c>
      <c r="Q272" s="192">
        <v>0</v>
      </c>
      <c r="R272" s="192">
        <f>Q272*H272</f>
        <v>0</v>
      </c>
      <c r="S272" s="192">
        <v>0</v>
      </c>
      <c r="T272" s="193">
        <f>S272*H272</f>
        <v>0</v>
      </c>
      <c r="U272" s="35"/>
      <c r="V272" s="35"/>
      <c r="W272" s="35"/>
      <c r="X272" s="35"/>
      <c r="Y272" s="35"/>
      <c r="Z272" s="35"/>
      <c r="AA272" s="35"/>
      <c r="AB272" s="35"/>
      <c r="AC272" s="35"/>
      <c r="AD272" s="35"/>
      <c r="AE272" s="35"/>
      <c r="AR272" s="194" t="s">
        <v>145</v>
      </c>
      <c r="AT272" s="194" t="s">
        <v>140</v>
      </c>
      <c r="AU272" s="194" t="s">
        <v>86</v>
      </c>
      <c r="AY272" s="18" t="s">
        <v>137</v>
      </c>
      <c r="BE272" s="195">
        <f>IF(N272="základní",J272,0)</f>
        <v>0</v>
      </c>
      <c r="BF272" s="195">
        <f>IF(N272="snížená",J272,0)</f>
        <v>0</v>
      </c>
      <c r="BG272" s="195">
        <f>IF(N272="zákl. přenesená",J272,0)</f>
        <v>0</v>
      </c>
      <c r="BH272" s="195">
        <f>IF(N272="sníž. přenesená",J272,0)</f>
        <v>0</v>
      </c>
      <c r="BI272" s="195">
        <f>IF(N272="nulová",J272,0)</f>
        <v>0</v>
      </c>
      <c r="BJ272" s="18" t="s">
        <v>84</v>
      </c>
      <c r="BK272" s="195">
        <f>ROUND(I272*H272,2)</f>
        <v>0</v>
      </c>
      <c r="BL272" s="18" t="s">
        <v>145</v>
      </c>
      <c r="BM272" s="194" t="s">
        <v>337</v>
      </c>
    </row>
    <row r="273" spans="1:65" s="12" customFormat="1" ht="22.75" customHeight="1">
      <c r="B273" s="167"/>
      <c r="C273" s="168"/>
      <c r="D273" s="169" t="s">
        <v>75</v>
      </c>
      <c r="E273" s="181" t="s">
        <v>338</v>
      </c>
      <c r="F273" s="181" t="s">
        <v>339</v>
      </c>
      <c r="G273" s="168"/>
      <c r="H273" s="168"/>
      <c r="I273" s="171"/>
      <c r="J273" s="182">
        <f>BK273</f>
        <v>0</v>
      </c>
      <c r="K273" s="168"/>
      <c r="L273" s="173"/>
      <c r="M273" s="174"/>
      <c r="N273" s="175"/>
      <c r="O273" s="175"/>
      <c r="P273" s="176">
        <f>SUM(P274:P275)</f>
        <v>0</v>
      </c>
      <c r="Q273" s="175"/>
      <c r="R273" s="176">
        <f>SUM(R274:R275)</f>
        <v>0</v>
      </c>
      <c r="S273" s="175"/>
      <c r="T273" s="177">
        <f>SUM(T274:T275)</f>
        <v>0</v>
      </c>
      <c r="AR273" s="178" t="s">
        <v>84</v>
      </c>
      <c r="AT273" s="179" t="s">
        <v>75</v>
      </c>
      <c r="AU273" s="179" t="s">
        <v>84</v>
      </c>
      <c r="AY273" s="178" t="s">
        <v>137</v>
      </c>
      <c r="BK273" s="180">
        <f>SUM(BK274:BK275)</f>
        <v>0</v>
      </c>
    </row>
    <row r="274" spans="1:65" s="2" customFormat="1" ht="21.75" customHeight="1">
      <c r="A274" s="35"/>
      <c r="B274" s="36"/>
      <c r="C274" s="183" t="s">
        <v>340</v>
      </c>
      <c r="D274" s="183" t="s">
        <v>140</v>
      </c>
      <c r="E274" s="184" t="s">
        <v>341</v>
      </c>
      <c r="F274" s="185" t="s">
        <v>342</v>
      </c>
      <c r="G274" s="186" t="s">
        <v>309</v>
      </c>
      <c r="H274" s="187">
        <v>13.654999999999999</v>
      </c>
      <c r="I274" s="188"/>
      <c r="J274" s="189">
        <f>ROUND(I274*H274,2)</f>
        <v>0</v>
      </c>
      <c r="K274" s="185" t="s">
        <v>144</v>
      </c>
      <c r="L274" s="40"/>
      <c r="M274" s="190" t="s">
        <v>1</v>
      </c>
      <c r="N274" s="191" t="s">
        <v>41</v>
      </c>
      <c r="O274" s="72"/>
      <c r="P274" s="192">
        <f>O274*H274</f>
        <v>0</v>
      </c>
      <c r="Q274" s="192">
        <v>0</v>
      </c>
      <c r="R274" s="192">
        <f>Q274*H274</f>
        <v>0</v>
      </c>
      <c r="S274" s="192">
        <v>0</v>
      </c>
      <c r="T274" s="193">
        <f>S274*H274</f>
        <v>0</v>
      </c>
      <c r="U274" s="35"/>
      <c r="V274" s="35"/>
      <c r="W274" s="35"/>
      <c r="X274" s="35"/>
      <c r="Y274" s="35"/>
      <c r="Z274" s="35"/>
      <c r="AA274" s="35"/>
      <c r="AB274" s="35"/>
      <c r="AC274" s="35"/>
      <c r="AD274" s="35"/>
      <c r="AE274" s="35"/>
      <c r="AR274" s="194" t="s">
        <v>145</v>
      </c>
      <c r="AT274" s="194" t="s">
        <v>140</v>
      </c>
      <c r="AU274" s="194" t="s">
        <v>86</v>
      </c>
      <c r="AY274" s="18" t="s">
        <v>137</v>
      </c>
      <c r="BE274" s="195">
        <f>IF(N274="základní",J274,0)</f>
        <v>0</v>
      </c>
      <c r="BF274" s="195">
        <f>IF(N274="snížená",J274,0)</f>
        <v>0</v>
      </c>
      <c r="BG274" s="195">
        <f>IF(N274="zákl. přenesená",J274,0)</f>
        <v>0</v>
      </c>
      <c r="BH274" s="195">
        <f>IF(N274="sníž. přenesená",J274,0)</f>
        <v>0</v>
      </c>
      <c r="BI274" s="195">
        <f>IF(N274="nulová",J274,0)</f>
        <v>0</v>
      </c>
      <c r="BJ274" s="18" t="s">
        <v>84</v>
      </c>
      <c r="BK274" s="195">
        <f>ROUND(I274*H274,2)</f>
        <v>0</v>
      </c>
      <c r="BL274" s="18" t="s">
        <v>145</v>
      </c>
      <c r="BM274" s="194" t="s">
        <v>343</v>
      </c>
    </row>
    <row r="275" spans="1:65" s="2" customFormat="1" ht="24.15" customHeight="1">
      <c r="A275" s="35"/>
      <c r="B275" s="36"/>
      <c r="C275" s="183" t="s">
        <v>344</v>
      </c>
      <c r="D275" s="183" t="s">
        <v>140</v>
      </c>
      <c r="E275" s="184" t="s">
        <v>345</v>
      </c>
      <c r="F275" s="185" t="s">
        <v>346</v>
      </c>
      <c r="G275" s="186" t="s">
        <v>309</v>
      </c>
      <c r="H275" s="187">
        <v>13.654999999999999</v>
      </c>
      <c r="I275" s="188"/>
      <c r="J275" s="189">
        <f>ROUND(I275*H275,2)</f>
        <v>0</v>
      </c>
      <c r="K275" s="185" t="s">
        <v>144</v>
      </c>
      <c r="L275" s="40"/>
      <c r="M275" s="190" t="s">
        <v>1</v>
      </c>
      <c r="N275" s="191" t="s">
        <v>41</v>
      </c>
      <c r="O275" s="72"/>
      <c r="P275" s="192">
        <f>O275*H275</f>
        <v>0</v>
      </c>
      <c r="Q275" s="192">
        <v>0</v>
      </c>
      <c r="R275" s="192">
        <f>Q275*H275</f>
        <v>0</v>
      </c>
      <c r="S275" s="192">
        <v>0</v>
      </c>
      <c r="T275" s="193">
        <f>S275*H275</f>
        <v>0</v>
      </c>
      <c r="U275" s="35"/>
      <c r="V275" s="35"/>
      <c r="W275" s="35"/>
      <c r="X275" s="35"/>
      <c r="Y275" s="35"/>
      <c r="Z275" s="35"/>
      <c r="AA275" s="35"/>
      <c r="AB275" s="35"/>
      <c r="AC275" s="35"/>
      <c r="AD275" s="35"/>
      <c r="AE275" s="35"/>
      <c r="AR275" s="194" t="s">
        <v>145</v>
      </c>
      <c r="AT275" s="194" t="s">
        <v>140</v>
      </c>
      <c r="AU275" s="194" t="s">
        <v>86</v>
      </c>
      <c r="AY275" s="18" t="s">
        <v>137</v>
      </c>
      <c r="BE275" s="195">
        <f>IF(N275="základní",J275,0)</f>
        <v>0</v>
      </c>
      <c r="BF275" s="195">
        <f>IF(N275="snížená",J275,0)</f>
        <v>0</v>
      </c>
      <c r="BG275" s="195">
        <f>IF(N275="zákl. přenesená",J275,0)</f>
        <v>0</v>
      </c>
      <c r="BH275" s="195">
        <f>IF(N275="sníž. přenesená",J275,0)</f>
        <v>0</v>
      </c>
      <c r="BI275" s="195">
        <f>IF(N275="nulová",J275,0)</f>
        <v>0</v>
      </c>
      <c r="BJ275" s="18" t="s">
        <v>84</v>
      </c>
      <c r="BK275" s="195">
        <f>ROUND(I275*H275,2)</f>
        <v>0</v>
      </c>
      <c r="BL275" s="18" t="s">
        <v>145</v>
      </c>
      <c r="BM275" s="194" t="s">
        <v>347</v>
      </c>
    </row>
    <row r="276" spans="1:65" s="12" customFormat="1" ht="26" customHeight="1">
      <c r="B276" s="167"/>
      <c r="C276" s="168"/>
      <c r="D276" s="169" t="s">
        <v>75</v>
      </c>
      <c r="E276" s="170" t="s">
        <v>348</v>
      </c>
      <c r="F276" s="170" t="s">
        <v>349</v>
      </c>
      <c r="G276" s="168"/>
      <c r="H276" s="168"/>
      <c r="I276" s="171"/>
      <c r="J276" s="172">
        <f>BK276</f>
        <v>0</v>
      </c>
      <c r="K276" s="168"/>
      <c r="L276" s="173"/>
      <c r="M276" s="174"/>
      <c r="N276" s="175"/>
      <c r="O276" s="175"/>
      <c r="P276" s="176">
        <f>P277+P289+P309+P322+P327+P331+P333+P392+P405+P429+P436+P457+P470</f>
        <v>0</v>
      </c>
      <c r="Q276" s="175"/>
      <c r="R276" s="176">
        <f>R277+R289+R309+R322+R327+R331+R333+R392+R405+R429+R436+R457+R470</f>
        <v>8.5217927099999962</v>
      </c>
      <c r="S276" s="175"/>
      <c r="T276" s="177">
        <f>T277+T289+T309+T322+T327+T331+T333+T392+T405+T429+T436+T457+T470</f>
        <v>0.53448640000000003</v>
      </c>
      <c r="AR276" s="178" t="s">
        <v>86</v>
      </c>
      <c r="AT276" s="179" t="s">
        <v>75</v>
      </c>
      <c r="AU276" s="179" t="s">
        <v>76</v>
      </c>
      <c r="AY276" s="178" t="s">
        <v>137</v>
      </c>
      <c r="BK276" s="180">
        <f>BK277+BK289+BK309+BK322+BK327+BK331+BK333+BK392+BK405+BK429+BK436+BK457+BK470</f>
        <v>0</v>
      </c>
    </row>
    <row r="277" spans="1:65" s="12" customFormat="1" ht="22.75" customHeight="1">
      <c r="B277" s="167"/>
      <c r="C277" s="168"/>
      <c r="D277" s="169" t="s">
        <v>75</v>
      </c>
      <c r="E277" s="181" t="s">
        <v>350</v>
      </c>
      <c r="F277" s="181" t="s">
        <v>351</v>
      </c>
      <c r="G277" s="168"/>
      <c r="H277" s="168"/>
      <c r="I277" s="171"/>
      <c r="J277" s="182">
        <f>BK277</f>
        <v>0</v>
      </c>
      <c r="K277" s="168"/>
      <c r="L277" s="173"/>
      <c r="M277" s="174"/>
      <c r="N277" s="175"/>
      <c r="O277" s="175"/>
      <c r="P277" s="176">
        <f>SUM(P278:P288)</f>
        <v>0</v>
      </c>
      <c r="Q277" s="175"/>
      <c r="R277" s="176">
        <f>SUM(R278:R288)</f>
        <v>1.7850000000000001E-3</v>
      </c>
      <c r="S277" s="175"/>
      <c r="T277" s="177">
        <f>SUM(T278:T288)</f>
        <v>8.3999999999999995E-3</v>
      </c>
      <c r="AR277" s="178" t="s">
        <v>86</v>
      </c>
      <c r="AT277" s="179" t="s">
        <v>75</v>
      </c>
      <c r="AU277" s="179" t="s">
        <v>84</v>
      </c>
      <c r="AY277" s="178" t="s">
        <v>137</v>
      </c>
      <c r="BK277" s="180">
        <f>SUM(BK278:BK288)</f>
        <v>0</v>
      </c>
    </row>
    <row r="278" spans="1:65" s="2" customFormat="1" ht="16.5" customHeight="1">
      <c r="A278" s="35"/>
      <c r="B278" s="36"/>
      <c r="C278" s="183" t="s">
        <v>352</v>
      </c>
      <c r="D278" s="183" t="s">
        <v>140</v>
      </c>
      <c r="E278" s="184" t="s">
        <v>353</v>
      </c>
      <c r="F278" s="185" t="s">
        <v>354</v>
      </c>
      <c r="G278" s="186" t="s">
        <v>286</v>
      </c>
      <c r="H278" s="187">
        <v>4</v>
      </c>
      <c r="I278" s="188"/>
      <c r="J278" s="189">
        <f t="shared" ref="J278:J288" si="0">ROUND(I278*H278,2)</f>
        <v>0</v>
      </c>
      <c r="K278" s="185" t="s">
        <v>144</v>
      </c>
      <c r="L278" s="40"/>
      <c r="M278" s="190" t="s">
        <v>1</v>
      </c>
      <c r="N278" s="191" t="s">
        <v>41</v>
      </c>
      <c r="O278" s="72"/>
      <c r="P278" s="192">
        <f t="shared" ref="P278:P288" si="1">O278*H278</f>
        <v>0</v>
      </c>
      <c r="Q278" s="192">
        <v>0</v>
      </c>
      <c r="R278" s="192">
        <f t="shared" ref="R278:R288" si="2">Q278*H278</f>
        <v>0</v>
      </c>
      <c r="S278" s="192">
        <v>0</v>
      </c>
      <c r="T278" s="193">
        <f t="shared" ref="T278:T288" si="3">S278*H278</f>
        <v>0</v>
      </c>
      <c r="U278" s="35"/>
      <c r="V278" s="35"/>
      <c r="W278" s="35"/>
      <c r="X278" s="35"/>
      <c r="Y278" s="35"/>
      <c r="Z278" s="35"/>
      <c r="AA278" s="35"/>
      <c r="AB278" s="35"/>
      <c r="AC278" s="35"/>
      <c r="AD278" s="35"/>
      <c r="AE278" s="35"/>
      <c r="AR278" s="194" t="s">
        <v>223</v>
      </c>
      <c r="AT278" s="194" t="s">
        <v>140</v>
      </c>
      <c r="AU278" s="194" t="s">
        <v>86</v>
      </c>
      <c r="AY278" s="18" t="s">
        <v>137</v>
      </c>
      <c r="BE278" s="195">
        <f t="shared" ref="BE278:BE288" si="4">IF(N278="základní",J278,0)</f>
        <v>0</v>
      </c>
      <c r="BF278" s="195">
        <f t="shared" ref="BF278:BF288" si="5">IF(N278="snížená",J278,0)</f>
        <v>0</v>
      </c>
      <c r="BG278" s="195">
        <f t="shared" ref="BG278:BG288" si="6">IF(N278="zákl. přenesená",J278,0)</f>
        <v>0</v>
      </c>
      <c r="BH278" s="195">
        <f t="shared" ref="BH278:BH288" si="7">IF(N278="sníž. přenesená",J278,0)</f>
        <v>0</v>
      </c>
      <c r="BI278" s="195">
        <f t="shared" ref="BI278:BI288" si="8">IF(N278="nulová",J278,0)</f>
        <v>0</v>
      </c>
      <c r="BJ278" s="18" t="s">
        <v>84</v>
      </c>
      <c r="BK278" s="195">
        <f t="shared" ref="BK278:BK288" si="9">ROUND(I278*H278,2)</f>
        <v>0</v>
      </c>
      <c r="BL278" s="18" t="s">
        <v>223</v>
      </c>
      <c r="BM278" s="194" t="s">
        <v>355</v>
      </c>
    </row>
    <row r="279" spans="1:65" s="2" customFormat="1" ht="16.5" customHeight="1">
      <c r="A279" s="35"/>
      <c r="B279" s="36"/>
      <c r="C279" s="183" t="s">
        <v>356</v>
      </c>
      <c r="D279" s="183" t="s">
        <v>140</v>
      </c>
      <c r="E279" s="184" t="s">
        <v>357</v>
      </c>
      <c r="F279" s="185" t="s">
        <v>358</v>
      </c>
      <c r="G279" s="186" t="s">
        <v>152</v>
      </c>
      <c r="H279" s="187">
        <v>4</v>
      </c>
      <c r="I279" s="188"/>
      <c r="J279" s="189">
        <f t="shared" si="0"/>
        <v>0</v>
      </c>
      <c r="K279" s="185" t="s">
        <v>144</v>
      </c>
      <c r="L279" s="40"/>
      <c r="M279" s="190" t="s">
        <v>1</v>
      </c>
      <c r="N279" s="191" t="s">
        <v>41</v>
      </c>
      <c r="O279" s="72"/>
      <c r="P279" s="192">
        <f t="shared" si="1"/>
        <v>0</v>
      </c>
      <c r="Q279" s="192">
        <v>0</v>
      </c>
      <c r="R279" s="192">
        <f t="shared" si="2"/>
        <v>0</v>
      </c>
      <c r="S279" s="192">
        <v>2.0999999999999999E-3</v>
      </c>
      <c r="T279" s="193">
        <f t="shared" si="3"/>
        <v>8.3999999999999995E-3</v>
      </c>
      <c r="U279" s="35"/>
      <c r="V279" s="35"/>
      <c r="W279" s="35"/>
      <c r="X279" s="35"/>
      <c r="Y279" s="35"/>
      <c r="Z279" s="35"/>
      <c r="AA279" s="35"/>
      <c r="AB279" s="35"/>
      <c r="AC279" s="35"/>
      <c r="AD279" s="35"/>
      <c r="AE279" s="35"/>
      <c r="AR279" s="194" t="s">
        <v>223</v>
      </c>
      <c r="AT279" s="194" t="s">
        <v>140</v>
      </c>
      <c r="AU279" s="194" t="s">
        <v>86</v>
      </c>
      <c r="AY279" s="18" t="s">
        <v>137</v>
      </c>
      <c r="BE279" s="195">
        <f t="shared" si="4"/>
        <v>0</v>
      </c>
      <c r="BF279" s="195">
        <f t="shared" si="5"/>
        <v>0</v>
      </c>
      <c r="BG279" s="195">
        <f t="shared" si="6"/>
        <v>0</v>
      </c>
      <c r="BH279" s="195">
        <f t="shared" si="7"/>
        <v>0</v>
      </c>
      <c r="BI279" s="195">
        <f t="shared" si="8"/>
        <v>0</v>
      </c>
      <c r="BJ279" s="18" t="s">
        <v>84</v>
      </c>
      <c r="BK279" s="195">
        <f t="shared" si="9"/>
        <v>0</v>
      </c>
      <c r="BL279" s="18" t="s">
        <v>223</v>
      </c>
      <c r="BM279" s="194" t="s">
        <v>359</v>
      </c>
    </row>
    <row r="280" spans="1:65" s="2" customFormat="1" ht="16.5" customHeight="1">
      <c r="A280" s="35"/>
      <c r="B280" s="36"/>
      <c r="C280" s="183" t="s">
        <v>360</v>
      </c>
      <c r="D280" s="183" t="s">
        <v>140</v>
      </c>
      <c r="E280" s="184" t="s">
        <v>361</v>
      </c>
      <c r="F280" s="185" t="s">
        <v>362</v>
      </c>
      <c r="G280" s="186" t="s">
        <v>286</v>
      </c>
      <c r="H280" s="187">
        <v>2</v>
      </c>
      <c r="I280" s="188"/>
      <c r="J280" s="189">
        <f t="shared" si="0"/>
        <v>0</v>
      </c>
      <c r="K280" s="185" t="s">
        <v>144</v>
      </c>
      <c r="L280" s="40"/>
      <c r="M280" s="190" t="s">
        <v>1</v>
      </c>
      <c r="N280" s="191" t="s">
        <v>41</v>
      </c>
      <c r="O280" s="72"/>
      <c r="P280" s="192">
        <f t="shared" si="1"/>
        <v>0</v>
      </c>
      <c r="Q280" s="192">
        <v>3.1E-4</v>
      </c>
      <c r="R280" s="192">
        <f t="shared" si="2"/>
        <v>6.2E-4</v>
      </c>
      <c r="S280" s="192">
        <v>0</v>
      </c>
      <c r="T280" s="193">
        <f t="shared" si="3"/>
        <v>0</v>
      </c>
      <c r="U280" s="35"/>
      <c r="V280" s="35"/>
      <c r="W280" s="35"/>
      <c r="X280" s="35"/>
      <c r="Y280" s="35"/>
      <c r="Z280" s="35"/>
      <c r="AA280" s="35"/>
      <c r="AB280" s="35"/>
      <c r="AC280" s="35"/>
      <c r="AD280" s="35"/>
      <c r="AE280" s="35"/>
      <c r="AR280" s="194" t="s">
        <v>223</v>
      </c>
      <c r="AT280" s="194" t="s">
        <v>140</v>
      </c>
      <c r="AU280" s="194" t="s">
        <v>86</v>
      </c>
      <c r="AY280" s="18" t="s">
        <v>137</v>
      </c>
      <c r="BE280" s="195">
        <f t="shared" si="4"/>
        <v>0</v>
      </c>
      <c r="BF280" s="195">
        <f t="shared" si="5"/>
        <v>0</v>
      </c>
      <c r="BG280" s="195">
        <f t="shared" si="6"/>
        <v>0</v>
      </c>
      <c r="BH280" s="195">
        <f t="shared" si="7"/>
        <v>0</v>
      </c>
      <c r="BI280" s="195">
        <f t="shared" si="8"/>
        <v>0</v>
      </c>
      <c r="BJ280" s="18" t="s">
        <v>84</v>
      </c>
      <c r="BK280" s="195">
        <f t="shared" si="9"/>
        <v>0</v>
      </c>
      <c r="BL280" s="18" t="s">
        <v>223</v>
      </c>
      <c r="BM280" s="194" t="s">
        <v>363</v>
      </c>
    </row>
    <row r="281" spans="1:65" s="2" customFormat="1" ht="16.5" customHeight="1">
      <c r="A281" s="35"/>
      <c r="B281" s="36"/>
      <c r="C281" s="183" t="s">
        <v>364</v>
      </c>
      <c r="D281" s="183" t="s">
        <v>140</v>
      </c>
      <c r="E281" s="184" t="s">
        <v>365</v>
      </c>
      <c r="F281" s="185" t="s">
        <v>366</v>
      </c>
      <c r="G281" s="186" t="s">
        <v>152</v>
      </c>
      <c r="H281" s="187">
        <v>0.5</v>
      </c>
      <c r="I281" s="188"/>
      <c r="J281" s="189">
        <f t="shared" si="0"/>
        <v>0</v>
      </c>
      <c r="K281" s="185" t="s">
        <v>144</v>
      </c>
      <c r="L281" s="40"/>
      <c r="M281" s="190" t="s">
        <v>1</v>
      </c>
      <c r="N281" s="191" t="s">
        <v>41</v>
      </c>
      <c r="O281" s="72"/>
      <c r="P281" s="192">
        <f t="shared" si="1"/>
        <v>0</v>
      </c>
      <c r="Q281" s="192">
        <v>4.0999999999999999E-4</v>
      </c>
      <c r="R281" s="192">
        <f t="shared" si="2"/>
        <v>2.05E-4</v>
      </c>
      <c r="S281" s="192">
        <v>0</v>
      </c>
      <c r="T281" s="193">
        <f t="shared" si="3"/>
        <v>0</v>
      </c>
      <c r="U281" s="35"/>
      <c r="V281" s="35"/>
      <c r="W281" s="35"/>
      <c r="X281" s="35"/>
      <c r="Y281" s="35"/>
      <c r="Z281" s="35"/>
      <c r="AA281" s="35"/>
      <c r="AB281" s="35"/>
      <c r="AC281" s="35"/>
      <c r="AD281" s="35"/>
      <c r="AE281" s="35"/>
      <c r="AR281" s="194" t="s">
        <v>223</v>
      </c>
      <c r="AT281" s="194" t="s">
        <v>140</v>
      </c>
      <c r="AU281" s="194" t="s">
        <v>86</v>
      </c>
      <c r="AY281" s="18" t="s">
        <v>137</v>
      </c>
      <c r="BE281" s="195">
        <f t="shared" si="4"/>
        <v>0</v>
      </c>
      <c r="BF281" s="195">
        <f t="shared" si="5"/>
        <v>0</v>
      </c>
      <c r="BG281" s="195">
        <f t="shared" si="6"/>
        <v>0</v>
      </c>
      <c r="BH281" s="195">
        <f t="shared" si="7"/>
        <v>0</v>
      </c>
      <c r="BI281" s="195">
        <f t="shared" si="8"/>
        <v>0</v>
      </c>
      <c r="BJ281" s="18" t="s">
        <v>84</v>
      </c>
      <c r="BK281" s="195">
        <f t="shared" si="9"/>
        <v>0</v>
      </c>
      <c r="BL281" s="18" t="s">
        <v>223</v>
      </c>
      <c r="BM281" s="194" t="s">
        <v>367</v>
      </c>
    </row>
    <row r="282" spans="1:65" s="2" customFormat="1" ht="16.5" customHeight="1">
      <c r="A282" s="35"/>
      <c r="B282" s="36"/>
      <c r="C282" s="183" t="s">
        <v>368</v>
      </c>
      <c r="D282" s="183" t="s">
        <v>140</v>
      </c>
      <c r="E282" s="184" t="s">
        <v>369</v>
      </c>
      <c r="F282" s="185" t="s">
        <v>370</v>
      </c>
      <c r="G282" s="186" t="s">
        <v>152</v>
      </c>
      <c r="H282" s="187">
        <v>2</v>
      </c>
      <c r="I282" s="188"/>
      <c r="J282" s="189">
        <f t="shared" si="0"/>
        <v>0</v>
      </c>
      <c r="K282" s="185" t="s">
        <v>144</v>
      </c>
      <c r="L282" s="40"/>
      <c r="M282" s="190" t="s">
        <v>1</v>
      </c>
      <c r="N282" s="191" t="s">
        <v>41</v>
      </c>
      <c r="O282" s="72"/>
      <c r="P282" s="192">
        <f t="shared" si="1"/>
        <v>0</v>
      </c>
      <c r="Q282" s="192">
        <v>4.8000000000000001E-4</v>
      </c>
      <c r="R282" s="192">
        <f t="shared" si="2"/>
        <v>9.6000000000000002E-4</v>
      </c>
      <c r="S282" s="192">
        <v>0</v>
      </c>
      <c r="T282" s="193">
        <f t="shared" si="3"/>
        <v>0</v>
      </c>
      <c r="U282" s="35"/>
      <c r="V282" s="35"/>
      <c r="W282" s="35"/>
      <c r="X282" s="35"/>
      <c r="Y282" s="35"/>
      <c r="Z282" s="35"/>
      <c r="AA282" s="35"/>
      <c r="AB282" s="35"/>
      <c r="AC282" s="35"/>
      <c r="AD282" s="35"/>
      <c r="AE282" s="35"/>
      <c r="AR282" s="194" t="s">
        <v>223</v>
      </c>
      <c r="AT282" s="194" t="s">
        <v>140</v>
      </c>
      <c r="AU282" s="194" t="s">
        <v>86</v>
      </c>
      <c r="AY282" s="18" t="s">
        <v>137</v>
      </c>
      <c r="BE282" s="195">
        <f t="shared" si="4"/>
        <v>0</v>
      </c>
      <c r="BF282" s="195">
        <f t="shared" si="5"/>
        <v>0</v>
      </c>
      <c r="BG282" s="195">
        <f t="shared" si="6"/>
        <v>0</v>
      </c>
      <c r="BH282" s="195">
        <f t="shared" si="7"/>
        <v>0</v>
      </c>
      <c r="BI282" s="195">
        <f t="shared" si="8"/>
        <v>0</v>
      </c>
      <c r="BJ282" s="18" t="s">
        <v>84</v>
      </c>
      <c r="BK282" s="195">
        <f t="shared" si="9"/>
        <v>0</v>
      </c>
      <c r="BL282" s="18" t="s">
        <v>223</v>
      </c>
      <c r="BM282" s="194" t="s">
        <v>371</v>
      </c>
    </row>
    <row r="283" spans="1:65" s="2" customFormat="1" ht="16.5" customHeight="1">
      <c r="A283" s="35"/>
      <c r="B283" s="36"/>
      <c r="C283" s="183" t="s">
        <v>372</v>
      </c>
      <c r="D283" s="183" t="s">
        <v>140</v>
      </c>
      <c r="E283" s="184" t="s">
        <v>373</v>
      </c>
      <c r="F283" s="185" t="s">
        <v>374</v>
      </c>
      <c r="G283" s="186" t="s">
        <v>286</v>
      </c>
      <c r="H283" s="187">
        <v>2</v>
      </c>
      <c r="I283" s="188"/>
      <c r="J283" s="189">
        <f t="shared" si="0"/>
        <v>0</v>
      </c>
      <c r="K283" s="185" t="s">
        <v>144</v>
      </c>
      <c r="L283" s="40"/>
      <c r="M283" s="190" t="s">
        <v>1</v>
      </c>
      <c r="N283" s="191" t="s">
        <v>41</v>
      </c>
      <c r="O283" s="72"/>
      <c r="P283" s="192">
        <f t="shared" si="1"/>
        <v>0</v>
      </c>
      <c r="Q283" s="192">
        <v>0</v>
      </c>
      <c r="R283" s="192">
        <f t="shared" si="2"/>
        <v>0</v>
      </c>
      <c r="S283" s="192">
        <v>0</v>
      </c>
      <c r="T283" s="193">
        <f t="shared" si="3"/>
        <v>0</v>
      </c>
      <c r="U283" s="35"/>
      <c r="V283" s="35"/>
      <c r="W283" s="35"/>
      <c r="X283" s="35"/>
      <c r="Y283" s="35"/>
      <c r="Z283" s="35"/>
      <c r="AA283" s="35"/>
      <c r="AB283" s="35"/>
      <c r="AC283" s="35"/>
      <c r="AD283" s="35"/>
      <c r="AE283" s="35"/>
      <c r="AR283" s="194" t="s">
        <v>223</v>
      </c>
      <c r="AT283" s="194" t="s">
        <v>140</v>
      </c>
      <c r="AU283" s="194" t="s">
        <v>86</v>
      </c>
      <c r="AY283" s="18" t="s">
        <v>137</v>
      </c>
      <c r="BE283" s="195">
        <f t="shared" si="4"/>
        <v>0</v>
      </c>
      <c r="BF283" s="195">
        <f t="shared" si="5"/>
        <v>0</v>
      </c>
      <c r="BG283" s="195">
        <f t="shared" si="6"/>
        <v>0</v>
      </c>
      <c r="BH283" s="195">
        <f t="shared" si="7"/>
        <v>0</v>
      </c>
      <c r="BI283" s="195">
        <f t="shared" si="8"/>
        <v>0</v>
      </c>
      <c r="BJ283" s="18" t="s">
        <v>84</v>
      </c>
      <c r="BK283" s="195">
        <f t="shared" si="9"/>
        <v>0</v>
      </c>
      <c r="BL283" s="18" t="s">
        <v>223</v>
      </c>
      <c r="BM283" s="194" t="s">
        <v>375</v>
      </c>
    </row>
    <row r="284" spans="1:65" s="2" customFormat="1" ht="16.5" customHeight="1">
      <c r="A284" s="35"/>
      <c r="B284" s="36"/>
      <c r="C284" s="183" t="s">
        <v>376</v>
      </c>
      <c r="D284" s="183" t="s">
        <v>140</v>
      </c>
      <c r="E284" s="184" t="s">
        <v>377</v>
      </c>
      <c r="F284" s="185" t="s">
        <v>378</v>
      </c>
      <c r="G284" s="186" t="s">
        <v>286</v>
      </c>
      <c r="H284" s="187">
        <v>1</v>
      </c>
      <c r="I284" s="188"/>
      <c r="J284" s="189">
        <f t="shared" si="0"/>
        <v>0</v>
      </c>
      <c r="K284" s="185" t="s">
        <v>144</v>
      </c>
      <c r="L284" s="40"/>
      <c r="M284" s="190" t="s">
        <v>1</v>
      </c>
      <c r="N284" s="191" t="s">
        <v>41</v>
      </c>
      <c r="O284" s="72"/>
      <c r="P284" s="192">
        <f t="shared" si="1"/>
        <v>0</v>
      </c>
      <c r="Q284" s="192">
        <v>0</v>
      </c>
      <c r="R284" s="192">
        <f t="shared" si="2"/>
        <v>0</v>
      </c>
      <c r="S284" s="192">
        <v>0</v>
      </c>
      <c r="T284" s="193">
        <f t="shared" si="3"/>
        <v>0</v>
      </c>
      <c r="U284" s="35"/>
      <c r="V284" s="35"/>
      <c r="W284" s="35"/>
      <c r="X284" s="35"/>
      <c r="Y284" s="35"/>
      <c r="Z284" s="35"/>
      <c r="AA284" s="35"/>
      <c r="AB284" s="35"/>
      <c r="AC284" s="35"/>
      <c r="AD284" s="35"/>
      <c r="AE284" s="35"/>
      <c r="AR284" s="194" t="s">
        <v>223</v>
      </c>
      <c r="AT284" s="194" t="s">
        <v>140</v>
      </c>
      <c r="AU284" s="194" t="s">
        <v>86</v>
      </c>
      <c r="AY284" s="18" t="s">
        <v>137</v>
      </c>
      <c r="BE284" s="195">
        <f t="shared" si="4"/>
        <v>0</v>
      </c>
      <c r="BF284" s="195">
        <f t="shared" si="5"/>
        <v>0</v>
      </c>
      <c r="BG284" s="195">
        <f t="shared" si="6"/>
        <v>0</v>
      </c>
      <c r="BH284" s="195">
        <f t="shared" si="7"/>
        <v>0</v>
      </c>
      <c r="BI284" s="195">
        <f t="shared" si="8"/>
        <v>0</v>
      </c>
      <c r="BJ284" s="18" t="s">
        <v>84</v>
      </c>
      <c r="BK284" s="195">
        <f t="shared" si="9"/>
        <v>0</v>
      </c>
      <c r="BL284" s="18" t="s">
        <v>223</v>
      </c>
      <c r="BM284" s="194" t="s">
        <v>379</v>
      </c>
    </row>
    <row r="285" spans="1:65" s="2" customFormat="1" ht="21.75" customHeight="1">
      <c r="A285" s="35"/>
      <c r="B285" s="36"/>
      <c r="C285" s="183" t="s">
        <v>380</v>
      </c>
      <c r="D285" s="183" t="s">
        <v>140</v>
      </c>
      <c r="E285" s="184" t="s">
        <v>381</v>
      </c>
      <c r="F285" s="185" t="s">
        <v>382</v>
      </c>
      <c r="G285" s="186" t="s">
        <v>152</v>
      </c>
      <c r="H285" s="187">
        <v>2.5</v>
      </c>
      <c r="I285" s="188"/>
      <c r="J285" s="189">
        <f t="shared" si="0"/>
        <v>0</v>
      </c>
      <c r="K285" s="185" t="s">
        <v>144</v>
      </c>
      <c r="L285" s="40"/>
      <c r="M285" s="190" t="s">
        <v>1</v>
      </c>
      <c r="N285" s="191" t="s">
        <v>41</v>
      </c>
      <c r="O285" s="72"/>
      <c r="P285" s="192">
        <f t="shared" si="1"/>
        <v>0</v>
      </c>
      <c r="Q285" s="192">
        <v>0</v>
      </c>
      <c r="R285" s="192">
        <f t="shared" si="2"/>
        <v>0</v>
      </c>
      <c r="S285" s="192">
        <v>0</v>
      </c>
      <c r="T285" s="193">
        <f t="shared" si="3"/>
        <v>0</v>
      </c>
      <c r="U285" s="35"/>
      <c r="V285" s="35"/>
      <c r="W285" s="35"/>
      <c r="X285" s="35"/>
      <c r="Y285" s="35"/>
      <c r="Z285" s="35"/>
      <c r="AA285" s="35"/>
      <c r="AB285" s="35"/>
      <c r="AC285" s="35"/>
      <c r="AD285" s="35"/>
      <c r="AE285" s="35"/>
      <c r="AR285" s="194" t="s">
        <v>223</v>
      </c>
      <c r="AT285" s="194" t="s">
        <v>140</v>
      </c>
      <c r="AU285" s="194" t="s">
        <v>86</v>
      </c>
      <c r="AY285" s="18" t="s">
        <v>137</v>
      </c>
      <c r="BE285" s="195">
        <f t="shared" si="4"/>
        <v>0</v>
      </c>
      <c r="BF285" s="195">
        <f t="shared" si="5"/>
        <v>0</v>
      </c>
      <c r="BG285" s="195">
        <f t="shared" si="6"/>
        <v>0</v>
      </c>
      <c r="BH285" s="195">
        <f t="shared" si="7"/>
        <v>0</v>
      </c>
      <c r="BI285" s="195">
        <f t="shared" si="8"/>
        <v>0</v>
      </c>
      <c r="BJ285" s="18" t="s">
        <v>84</v>
      </c>
      <c r="BK285" s="195">
        <f t="shared" si="9"/>
        <v>0</v>
      </c>
      <c r="BL285" s="18" t="s">
        <v>223</v>
      </c>
      <c r="BM285" s="194" t="s">
        <v>383</v>
      </c>
    </row>
    <row r="286" spans="1:65" s="2" customFormat="1" ht="24.15" customHeight="1">
      <c r="A286" s="35"/>
      <c r="B286" s="36"/>
      <c r="C286" s="183" t="s">
        <v>384</v>
      </c>
      <c r="D286" s="183" t="s">
        <v>140</v>
      </c>
      <c r="E286" s="184" t="s">
        <v>385</v>
      </c>
      <c r="F286" s="185" t="s">
        <v>386</v>
      </c>
      <c r="G286" s="186" t="s">
        <v>309</v>
      </c>
      <c r="H286" s="187">
        <v>2E-3</v>
      </c>
      <c r="I286" s="188"/>
      <c r="J286" s="189">
        <f t="shared" si="0"/>
        <v>0</v>
      </c>
      <c r="K286" s="185" t="s">
        <v>144</v>
      </c>
      <c r="L286" s="40"/>
      <c r="M286" s="190" t="s">
        <v>1</v>
      </c>
      <c r="N286" s="191" t="s">
        <v>41</v>
      </c>
      <c r="O286" s="72"/>
      <c r="P286" s="192">
        <f t="shared" si="1"/>
        <v>0</v>
      </c>
      <c r="Q286" s="192">
        <v>0</v>
      </c>
      <c r="R286" s="192">
        <f t="shared" si="2"/>
        <v>0</v>
      </c>
      <c r="S286" s="192">
        <v>0</v>
      </c>
      <c r="T286" s="193">
        <f t="shared" si="3"/>
        <v>0</v>
      </c>
      <c r="U286" s="35"/>
      <c r="V286" s="35"/>
      <c r="W286" s="35"/>
      <c r="X286" s="35"/>
      <c r="Y286" s="35"/>
      <c r="Z286" s="35"/>
      <c r="AA286" s="35"/>
      <c r="AB286" s="35"/>
      <c r="AC286" s="35"/>
      <c r="AD286" s="35"/>
      <c r="AE286" s="35"/>
      <c r="AR286" s="194" t="s">
        <v>223</v>
      </c>
      <c r="AT286" s="194" t="s">
        <v>140</v>
      </c>
      <c r="AU286" s="194" t="s">
        <v>86</v>
      </c>
      <c r="AY286" s="18" t="s">
        <v>137</v>
      </c>
      <c r="BE286" s="195">
        <f t="shared" si="4"/>
        <v>0</v>
      </c>
      <c r="BF286" s="195">
        <f t="shared" si="5"/>
        <v>0</v>
      </c>
      <c r="BG286" s="195">
        <f t="shared" si="6"/>
        <v>0</v>
      </c>
      <c r="BH286" s="195">
        <f t="shared" si="7"/>
        <v>0</v>
      </c>
      <c r="BI286" s="195">
        <f t="shared" si="8"/>
        <v>0</v>
      </c>
      <c r="BJ286" s="18" t="s">
        <v>84</v>
      </c>
      <c r="BK286" s="195">
        <f t="shared" si="9"/>
        <v>0</v>
      </c>
      <c r="BL286" s="18" t="s">
        <v>223</v>
      </c>
      <c r="BM286" s="194" t="s">
        <v>387</v>
      </c>
    </row>
    <row r="287" spans="1:65" s="2" customFormat="1" ht="24.15" customHeight="1">
      <c r="A287" s="35"/>
      <c r="B287" s="36"/>
      <c r="C287" s="183" t="s">
        <v>388</v>
      </c>
      <c r="D287" s="183" t="s">
        <v>140</v>
      </c>
      <c r="E287" s="184" t="s">
        <v>389</v>
      </c>
      <c r="F287" s="185" t="s">
        <v>390</v>
      </c>
      <c r="G287" s="186" t="s">
        <v>309</v>
      </c>
      <c r="H287" s="187">
        <v>2E-3</v>
      </c>
      <c r="I287" s="188"/>
      <c r="J287" s="189">
        <f t="shared" si="0"/>
        <v>0</v>
      </c>
      <c r="K287" s="185" t="s">
        <v>144</v>
      </c>
      <c r="L287" s="40"/>
      <c r="M287" s="190" t="s">
        <v>1</v>
      </c>
      <c r="N287" s="191" t="s">
        <v>41</v>
      </c>
      <c r="O287" s="72"/>
      <c r="P287" s="192">
        <f t="shared" si="1"/>
        <v>0</v>
      </c>
      <c r="Q287" s="192">
        <v>0</v>
      </c>
      <c r="R287" s="192">
        <f t="shared" si="2"/>
        <v>0</v>
      </c>
      <c r="S287" s="192">
        <v>0</v>
      </c>
      <c r="T287" s="193">
        <f t="shared" si="3"/>
        <v>0</v>
      </c>
      <c r="U287" s="35"/>
      <c r="V287" s="35"/>
      <c r="W287" s="35"/>
      <c r="X287" s="35"/>
      <c r="Y287" s="35"/>
      <c r="Z287" s="35"/>
      <c r="AA287" s="35"/>
      <c r="AB287" s="35"/>
      <c r="AC287" s="35"/>
      <c r="AD287" s="35"/>
      <c r="AE287" s="35"/>
      <c r="AR287" s="194" t="s">
        <v>223</v>
      </c>
      <c r="AT287" s="194" t="s">
        <v>140</v>
      </c>
      <c r="AU287" s="194" t="s">
        <v>86</v>
      </c>
      <c r="AY287" s="18" t="s">
        <v>137</v>
      </c>
      <c r="BE287" s="195">
        <f t="shared" si="4"/>
        <v>0</v>
      </c>
      <c r="BF287" s="195">
        <f t="shared" si="5"/>
        <v>0</v>
      </c>
      <c r="BG287" s="195">
        <f t="shared" si="6"/>
        <v>0</v>
      </c>
      <c r="BH287" s="195">
        <f t="shared" si="7"/>
        <v>0</v>
      </c>
      <c r="BI287" s="195">
        <f t="shared" si="8"/>
        <v>0</v>
      </c>
      <c r="BJ287" s="18" t="s">
        <v>84</v>
      </c>
      <c r="BK287" s="195">
        <f t="shared" si="9"/>
        <v>0</v>
      </c>
      <c r="BL287" s="18" t="s">
        <v>223</v>
      </c>
      <c r="BM287" s="194" t="s">
        <v>391</v>
      </c>
    </row>
    <row r="288" spans="1:65" s="2" customFormat="1" ht="24.15" customHeight="1">
      <c r="A288" s="35"/>
      <c r="B288" s="36"/>
      <c r="C288" s="183" t="s">
        <v>392</v>
      </c>
      <c r="D288" s="183" t="s">
        <v>140</v>
      </c>
      <c r="E288" s="184" t="s">
        <v>393</v>
      </c>
      <c r="F288" s="185" t="s">
        <v>394</v>
      </c>
      <c r="G288" s="186" t="s">
        <v>309</v>
      </c>
      <c r="H288" s="187">
        <v>2E-3</v>
      </c>
      <c r="I288" s="188"/>
      <c r="J288" s="189">
        <f t="shared" si="0"/>
        <v>0</v>
      </c>
      <c r="K288" s="185" t="s">
        <v>144</v>
      </c>
      <c r="L288" s="40"/>
      <c r="M288" s="190" t="s">
        <v>1</v>
      </c>
      <c r="N288" s="191" t="s">
        <v>41</v>
      </c>
      <c r="O288" s="72"/>
      <c r="P288" s="192">
        <f t="shared" si="1"/>
        <v>0</v>
      </c>
      <c r="Q288" s="192">
        <v>0</v>
      </c>
      <c r="R288" s="192">
        <f t="shared" si="2"/>
        <v>0</v>
      </c>
      <c r="S288" s="192">
        <v>0</v>
      </c>
      <c r="T288" s="193">
        <f t="shared" si="3"/>
        <v>0</v>
      </c>
      <c r="U288" s="35"/>
      <c r="V288" s="35"/>
      <c r="W288" s="35"/>
      <c r="X288" s="35"/>
      <c r="Y288" s="35"/>
      <c r="Z288" s="35"/>
      <c r="AA288" s="35"/>
      <c r="AB288" s="35"/>
      <c r="AC288" s="35"/>
      <c r="AD288" s="35"/>
      <c r="AE288" s="35"/>
      <c r="AR288" s="194" t="s">
        <v>223</v>
      </c>
      <c r="AT288" s="194" t="s">
        <v>140</v>
      </c>
      <c r="AU288" s="194" t="s">
        <v>86</v>
      </c>
      <c r="AY288" s="18" t="s">
        <v>137</v>
      </c>
      <c r="BE288" s="195">
        <f t="shared" si="4"/>
        <v>0</v>
      </c>
      <c r="BF288" s="195">
        <f t="shared" si="5"/>
        <v>0</v>
      </c>
      <c r="BG288" s="195">
        <f t="shared" si="6"/>
        <v>0</v>
      </c>
      <c r="BH288" s="195">
        <f t="shared" si="7"/>
        <v>0</v>
      </c>
      <c r="BI288" s="195">
        <f t="shared" si="8"/>
        <v>0</v>
      </c>
      <c r="BJ288" s="18" t="s">
        <v>84</v>
      </c>
      <c r="BK288" s="195">
        <f t="shared" si="9"/>
        <v>0</v>
      </c>
      <c r="BL288" s="18" t="s">
        <v>223</v>
      </c>
      <c r="BM288" s="194" t="s">
        <v>395</v>
      </c>
    </row>
    <row r="289" spans="1:65" s="12" customFormat="1" ht="22.75" customHeight="1">
      <c r="B289" s="167"/>
      <c r="C289" s="168"/>
      <c r="D289" s="169" t="s">
        <v>75</v>
      </c>
      <c r="E289" s="181" t="s">
        <v>396</v>
      </c>
      <c r="F289" s="181" t="s">
        <v>397</v>
      </c>
      <c r="G289" s="168"/>
      <c r="H289" s="168"/>
      <c r="I289" s="171"/>
      <c r="J289" s="182">
        <f>BK289</f>
        <v>0</v>
      </c>
      <c r="K289" s="168"/>
      <c r="L289" s="173"/>
      <c r="M289" s="174"/>
      <c r="N289" s="175"/>
      <c r="O289" s="175"/>
      <c r="P289" s="176">
        <f>SUM(P290:P308)</f>
        <v>0</v>
      </c>
      <c r="Q289" s="175"/>
      <c r="R289" s="176">
        <f>SUM(R290:R308)</f>
        <v>9.389999999999999E-3</v>
      </c>
      <c r="S289" s="175"/>
      <c r="T289" s="177">
        <f>SUM(T290:T308)</f>
        <v>4.5900000000000003E-3</v>
      </c>
      <c r="AR289" s="178" t="s">
        <v>86</v>
      </c>
      <c r="AT289" s="179" t="s">
        <v>75</v>
      </c>
      <c r="AU289" s="179" t="s">
        <v>84</v>
      </c>
      <c r="AY289" s="178" t="s">
        <v>137</v>
      </c>
      <c r="BK289" s="180">
        <f>SUM(BK290:BK308)</f>
        <v>0</v>
      </c>
    </row>
    <row r="290" spans="1:65" s="2" customFormat="1" ht="16.5" customHeight="1">
      <c r="A290" s="35"/>
      <c r="B290" s="36"/>
      <c r="C290" s="183" t="s">
        <v>398</v>
      </c>
      <c r="D290" s="183" t="s">
        <v>140</v>
      </c>
      <c r="E290" s="184" t="s">
        <v>399</v>
      </c>
      <c r="F290" s="185" t="s">
        <v>400</v>
      </c>
      <c r="G290" s="186" t="s">
        <v>152</v>
      </c>
      <c r="H290" s="187">
        <v>9</v>
      </c>
      <c r="I290" s="188"/>
      <c r="J290" s="189">
        <f>ROUND(I290*H290,2)</f>
        <v>0</v>
      </c>
      <c r="K290" s="185" t="s">
        <v>144</v>
      </c>
      <c r="L290" s="40"/>
      <c r="M290" s="190" t="s">
        <v>1</v>
      </c>
      <c r="N290" s="191" t="s">
        <v>41</v>
      </c>
      <c r="O290" s="72"/>
      <c r="P290" s="192">
        <f>O290*H290</f>
        <v>0</v>
      </c>
      <c r="Q290" s="192">
        <v>0</v>
      </c>
      <c r="R290" s="192">
        <f>Q290*H290</f>
        <v>0</v>
      </c>
      <c r="S290" s="192">
        <v>2.7999999999999998E-4</v>
      </c>
      <c r="T290" s="193">
        <f>S290*H290</f>
        <v>2.5199999999999997E-3</v>
      </c>
      <c r="U290" s="35"/>
      <c r="V290" s="35"/>
      <c r="W290" s="35"/>
      <c r="X290" s="35"/>
      <c r="Y290" s="35"/>
      <c r="Z290" s="35"/>
      <c r="AA290" s="35"/>
      <c r="AB290" s="35"/>
      <c r="AC290" s="35"/>
      <c r="AD290" s="35"/>
      <c r="AE290" s="35"/>
      <c r="AR290" s="194" t="s">
        <v>223</v>
      </c>
      <c r="AT290" s="194" t="s">
        <v>140</v>
      </c>
      <c r="AU290" s="194" t="s">
        <v>86</v>
      </c>
      <c r="AY290" s="18" t="s">
        <v>137</v>
      </c>
      <c r="BE290" s="195">
        <f>IF(N290="základní",J290,0)</f>
        <v>0</v>
      </c>
      <c r="BF290" s="195">
        <f>IF(N290="snížená",J290,0)</f>
        <v>0</v>
      </c>
      <c r="BG290" s="195">
        <f>IF(N290="zákl. přenesená",J290,0)</f>
        <v>0</v>
      </c>
      <c r="BH290" s="195">
        <f>IF(N290="sníž. přenesená",J290,0)</f>
        <v>0</v>
      </c>
      <c r="BI290" s="195">
        <f>IF(N290="nulová",J290,0)</f>
        <v>0</v>
      </c>
      <c r="BJ290" s="18" t="s">
        <v>84</v>
      </c>
      <c r="BK290" s="195">
        <f>ROUND(I290*H290,2)</f>
        <v>0</v>
      </c>
      <c r="BL290" s="18" t="s">
        <v>223</v>
      </c>
      <c r="BM290" s="194" t="s">
        <v>401</v>
      </c>
    </row>
    <row r="291" spans="1:65" s="14" customFormat="1">
      <c r="B291" s="207"/>
      <c r="C291" s="208"/>
      <c r="D291" s="198" t="s">
        <v>147</v>
      </c>
      <c r="E291" s="209" t="s">
        <v>1</v>
      </c>
      <c r="F291" s="210" t="s">
        <v>402</v>
      </c>
      <c r="G291" s="208"/>
      <c r="H291" s="211">
        <v>9</v>
      </c>
      <c r="I291" s="212"/>
      <c r="J291" s="208"/>
      <c r="K291" s="208"/>
      <c r="L291" s="213"/>
      <c r="M291" s="214"/>
      <c r="N291" s="215"/>
      <c r="O291" s="215"/>
      <c r="P291" s="215"/>
      <c r="Q291" s="215"/>
      <c r="R291" s="215"/>
      <c r="S291" s="215"/>
      <c r="T291" s="216"/>
      <c r="AT291" s="217" t="s">
        <v>147</v>
      </c>
      <c r="AU291" s="217" t="s">
        <v>86</v>
      </c>
      <c r="AV291" s="14" t="s">
        <v>86</v>
      </c>
      <c r="AW291" s="14" t="s">
        <v>32</v>
      </c>
      <c r="AX291" s="14" t="s">
        <v>84</v>
      </c>
      <c r="AY291" s="217" t="s">
        <v>137</v>
      </c>
    </row>
    <row r="292" spans="1:65" s="2" customFormat="1" ht="21.75" customHeight="1">
      <c r="A292" s="35"/>
      <c r="B292" s="36"/>
      <c r="C292" s="183" t="s">
        <v>403</v>
      </c>
      <c r="D292" s="183" t="s">
        <v>140</v>
      </c>
      <c r="E292" s="184" t="s">
        <v>404</v>
      </c>
      <c r="F292" s="185" t="s">
        <v>405</v>
      </c>
      <c r="G292" s="186" t="s">
        <v>286</v>
      </c>
      <c r="H292" s="187">
        <v>4</v>
      </c>
      <c r="I292" s="188"/>
      <c r="J292" s="189">
        <f>ROUND(I292*H292,2)</f>
        <v>0</v>
      </c>
      <c r="K292" s="185" t="s">
        <v>144</v>
      </c>
      <c r="L292" s="40"/>
      <c r="M292" s="190" t="s">
        <v>1</v>
      </c>
      <c r="N292" s="191" t="s">
        <v>41</v>
      </c>
      <c r="O292" s="72"/>
      <c r="P292" s="192">
        <f>O292*H292</f>
        <v>0</v>
      </c>
      <c r="Q292" s="192">
        <v>2.9999999999999997E-4</v>
      </c>
      <c r="R292" s="192">
        <f>Q292*H292</f>
        <v>1.1999999999999999E-3</v>
      </c>
      <c r="S292" s="192">
        <v>0</v>
      </c>
      <c r="T292" s="193">
        <f>S292*H292</f>
        <v>0</v>
      </c>
      <c r="U292" s="35"/>
      <c r="V292" s="35"/>
      <c r="W292" s="35"/>
      <c r="X292" s="35"/>
      <c r="Y292" s="35"/>
      <c r="Z292" s="35"/>
      <c r="AA292" s="35"/>
      <c r="AB292" s="35"/>
      <c r="AC292" s="35"/>
      <c r="AD292" s="35"/>
      <c r="AE292" s="35"/>
      <c r="AR292" s="194" t="s">
        <v>223</v>
      </c>
      <c r="AT292" s="194" t="s">
        <v>140</v>
      </c>
      <c r="AU292" s="194" t="s">
        <v>86</v>
      </c>
      <c r="AY292" s="18" t="s">
        <v>137</v>
      </c>
      <c r="BE292" s="195">
        <f>IF(N292="základní",J292,0)</f>
        <v>0</v>
      </c>
      <c r="BF292" s="195">
        <f>IF(N292="snížená",J292,0)</f>
        <v>0</v>
      </c>
      <c r="BG292" s="195">
        <f>IF(N292="zákl. přenesená",J292,0)</f>
        <v>0</v>
      </c>
      <c r="BH292" s="195">
        <f>IF(N292="sníž. přenesená",J292,0)</f>
        <v>0</v>
      </c>
      <c r="BI292" s="195">
        <f>IF(N292="nulová",J292,0)</f>
        <v>0</v>
      </c>
      <c r="BJ292" s="18" t="s">
        <v>84</v>
      </c>
      <c r="BK292" s="195">
        <f>ROUND(I292*H292,2)</f>
        <v>0</v>
      </c>
      <c r="BL292" s="18" t="s">
        <v>223</v>
      </c>
      <c r="BM292" s="194" t="s">
        <v>406</v>
      </c>
    </row>
    <row r="293" spans="1:65" s="13" customFormat="1">
      <c r="B293" s="196"/>
      <c r="C293" s="197"/>
      <c r="D293" s="198" t="s">
        <v>147</v>
      </c>
      <c r="E293" s="199" t="s">
        <v>1</v>
      </c>
      <c r="F293" s="200" t="s">
        <v>407</v>
      </c>
      <c r="G293" s="197"/>
      <c r="H293" s="199" t="s">
        <v>1</v>
      </c>
      <c r="I293" s="201"/>
      <c r="J293" s="197"/>
      <c r="K293" s="197"/>
      <c r="L293" s="202"/>
      <c r="M293" s="203"/>
      <c r="N293" s="204"/>
      <c r="O293" s="204"/>
      <c r="P293" s="204"/>
      <c r="Q293" s="204"/>
      <c r="R293" s="204"/>
      <c r="S293" s="204"/>
      <c r="T293" s="205"/>
      <c r="AT293" s="206" t="s">
        <v>147</v>
      </c>
      <c r="AU293" s="206" t="s">
        <v>86</v>
      </c>
      <c r="AV293" s="13" t="s">
        <v>84</v>
      </c>
      <c r="AW293" s="13" t="s">
        <v>32</v>
      </c>
      <c r="AX293" s="13" t="s">
        <v>76</v>
      </c>
      <c r="AY293" s="206" t="s">
        <v>137</v>
      </c>
    </row>
    <row r="294" spans="1:65" s="14" customFormat="1">
      <c r="B294" s="207"/>
      <c r="C294" s="208"/>
      <c r="D294" s="198" t="s">
        <v>147</v>
      </c>
      <c r="E294" s="209" t="s">
        <v>1</v>
      </c>
      <c r="F294" s="210" t="s">
        <v>408</v>
      </c>
      <c r="G294" s="208"/>
      <c r="H294" s="211">
        <v>4</v>
      </c>
      <c r="I294" s="212"/>
      <c r="J294" s="208"/>
      <c r="K294" s="208"/>
      <c r="L294" s="213"/>
      <c r="M294" s="214"/>
      <c r="N294" s="215"/>
      <c r="O294" s="215"/>
      <c r="P294" s="215"/>
      <c r="Q294" s="215"/>
      <c r="R294" s="215"/>
      <c r="S294" s="215"/>
      <c r="T294" s="216"/>
      <c r="AT294" s="217" t="s">
        <v>147</v>
      </c>
      <c r="AU294" s="217" t="s">
        <v>86</v>
      </c>
      <c r="AV294" s="14" t="s">
        <v>86</v>
      </c>
      <c r="AW294" s="14" t="s">
        <v>32</v>
      </c>
      <c r="AX294" s="14" t="s">
        <v>84</v>
      </c>
      <c r="AY294" s="217" t="s">
        <v>137</v>
      </c>
    </row>
    <row r="295" spans="1:65" s="2" customFormat="1" ht="24.15" customHeight="1">
      <c r="A295" s="35"/>
      <c r="B295" s="36"/>
      <c r="C295" s="183" t="s">
        <v>409</v>
      </c>
      <c r="D295" s="183" t="s">
        <v>140</v>
      </c>
      <c r="E295" s="184" t="s">
        <v>410</v>
      </c>
      <c r="F295" s="185" t="s">
        <v>411</v>
      </c>
      <c r="G295" s="186" t="s">
        <v>152</v>
      </c>
      <c r="H295" s="187">
        <v>3</v>
      </c>
      <c r="I295" s="188"/>
      <c r="J295" s="189">
        <f t="shared" ref="J295:J308" si="10">ROUND(I295*H295,2)</f>
        <v>0</v>
      </c>
      <c r="K295" s="185" t="s">
        <v>144</v>
      </c>
      <c r="L295" s="40"/>
      <c r="M295" s="190" t="s">
        <v>1</v>
      </c>
      <c r="N295" s="191" t="s">
        <v>41</v>
      </c>
      <c r="O295" s="72"/>
      <c r="P295" s="192">
        <f t="shared" ref="P295:P308" si="11">O295*H295</f>
        <v>0</v>
      </c>
      <c r="Q295" s="192">
        <v>8.4000000000000003E-4</v>
      </c>
      <c r="R295" s="192">
        <f t="shared" ref="R295:R308" si="12">Q295*H295</f>
        <v>2.5200000000000001E-3</v>
      </c>
      <c r="S295" s="192">
        <v>0</v>
      </c>
      <c r="T295" s="193">
        <f t="shared" ref="T295:T308" si="13">S295*H295</f>
        <v>0</v>
      </c>
      <c r="U295" s="35"/>
      <c r="V295" s="35"/>
      <c r="W295" s="35"/>
      <c r="X295" s="35"/>
      <c r="Y295" s="35"/>
      <c r="Z295" s="35"/>
      <c r="AA295" s="35"/>
      <c r="AB295" s="35"/>
      <c r="AC295" s="35"/>
      <c r="AD295" s="35"/>
      <c r="AE295" s="35"/>
      <c r="AR295" s="194" t="s">
        <v>223</v>
      </c>
      <c r="AT295" s="194" t="s">
        <v>140</v>
      </c>
      <c r="AU295" s="194" t="s">
        <v>86</v>
      </c>
      <c r="AY295" s="18" t="s">
        <v>137</v>
      </c>
      <c r="BE295" s="195">
        <f t="shared" ref="BE295:BE308" si="14">IF(N295="základní",J295,0)</f>
        <v>0</v>
      </c>
      <c r="BF295" s="195">
        <f t="shared" ref="BF295:BF308" si="15">IF(N295="snížená",J295,0)</f>
        <v>0</v>
      </c>
      <c r="BG295" s="195">
        <f t="shared" ref="BG295:BG308" si="16">IF(N295="zákl. přenesená",J295,0)</f>
        <v>0</v>
      </c>
      <c r="BH295" s="195">
        <f t="shared" ref="BH295:BH308" si="17">IF(N295="sníž. přenesená",J295,0)</f>
        <v>0</v>
      </c>
      <c r="BI295" s="195">
        <f t="shared" ref="BI295:BI308" si="18">IF(N295="nulová",J295,0)</f>
        <v>0</v>
      </c>
      <c r="BJ295" s="18" t="s">
        <v>84</v>
      </c>
      <c r="BK295" s="195">
        <f t="shared" ref="BK295:BK308" si="19">ROUND(I295*H295,2)</f>
        <v>0</v>
      </c>
      <c r="BL295" s="18" t="s">
        <v>223</v>
      </c>
      <c r="BM295" s="194" t="s">
        <v>412</v>
      </c>
    </row>
    <row r="296" spans="1:65" s="2" customFormat="1" ht="24.15" customHeight="1">
      <c r="A296" s="35"/>
      <c r="B296" s="36"/>
      <c r="C296" s="183" t="s">
        <v>413</v>
      </c>
      <c r="D296" s="183" t="s">
        <v>140</v>
      </c>
      <c r="E296" s="184" t="s">
        <v>414</v>
      </c>
      <c r="F296" s="185" t="s">
        <v>415</v>
      </c>
      <c r="G296" s="186" t="s">
        <v>152</v>
      </c>
      <c r="H296" s="187">
        <v>3</v>
      </c>
      <c r="I296" s="188"/>
      <c r="J296" s="189">
        <f t="shared" si="10"/>
        <v>0</v>
      </c>
      <c r="K296" s="185" t="s">
        <v>144</v>
      </c>
      <c r="L296" s="40"/>
      <c r="M296" s="190" t="s">
        <v>1</v>
      </c>
      <c r="N296" s="191" t="s">
        <v>41</v>
      </c>
      <c r="O296" s="72"/>
      <c r="P296" s="192">
        <f t="shared" si="11"/>
        <v>0</v>
      </c>
      <c r="Q296" s="192">
        <v>9.7999999999999997E-4</v>
      </c>
      <c r="R296" s="192">
        <f t="shared" si="12"/>
        <v>2.9399999999999999E-3</v>
      </c>
      <c r="S296" s="192">
        <v>0</v>
      </c>
      <c r="T296" s="193">
        <f t="shared" si="13"/>
        <v>0</v>
      </c>
      <c r="U296" s="35"/>
      <c r="V296" s="35"/>
      <c r="W296" s="35"/>
      <c r="X296" s="35"/>
      <c r="Y296" s="35"/>
      <c r="Z296" s="35"/>
      <c r="AA296" s="35"/>
      <c r="AB296" s="35"/>
      <c r="AC296" s="35"/>
      <c r="AD296" s="35"/>
      <c r="AE296" s="35"/>
      <c r="AR296" s="194" t="s">
        <v>223</v>
      </c>
      <c r="AT296" s="194" t="s">
        <v>140</v>
      </c>
      <c r="AU296" s="194" t="s">
        <v>86</v>
      </c>
      <c r="AY296" s="18" t="s">
        <v>137</v>
      </c>
      <c r="BE296" s="195">
        <f t="shared" si="14"/>
        <v>0</v>
      </c>
      <c r="BF296" s="195">
        <f t="shared" si="15"/>
        <v>0</v>
      </c>
      <c r="BG296" s="195">
        <f t="shared" si="16"/>
        <v>0</v>
      </c>
      <c r="BH296" s="195">
        <f t="shared" si="17"/>
        <v>0</v>
      </c>
      <c r="BI296" s="195">
        <f t="shared" si="18"/>
        <v>0</v>
      </c>
      <c r="BJ296" s="18" t="s">
        <v>84</v>
      </c>
      <c r="BK296" s="195">
        <f t="shared" si="19"/>
        <v>0</v>
      </c>
      <c r="BL296" s="18" t="s">
        <v>223</v>
      </c>
      <c r="BM296" s="194" t="s">
        <v>416</v>
      </c>
    </row>
    <row r="297" spans="1:65" s="2" customFormat="1" ht="24.15" customHeight="1">
      <c r="A297" s="35"/>
      <c r="B297" s="36"/>
      <c r="C297" s="183" t="s">
        <v>417</v>
      </c>
      <c r="D297" s="183" t="s">
        <v>140</v>
      </c>
      <c r="E297" s="184" t="s">
        <v>418</v>
      </c>
      <c r="F297" s="185" t="s">
        <v>419</v>
      </c>
      <c r="G297" s="186" t="s">
        <v>420</v>
      </c>
      <c r="H297" s="187">
        <v>1</v>
      </c>
      <c r="I297" s="188"/>
      <c r="J297" s="189">
        <f t="shared" si="10"/>
        <v>0</v>
      </c>
      <c r="K297" s="185" t="s">
        <v>144</v>
      </c>
      <c r="L297" s="40"/>
      <c r="M297" s="190" t="s">
        <v>1</v>
      </c>
      <c r="N297" s="191" t="s">
        <v>41</v>
      </c>
      <c r="O297" s="72"/>
      <c r="P297" s="192">
        <f t="shared" si="11"/>
        <v>0</v>
      </c>
      <c r="Q297" s="192">
        <v>0</v>
      </c>
      <c r="R297" s="192">
        <f t="shared" si="12"/>
        <v>0</v>
      </c>
      <c r="S297" s="192">
        <v>0</v>
      </c>
      <c r="T297" s="193">
        <f t="shared" si="13"/>
        <v>0</v>
      </c>
      <c r="U297" s="35"/>
      <c r="V297" s="35"/>
      <c r="W297" s="35"/>
      <c r="X297" s="35"/>
      <c r="Y297" s="35"/>
      <c r="Z297" s="35"/>
      <c r="AA297" s="35"/>
      <c r="AB297" s="35"/>
      <c r="AC297" s="35"/>
      <c r="AD297" s="35"/>
      <c r="AE297" s="35"/>
      <c r="AR297" s="194" t="s">
        <v>223</v>
      </c>
      <c r="AT297" s="194" t="s">
        <v>140</v>
      </c>
      <c r="AU297" s="194" t="s">
        <v>86</v>
      </c>
      <c r="AY297" s="18" t="s">
        <v>137</v>
      </c>
      <c r="BE297" s="195">
        <f t="shared" si="14"/>
        <v>0</v>
      </c>
      <c r="BF297" s="195">
        <f t="shared" si="15"/>
        <v>0</v>
      </c>
      <c r="BG297" s="195">
        <f t="shared" si="16"/>
        <v>0</v>
      </c>
      <c r="BH297" s="195">
        <f t="shared" si="17"/>
        <v>0</v>
      </c>
      <c r="BI297" s="195">
        <f t="shared" si="18"/>
        <v>0</v>
      </c>
      <c r="BJ297" s="18" t="s">
        <v>84</v>
      </c>
      <c r="BK297" s="195">
        <f t="shared" si="19"/>
        <v>0</v>
      </c>
      <c r="BL297" s="18" t="s">
        <v>223</v>
      </c>
      <c r="BM297" s="194" t="s">
        <v>421</v>
      </c>
    </row>
    <row r="298" spans="1:65" s="2" customFormat="1" ht="24.15" customHeight="1">
      <c r="A298" s="35"/>
      <c r="B298" s="36"/>
      <c r="C298" s="183" t="s">
        <v>422</v>
      </c>
      <c r="D298" s="183" t="s">
        <v>140</v>
      </c>
      <c r="E298" s="184" t="s">
        <v>423</v>
      </c>
      <c r="F298" s="185" t="s">
        <v>424</v>
      </c>
      <c r="G298" s="186" t="s">
        <v>420</v>
      </c>
      <c r="H298" s="187">
        <v>1</v>
      </c>
      <c r="I298" s="188"/>
      <c r="J298" s="189">
        <f t="shared" si="10"/>
        <v>0</v>
      </c>
      <c r="K298" s="185" t="s">
        <v>144</v>
      </c>
      <c r="L298" s="40"/>
      <c r="M298" s="190" t="s">
        <v>1</v>
      </c>
      <c r="N298" s="191" t="s">
        <v>41</v>
      </c>
      <c r="O298" s="72"/>
      <c r="P298" s="192">
        <f t="shared" si="11"/>
        <v>0</v>
      </c>
      <c r="Q298" s="192">
        <v>0</v>
      </c>
      <c r="R298" s="192">
        <f t="shared" si="12"/>
        <v>0</v>
      </c>
      <c r="S298" s="192">
        <v>0</v>
      </c>
      <c r="T298" s="193">
        <f t="shared" si="13"/>
        <v>0</v>
      </c>
      <c r="U298" s="35"/>
      <c r="V298" s="35"/>
      <c r="W298" s="35"/>
      <c r="X298" s="35"/>
      <c r="Y298" s="35"/>
      <c r="Z298" s="35"/>
      <c r="AA298" s="35"/>
      <c r="AB298" s="35"/>
      <c r="AC298" s="35"/>
      <c r="AD298" s="35"/>
      <c r="AE298" s="35"/>
      <c r="AR298" s="194" t="s">
        <v>223</v>
      </c>
      <c r="AT298" s="194" t="s">
        <v>140</v>
      </c>
      <c r="AU298" s="194" t="s">
        <v>86</v>
      </c>
      <c r="AY298" s="18" t="s">
        <v>137</v>
      </c>
      <c r="BE298" s="195">
        <f t="shared" si="14"/>
        <v>0</v>
      </c>
      <c r="BF298" s="195">
        <f t="shared" si="15"/>
        <v>0</v>
      </c>
      <c r="BG298" s="195">
        <f t="shared" si="16"/>
        <v>0</v>
      </c>
      <c r="BH298" s="195">
        <f t="shared" si="17"/>
        <v>0</v>
      </c>
      <c r="BI298" s="195">
        <f t="shared" si="18"/>
        <v>0</v>
      </c>
      <c r="BJ298" s="18" t="s">
        <v>84</v>
      </c>
      <c r="BK298" s="195">
        <f t="shared" si="19"/>
        <v>0</v>
      </c>
      <c r="BL298" s="18" t="s">
        <v>223</v>
      </c>
      <c r="BM298" s="194" t="s">
        <v>425</v>
      </c>
    </row>
    <row r="299" spans="1:65" s="2" customFormat="1" ht="37.9" customHeight="1">
      <c r="A299" s="35"/>
      <c r="B299" s="36"/>
      <c r="C299" s="183" t="s">
        <v>426</v>
      </c>
      <c r="D299" s="183" t="s">
        <v>140</v>
      </c>
      <c r="E299" s="184" t="s">
        <v>427</v>
      </c>
      <c r="F299" s="185" t="s">
        <v>428</v>
      </c>
      <c r="G299" s="186" t="s">
        <v>152</v>
      </c>
      <c r="H299" s="187">
        <v>6</v>
      </c>
      <c r="I299" s="188"/>
      <c r="J299" s="189">
        <f t="shared" si="10"/>
        <v>0</v>
      </c>
      <c r="K299" s="185" t="s">
        <v>144</v>
      </c>
      <c r="L299" s="40"/>
      <c r="M299" s="190" t="s">
        <v>1</v>
      </c>
      <c r="N299" s="191" t="s">
        <v>41</v>
      </c>
      <c r="O299" s="72"/>
      <c r="P299" s="192">
        <f t="shared" si="11"/>
        <v>0</v>
      </c>
      <c r="Q299" s="192">
        <v>6.9999999999999994E-5</v>
      </c>
      <c r="R299" s="192">
        <f t="shared" si="12"/>
        <v>4.1999999999999996E-4</v>
      </c>
      <c r="S299" s="192">
        <v>0</v>
      </c>
      <c r="T299" s="193">
        <f t="shared" si="13"/>
        <v>0</v>
      </c>
      <c r="U299" s="35"/>
      <c r="V299" s="35"/>
      <c r="W299" s="35"/>
      <c r="X299" s="35"/>
      <c r="Y299" s="35"/>
      <c r="Z299" s="35"/>
      <c r="AA299" s="35"/>
      <c r="AB299" s="35"/>
      <c r="AC299" s="35"/>
      <c r="AD299" s="35"/>
      <c r="AE299" s="35"/>
      <c r="AR299" s="194" t="s">
        <v>223</v>
      </c>
      <c r="AT299" s="194" t="s">
        <v>140</v>
      </c>
      <c r="AU299" s="194" t="s">
        <v>86</v>
      </c>
      <c r="AY299" s="18" t="s">
        <v>137</v>
      </c>
      <c r="BE299" s="195">
        <f t="shared" si="14"/>
        <v>0</v>
      </c>
      <c r="BF299" s="195">
        <f t="shared" si="15"/>
        <v>0</v>
      </c>
      <c r="BG299" s="195">
        <f t="shared" si="16"/>
        <v>0</v>
      </c>
      <c r="BH299" s="195">
        <f t="shared" si="17"/>
        <v>0</v>
      </c>
      <c r="BI299" s="195">
        <f t="shared" si="18"/>
        <v>0</v>
      </c>
      <c r="BJ299" s="18" t="s">
        <v>84</v>
      </c>
      <c r="BK299" s="195">
        <f t="shared" si="19"/>
        <v>0</v>
      </c>
      <c r="BL299" s="18" t="s">
        <v>223</v>
      </c>
      <c r="BM299" s="194" t="s">
        <v>429</v>
      </c>
    </row>
    <row r="300" spans="1:65" s="2" customFormat="1" ht="16.5" customHeight="1">
      <c r="A300" s="35"/>
      <c r="B300" s="36"/>
      <c r="C300" s="183" t="s">
        <v>430</v>
      </c>
      <c r="D300" s="183" t="s">
        <v>140</v>
      </c>
      <c r="E300" s="184" t="s">
        <v>431</v>
      </c>
      <c r="F300" s="185" t="s">
        <v>432</v>
      </c>
      <c r="G300" s="186" t="s">
        <v>152</v>
      </c>
      <c r="H300" s="187">
        <v>9</v>
      </c>
      <c r="I300" s="188"/>
      <c r="J300" s="189">
        <f t="shared" si="10"/>
        <v>0</v>
      </c>
      <c r="K300" s="185" t="s">
        <v>144</v>
      </c>
      <c r="L300" s="40"/>
      <c r="M300" s="190" t="s">
        <v>1</v>
      </c>
      <c r="N300" s="191" t="s">
        <v>41</v>
      </c>
      <c r="O300" s="72"/>
      <c r="P300" s="192">
        <f t="shared" si="11"/>
        <v>0</v>
      </c>
      <c r="Q300" s="192">
        <v>0</v>
      </c>
      <c r="R300" s="192">
        <f t="shared" si="12"/>
        <v>0</v>
      </c>
      <c r="S300" s="192">
        <v>2.3000000000000001E-4</v>
      </c>
      <c r="T300" s="193">
        <f t="shared" si="13"/>
        <v>2.0700000000000002E-3</v>
      </c>
      <c r="U300" s="35"/>
      <c r="V300" s="35"/>
      <c r="W300" s="35"/>
      <c r="X300" s="35"/>
      <c r="Y300" s="35"/>
      <c r="Z300" s="35"/>
      <c r="AA300" s="35"/>
      <c r="AB300" s="35"/>
      <c r="AC300" s="35"/>
      <c r="AD300" s="35"/>
      <c r="AE300" s="35"/>
      <c r="AR300" s="194" t="s">
        <v>223</v>
      </c>
      <c r="AT300" s="194" t="s">
        <v>140</v>
      </c>
      <c r="AU300" s="194" t="s">
        <v>86</v>
      </c>
      <c r="AY300" s="18" t="s">
        <v>137</v>
      </c>
      <c r="BE300" s="195">
        <f t="shared" si="14"/>
        <v>0</v>
      </c>
      <c r="BF300" s="195">
        <f t="shared" si="15"/>
        <v>0</v>
      </c>
      <c r="BG300" s="195">
        <f t="shared" si="16"/>
        <v>0</v>
      </c>
      <c r="BH300" s="195">
        <f t="shared" si="17"/>
        <v>0</v>
      </c>
      <c r="BI300" s="195">
        <f t="shared" si="18"/>
        <v>0</v>
      </c>
      <c r="BJ300" s="18" t="s">
        <v>84</v>
      </c>
      <c r="BK300" s="195">
        <f t="shared" si="19"/>
        <v>0</v>
      </c>
      <c r="BL300" s="18" t="s">
        <v>223</v>
      </c>
      <c r="BM300" s="194" t="s">
        <v>433</v>
      </c>
    </row>
    <row r="301" spans="1:65" s="2" customFormat="1" ht="16.5" customHeight="1">
      <c r="A301" s="35"/>
      <c r="B301" s="36"/>
      <c r="C301" s="183" t="s">
        <v>434</v>
      </c>
      <c r="D301" s="183" t="s">
        <v>140</v>
      </c>
      <c r="E301" s="184" t="s">
        <v>435</v>
      </c>
      <c r="F301" s="185" t="s">
        <v>436</v>
      </c>
      <c r="G301" s="186" t="s">
        <v>286</v>
      </c>
      <c r="H301" s="187">
        <v>6</v>
      </c>
      <c r="I301" s="188"/>
      <c r="J301" s="189">
        <f t="shared" si="10"/>
        <v>0</v>
      </c>
      <c r="K301" s="185" t="s">
        <v>144</v>
      </c>
      <c r="L301" s="40"/>
      <c r="M301" s="190" t="s">
        <v>1</v>
      </c>
      <c r="N301" s="191" t="s">
        <v>41</v>
      </c>
      <c r="O301" s="72"/>
      <c r="P301" s="192">
        <f t="shared" si="11"/>
        <v>0</v>
      </c>
      <c r="Q301" s="192">
        <v>0</v>
      </c>
      <c r="R301" s="192">
        <f t="shared" si="12"/>
        <v>0</v>
      </c>
      <c r="S301" s="192">
        <v>0</v>
      </c>
      <c r="T301" s="193">
        <f t="shared" si="13"/>
        <v>0</v>
      </c>
      <c r="U301" s="35"/>
      <c r="V301" s="35"/>
      <c r="W301" s="35"/>
      <c r="X301" s="35"/>
      <c r="Y301" s="35"/>
      <c r="Z301" s="35"/>
      <c r="AA301" s="35"/>
      <c r="AB301" s="35"/>
      <c r="AC301" s="35"/>
      <c r="AD301" s="35"/>
      <c r="AE301" s="35"/>
      <c r="AR301" s="194" t="s">
        <v>223</v>
      </c>
      <c r="AT301" s="194" t="s">
        <v>140</v>
      </c>
      <c r="AU301" s="194" t="s">
        <v>86</v>
      </c>
      <c r="AY301" s="18" t="s">
        <v>137</v>
      </c>
      <c r="BE301" s="195">
        <f t="shared" si="14"/>
        <v>0</v>
      </c>
      <c r="BF301" s="195">
        <f t="shared" si="15"/>
        <v>0</v>
      </c>
      <c r="BG301" s="195">
        <f t="shared" si="16"/>
        <v>0</v>
      </c>
      <c r="BH301" s="195">
        <f t="shared" si="17"/>
        <v>0</v>
      </c>
      <c r="BI301" s="195">
        <f t="shared" si="18"/>
        <v>0</v>
      </c>
      <c r="BJ301" s="18" t="s">
        <v>84</v>
      </c>
      <c r="BK301" s="195">
        <f t="shared" si="19"/>
        <v>0</v>
      </c>
      <c r="BL301" s="18" t="s">
        <v>223</v>
      </c>
      <c r="BM301" s="194" t="s">
        <v>437</v>
      </c>
    </row>
    <row r="302" spans="1:65" s="2" customFormat="1" ht="16.5" customHeight="1">
      <c r="A302" s="35"/>
      <c r="B302" s="36"/>
      <c r="C302" s="183" t="s">
        <v>438</v>
      </c>
      <c r="D302" s="183" t="s">
        <v>140</v>
      </c>
      <c r="E302" s="184" t="s">
        <v>439</v>
      </c>
      <c r="F302" s="185" t="s">
        <v>440</v>
      </c>
      <c r="G302" s="186" t="s">
        <v>441</v>
      </c>
      <c r="H302" s="187">
        <v>3</v>
      </c>
      <c r="I302" s="188"/>
      <c r="J302" s="189">
        <f t="shared" si="10"/>
        <v>0</v>
      </c>
      <c r="K302" s="185" t="s">
        <v>144</v>
      </c>
      <c r="L302" s="40"/>
      <c r="M302" s="190" t="s">
        <v>1</v>
      </c>
      <c r="N302" s="191" t="s">
        <v>41</v>
      </c>
      <c r="O302" s="72"/>
      <c r="P302" s="192">
        <f t="shared" si="11"/>
        <v>0</v>
      </c>
      <c r="Q302" s="192">
        <v>2.5000000000000001E-4</v>
      </c>
      <c r="R302" s="192">
        <f t="shared" si="12"/>
        <v>7.5000000000000002E-4</v>
      </c>
      <c r="S302" s="192">
        <v>0</v>
      </c>
      <c r="T302" s="193">
        <f t="shared" si="13"/>
        <v>0</v>
      </c>
      <c r="U302" s="35"/>
      <c r="V302" s="35"/>
      <c r="W302" s="35"/>
      <c r="X302" s="35"/>
      <c r="Y302" s="35"/>
      <c r="Z302" s="35"/>
      <c r="AA302" s="35"/>
      <c r="AB302" s="35"/>
      <c r="AC302" s="35"/>
      <c r="AD302" s="35"/>
      <c r="AE302" s="35"/>
      <c r="AR302" s="194" t="s">
        <v>223</v>
      </c>
      <c r="AT302" s="194" t="s">
        <v>140</v>
      </c>
      <c r="AU302" s="194" t="s">
        <v>86</v>
      </c>
      <c r="AY302" s="18" t="s">
        <v>137</v>
      </c>
      <c r="BE302" s="195">
        <f t="shared" si="14"/>
        <v>0</v>
      </c>
      <c r="BF302" s="195">
        <f t="shared" si="15"/>
        <v>0</v>
      </c>
      <c r="BG302" s="195">
        <f t="shared" si="16"/>
        <v>0</v>
      </c>
      <c r="BH302" s="195">
        <f t="shared" si="17"/>
        <v>0</v>
      </c>
      <c r="BI302" s="195">
        <f t="shared" si="18"/>
        <v>0</v>
      </c>
      <c r="BJ302" s="18" t="s">
        <v>84</v>
      </c>
      <c r="BK302" s="195">
        <f t="shared" si="19"/>
        <v>0</v>
      </c>
      <c r="BL302" s="18" t="s">
        <v>223</v>
      </c>
      <c r="BM302" s="194" t="s">
        <v>442</v>
      </c>
    </row>
    <row r="303" spans="1:65" s="2" customFormat="1" ht="24.15" customHeight="1">
      <c r="A303" s="35"/>
      <c r="B303" s="36"/>
      <c r="C303" s="183" t="s">
        <v>247</v>
      </c>
      <c r="D303" s="183" t="s">
        <v>140</v>
      </c>
      <c r="E303" s="184" t="s">
        <v>443</v>
      </c>
      <c r="F303" s="185" t="s">
        <v>444</v>
      </c>
      <c r="G303" s="186" t="s">
        <v>286</v>
      </c>
      <c r="H303" s="187">
        <v>6</v>
      </c>
      <c r="I303" s="188"/>
      <c r="J303" s="189">
        <f t="shared" si="10"/>
        <v>0</v>
      </c>
      <c r="K303" s="185" t="s">
        <v>144</v>
      </c>
      <c r="L303" s="40"/>
      <c r="M303" s="190" t="s">
        <v>1</v>
      </c>
      <c r="N303" s="191" t="s">
        <v>41</v>
      </c>
      <c r="O303" s="72"/>
      <c r="P303" s="192">
        <f t="shared" si="11"/>
        <v>0</v>
      </c>
      <c r="Q303" s="192">
        <v>6.0000000000000002E-5</v>
      </c>
      <c r="R303" s="192">
        <f t="shared" si="12"/>
        <v>3.6000000000000002E-4</v>
      </c>
      <c r="S303" s="192">
        <v>0</v>
      </c>
      <c r="T303" s="193">
        <f t="shared" si="13"/>
        <v>0</v>
      </c>
      <c r="U303" s="35"/>
      <c r="V303" s="35"/>
      <c r="W303" s="35"/>
      <c r="X303" s="35"/>
      <c r="Y303" s="35"/>
      <c r="Z303" s="35"/>
      <c r="AA303" s="35"/>
      <c r="AB303" s="35"/>
      <c r="AC303" s="35"/>
      <c r="AD303" s="35"/>
      <c r="AE303" s="35"/>
      <c r="AR303" s="194" t="s">
        <v>223</v>
      </c>
      <c r="AT303" s="194" t="s">
        <v>140</v>
      </c>
      <c r="AU303" s="194" t="s">
        <v>86</v>
      </c>
      <c r="AY303" s="18" t="s">
        <v>137</v>
      </c>
      <c r="BE303" s="195">
        <f t="shared" si="14"/>
        <v>0</v>
      </c>
      <c r="BF303" s="195">
        <f t="shared" si="15"/>
        <v>0</v>
      </c>
      <c r="BG303" s="195">
        <f t="shared" si="16"/>
        <v>0</v>
      </c>
      <c r="BH303" s="195">
        <f t="shared" si="17"/>
        <v>0</v>
      </c>
      <c r="BI303" s="195">
        <f t="shared" si="18"/>
        <v>0</v>
      </c>
      <c r="BJ303" s="18" t="s">
        <v>84</v>
      </c>
      <c r="BK303" s="195">
        <f t="shared" si="19"/>
        <v>0</v>
      </c>
      <c r="BL303" s="18" t="s">
        <v>223</v>
      </c>
      <c r="BM303" s="194" t="s">
        <v>445</v>
      </c>
    </row>
    <row r="304" spans="1:65" s="2" customFormat="1" ht="24.15" customHeight="1">
      <c r="A304" s="35"/>
      <c r="B304" s="36"/>
      <c r="C304" s="183" t="s">
        <v>446</v>
      </c>
      <c r="D304" s="183" t="s">
        <v>140</v>
      </c>
      <c r="E304" s="184" t="s">
        <v>447</v>
      </c>
      <c r="F304" s="185" t="s">
        <v>448</v>
      </c>
      <c r="G304" s="186" t="s">
        <v>152</v>
      </c>
      <c r="H304" s="187">
        <v>6</v>
      </c>
      <c r="I304" s="188"/>
      <c r="J304" s="189">
        <f t="shared" si="10"/>
        <v>0</v>
      </c>
      <c r="K304" s="185" t="s">
        <v>144</v>
      </c>
      <c r="L304" s="40"/>
      <c r="M304" s="190" t="s">
        <v>1</v>
      </c>
      <c r="N304" s="191" t="s">
        <v>41</v>
      </c>
      <c r="O304" s="72"/>
      <c r="P304" s="192">
        <f t="shared" si="11"/>
        <v>0</v>
      </c>
      <c r="Q304" s="192">
        <v>1.9000000000000001E-4</v>
      </c>
      <c r="R304" s="192">
        <f t="shared" si="12"/>
        <v>1.14E-3</v>
      </c>
      <c r="S304" s="192">
        <v>0</v>
      </c>
      <c r="T304" s="193">
        <f t="shared" si="13"/>
        <v>0</v>
      </c>
      <c r="U304" s="35"/>
      <c r="V304" s="35"/>
      <c r="W304" s="35"/>
      <c r="X304" s="35"/>
      <c r="Y304" s="35"/>
      <c r="Z304" s="35"/>
      <c r="AA304" s="35"/>
      <c r="AB304" s="35"/>
      <c r="AC304" s="35"/>
      <c r="AD304" s="35"/>
      <c r="AE304" s="35"/>
      <c r="AR304" s="194" t="s">
        <v>223</v>
      </c>
      <c r="AT304" s="194" t="s">
        <v>140</v>
      </c>
      <c r="AU304" s="194" t="s">
        <v>86</v>
      </c>
      <c r="AY304" s="18" t="s">
        <v>137</v>
      </c>
      <c r="BE304" s="195">
        <f t="shared" si="14"/>
        <v>0</v>
      </c>
      <c r="BF304" s="195">
        <f t="shared" si="15"/>
        <v>0</v>
      </c>
      <c r="BG304" s="195">
        <f t="shared" si="16"/>
        <v>0</v>
      </c>
      <c r="BH304" s="195">
        <f t="shared" si="17"/>
        <v>0</v>
      </c>
      <c r="BI304" s="195">
        <f t="shared" si="18"/>
        <v>0</v>
      </c>
      <c r="BJ304" s="18" t="s">
        <v>84</v>
      </c>
      <c r="BK304" s="195">
        <f t="shared" si="19"/>
        <v>0</v>
      </c>
      <c r="BL304" s="18" t="s">
        <v>223</v>
      </c>
      <c r="BM304" s="194" t="s">
        <v>449</v>
      </c>
    </row>
    <row r="305" spans="1:65" s="2" customFormat="1" ht="21.75" customHeight="1">
      <c r="A305" s="35"/>
      <c r="B305" s="36"/>
      <c r="C305" s="183" t="s">
        <v>450</v>
      </c>
      <c r="D305" s="183" t="s">
        <v>140</v>
      </c>
      <c r="E305" s="184" t="s">
        <v>451</v>
      </c>
      <c r="F305" s="185" t="s">
        <v>452</v>
      </c>
      <c r="G305" s="186" t="s">
        <v>152</v>
      </c>
      <c r="H305" s="187">
        <v>6</v>
      </c>
      <c r="I305" s="188"/>
      <c r="J305" s="189">
        <f t="shared" si="10"/>
        <v>0</v>
      </c>
      <c r="K305" s="185" t="s">
        <v>144</v>
      </c>
      <c r="L305" s="40"/>
      <c r="M305" s="190" t="s">
        <v>1</v>
      </c>
      <c r="N305" s="191" t="s">
        <v>41</v>
      </c>
      <c r="O305" s="72"/>
      <c r="P305" s="192">
        <f t="shared" si="11"/>
        <v>0</v>
      </c>
      <c r="Q305" s="192">
        <v>1.0000000000000001E-5</v>
      </c>
      <c r="R305" s="192">
        <f t="shared" si="12"/>
        <v>6.0000000000000008E-5</v>
      </c>
      <c r="S305" s="192">
        <v>0</v>
      </c>
      <c r="T305" s="193">
        <f t="shared" si="13"/>
        <v>0</v>
      </c>
      <c r="U305" s="35"/>
      <c r="V305" s="35"/>
      <c r="W305" s="35"/>
      <c r="X305" s="35"/>
      <c r="Y305" s="35"/>
      <c r="Z305" s="35"/>
      <c r="AA305" s="35"/>
      <c r="AB305" s="35"/>
      <c r="AC305" s="35"/>
      <c r="AD305" s="35"/>
      <c r="AE305" s="35"/>
      <c r="AR305" s="194" t="s">
        <v>223</v>
      </c>
      <c r="AT305" s="194" t="s">
        <v>140</v>
      </c>
      <c r="AU305" s="194" t="s">
        <v>86</v>
      </c>
      <c r="AY305" s="18" t="s">
        <v>137</v>
      </c>
      <c r="BE305" s="195">
        <f t="shared" si="14"/>
        <v>0</v>
      </c>
      <c r="BF305" s="195">
        <f t="shared" si="15"/>
        <v>0</v>
      </c>
      <c r="BG305" s="195">
        <f t="shared" si="16"/>
        <v>0</v>
      </c>
      <c r="BH305" s="195">
        <f t="shared" si="17"/>
        <v>0</v>
      </c>
      <c r="BI305" s="195">
        <f t="shared" si="18"/>
        <v>0</v>
      </c>
      <c r="BJ305" s="18" t="s">
        <v>84</v>
      </c>
      <c r="BK305" s="195">
        <f t="shared" si="19"/>
        <v>0</v>
      </c>
      <c r="BL305" s="18" t="s">
        <v>223</v>
      </c>
      <c r="BM305" s="194" t="s">
        <v>453</v>
      </c>
    </row>
    <row r="306" spans="1:65" s="2" customFormat="1" ht="24.15" customHeight="1">
      <c r="A306" s="35"/>
      <c r="B306" s="36"/>
      <c r="C306" s="183" t="s">
        <v>454</v>
      </c>
      <c r="D306" s="183" t="s">
        <v>140</v>
      </c>
      <c r="E306" s="184" t="s">
        <v>455</v>
      </c>
      <c r="F306" s="185" t="s">
        <v>456</v>
      </c>
      <c r="G306" s="186" t="s">
        <v>309</v>
      </c>
      <c r="H306" s="187">
        <v>8.9999999999999993E-3</v>
      </c>
      <c r="I306" s="188"/>
      <c r="J306" s="189">
        <f t="shared" si="10"/>
        <v>0</v>
      </c>
      <c r="K306" s="185" t="s">
        <v>144</v>
      </c>
      <c r="L306" s="40"/>
      <c r="M306" s="190" t="s">
        <v>1</v>
      </c>
      <c r="N306" s="191" t="s">
        <v>41</v>
      </c>
      <c r="O306" s="72"/>
      <c r="P306" s="192">
        <f t="shared" si="11"/>
        <v>0</v>
      </c>
      <c r="Q306" s="192">
        <v>0</v>
      </c>
      <c r="R306" s="192">
        <f t="shared" si="12"/>
        <v>0</v>
      </c>
      <c r="S306" s="192">
        <v>0</v>
      </c>
      <c r="T306" s="193">
        <f t="shared" si="13"/>
        <v>0</v>
      </c>
      <c r="U306" s="35"/>
      <c r="V306" s="35"/>
      <c r="W306" s="35"/>
      <c r="X306" s="35"/>
      <c r="Y306" s="35"/>
      <c r="Z306" s="35"/>
      <c r="AA306" s="35"/>
      <c r="AB306" s="35"/>
      <c r="AC306" s="35"/>
      <c r="AD306" s="35"/>
      <c r="AE306" s="35"/>
      <c r="AR306" s="194" t="s">
        <v>223</v>
      </c>
      <c r="AT306" s="194" t="s">
        <v>140</v>
      </c>
      <c r="AU306" s="194" t="s">
        <v>86</v>
      </c>
      <c r="AY306" s="18" t="s">
        <v>137</v>
      </c>
      <c r="BE306" s="195">
        <f t="shared" si="14"/>
        <v>0</v>
      </c>
      <c r="BF306" s="195">
        <f t="shared" si="15"/>
        <v>0</v>
      </c>
      <c r="BG306" s="195">
        <f t="shared" si="16"/>
        <v>0</v>
      </c>
      <c r="BH306" s="195">
        <f t="shared" si="17"/>
        <v>0</v>
      </c>
      <c r="BI306" s="195">
        <f t="shared" si="18"/>
        <v>0</v>
      </c>
      <c r="BJ306" s="18" t="s">
        <v>84</v>
      </c>
      <c r="BK306" s="195">
        <f t="shared" si="19"/>
        <v>0</v>
      </c>
      <c r="BL306" s="18" t="s">
        <v>223</v>
      </c>
      <c r="BM306" s="194" t="s">
        <v>457</v>
      </c>
    </row>
    <row r="307" spans="1:65" s="2" customFormat="1" ht="24.15" customHeight="1">
      <c r="A307" s="35"/>
      <c r="B307" s="36"/>
      <c r="C307" s="183" t="s">
        <v>458</v>
      </c>
      <c r="D307" s="183" t="s">
        <v>140</v>
      </c>
      <c r="E307" s="184" t="s">
        <v>459</v>
      </c>
      <c r="F307" s="185" t="s">
        <v>460</v>
      </c>
      <c r="G307" s="186" t="s">
        <v>309</v>
      </c>
      <c r="H307" s="187">
        <v>8.9999999999999993E-3</v>
      </c>
      <c r="I307" s="188"/>
      <c r="J307" s="189">
        <f t="shared" si="10"/>
        <v>0</v>
      </c>
      <c r="K307" s="185" t="s">
        <v>144</v>
      </c>
      <c r="L307" s="40"/>
      <c r="M307" s="190" t="s">
        <v>1</v>
      </c>
      <c r="N307" s="191" t="s">
        <v>41</v>
      </c>
      <c r="O307" s="72"/>
      <c r="P307" s="192">
        <f t="shared" si="11"/>
        <v>0</v>
      </c>
      <c r="Q307" s="192">
        <v>0</v>
      </c>
      <c r="R307" s="192">
        <f t="shared" si="12"/>
        <v>0</v>
      </c>
      <c r="S307" s="192">
        <v>0</v>
      </c>
      <c r="T307" s="193">
        <f t="shared" si="13"/>
        <v>0</v>
      </c>
      <c r="U307" s="35"/>
      <c r="V307" s="35"/>
      <c r="W307" s="35"/>
      <c r="X307" s="35"/>
      <c r="Y307" s="35"/>
      <c r="Z307" s="35"/>
      <c r="AA307" s="35"/>
      <c r="AB307" s="35"/>
      <c r="AC307" s="35"/>
      <c r="AD307" s="35"/>
      <c r="AE307" s="35"/>
      <c r="AR307" s="194" t="s">
        <v>223</v>
      </c>
      <c r="AT307" s="194" t="s">
        <v>140</v>
      </c>
      <c r="AU307" s="194" t="s">
        <v>86</v>
      </c>
      <c r="AY307" s="18" t="s">
        <v>137</v>
      </c>
      <c r="BE307" s="195">
        <f t="shared" si="14"/>
        <v>0</v>
      </c>
      <c r="BF307" s="195">
        <f t="shared" si="15"/>
        <v>0</v>
      </c>
      <c r="BG307" s="195">
        <f t="shared" si="16"/>
        <v>0</v>
      </c>
      <c r="BH307" s="195">
        <f t="shared" si="17"/>
        <v>0</v>
      </c>
      <c r="BI307" s="195">
        <f t="shared" si="18"/>
        <v>0</v>
      </c>
      <c r="BJ307" s="18" t="s">
        <v>84</v>
      </c>
      <c r="BK307" s="195">
        <f t="shared" si="19"/>
        <v>0</v>
      </c>
      <c r="BL307" s="18" t="s">
        <v>223</v>
      </c>
      <c r="BM307" s="194" t="s">
        <v>461</v>
      </c>
    </row>
    <row r="308" spans="1:65" s="2" customFormat="1" ht="24.15" customHeight="1">
      <c r="A308" s="35"/>
      <c r="B308" s="36"/>
      <c r="C308" s="183" t="s">
        <v>462</v>
      </c>
      <c r="D308" s="183" t="s">
        <v>140</v>
      </c>
      <c r="E308" s="184" t="s">
        <v>463</v>
      </c>
      <c r="F308" s="185" t="s">
        <v>464</v>
      </c>
      <c r="G308" s="186" t="s">
        <v>309</v>
      </c>
      <c r="H308" s="187">
        <v>8.9999999999999993E-3</v>
      </c>
      <c r="I308" s="188"/>
      <c r="J308" s="189">
        <f t="shared" si="10"/>
        <v>0</v>
      </c>
      <c r="K308" s="185" t="s">
        <v>144</v>
      </c>
      <c r="L308" s="40"/>
      <c r="M308" s="190" t="s">
        <v>1</v>
      </c>
      <c r="N308" s="191" t="s">
        <v>41</v>
      </c>
      <c r="O308" s="72"/>
      <c r="P308" s="192">
        <f t="shared" si="11"/>
        <v>0</v>
      </c>
      <c r="Q308" s="192">
        <v>0</v>
      </c>
      <c r="R308" s="192">
        <f t="shared" si="12"/>
        <v>0</v>
      </c>
      <c r="S308" s="192">
        <v>0</v>
      </c>
      <c r="T308" s="193">
        <f t="shared" si="13"/>
        <v>0</v>
      </c>
      <c r="U308" s="35"/>
      <c r="V308" s="35"/>
      <c r="W308" s="35"/>
      <c r="X308" s="35"/>
      <c r="Y308" s="35"/>
      <c r="Z308" s="35"/>
      <c r="AA308" s="35"/>
      <c r="AB308" s="35"/>
      <c r="AC308" s="35"/>
      <c r="AD308" s="35"/>
      <c r="AE308" s="35"/>
      <c r="AR308" s="194" t="s">
        <v>223</v>
      </c>
      <c r="AT308" s="194" t="s">
        <v>140</v>
      </c>
      <c r="AU308" s="194" t="s">
        <v>86</v>
      </c>
      <c r="AY308" s="18" t="s">
        <v>137</v>
      </c>
      <c r="BE308" s="195">
        <f t="shared" si="14"/>
        <v>0</v>
      </c>
      <c r="BF308" s="195">
        <f t="shared" si="15"/>
        <v>0</v>
      </c>
      <c r="BG308" s="195">
        <f t="shared" si="16"/>
        <v>0</v>
      </c>
      <c r="BH308" s="195">
        <f t="shared" si="17"/>
        <v>0</v>
      </c>
      <c r="BI308" s="195">
        <f t="shared" si="18"/>
        <v>0</v>
      </c>
      <c r="BJ308" s="18" t="s">
        <v>84</v>
      </c>
      <c r="BK308" s="195">
        <f t="shared" si="19"/>
        <v>0</v>
      </c>
      <c r="BL308" s="18" t="s">
        <v>223</v>
      </c>
      <c r="BM308" s="194" t="s">
        <v>465</v>
      </c>
    </row>
    <row r="309" spans="1:65" s="12" customFormat="1" ht="22.75" customHeight="1">
      <c r="B309" s="167"/>
      <c r="C309" s="168"/>
      <c r="D309" s="169" t="s">
        <v>75</v>
      </c>
      <c r="E309" s="181" t="s">
        <v>466</v>
      </c>
      <c r="F309" s="181" t="s">
        <v>467</v>
      </c>
      <c r="G309" s="168"/>
      <c r="H309" s="168"/>
      <c r="I309" s="171"/>
      <c r="J309" s="182">
        <f>BK309</f>
        <v>0</v>
      </c>
      <c r="K309" s="168"/>
      <c r="L309" s="173"/>
      <c r="M309" s="174"/>
      <c r="N309" s="175"/>
      <c r="O309" s="175"/>
      <c r="P309" s="176">
        <f>SUM(P310:P321)</f>
        <v>0</v>
      </c>
      <c r="Q309" s="175"/>
      <c r="R309" s="176">
        <f>SUM(R310:R321)</f>
        <v>4.3819999999999998E-2</v>
      </c>
      <c r="S309" s="175"/>
      <c r="T309" s="177">
        <f>SUM(T310:T321)</f>
        <v>8.7480000000000002E-2</v>
      </c>
      <c r="AR309" s="178" t="s">
        <v>86</v>
      </c>
      <c r="AT309" s="179" t="s">
        <v>75</v>
      </c>
      <c r="AU309" s="179" t="s">
        <v>84</v>
      </c>
      <c r="AY309" s="178" t="s">
        <v>137</v>
      </c>
      <c r="BK309" s="180">
        <f>SUM(BK310:BK321)</f>
        <v>0</v>
      </c>
    </row>
    <row r="310" spans="1:65" s="2" customFormat="1" ht="16.5" customHeight="1">
      <c r="A310" s="35"/>
      <c r="B310" s="36"/>
      <c r="C310" s="183" t="s">
        <v>468</v>
      </c>
      <c r="D310" s="183" t="s">
        <v>140</v>
      </c>
      <c r="E310" s="184" t="s">
        <v>469</v>
      </c>
      <c r="F310" s="185" t="s">
        <v>470</v>
      </c>
      <c r="G310" s="186" t="s">
        <v>420</v>
      </c>
      <c r="H310" s="187">
        <v>4</v>
      </c>
      <c r="I310" s="188"/>
      <c r="J310" s="189">
        <f t="shared" ref="J310:J321" si="20">ROUND(I310*H310,2)</f>
        <v>0</v>
      </c>
      <c r="K310" s="185" t="s">
        <v>144</v>
      </c>
      <c r="L310" s="40"/>
      <c r="M310" s="190" t="s">
        <v>1</v>
      </c>
      <c r="N310" s="191" t="s">
        <v>41</v>
      </c>
      <c r="O310" s="72"/>
      <c r="P310" s="192">
        <f t="shared" ref="P310:P321" si="21">O310*H310</f>
        <v>0</v>
      </c>
      <c r="Q310" s="192">
        <v>0</v>
      </c>
      <c r="R310" s="192">
        <f t="shared" ref="R310:R321" si="22">Q310*H310</f>
        <v>0</v>
      </c>
      <c r="S310" s="192">
        <v>1.9460000000000002E-2</v>
      </c>
      <c r="T310" s="193">
        <f t="shared" ref="T310:T321" si="23">S310*H310</f>
        <v>7.7840000000000006E-2</v>
      </c>
      <c r="U310" s="35"/>
      <c r="V310" s="35"/>
      <c r="W310" s="35"/>
      <c r="X310" s="35"/>
      <c r="Y310" s="35"/>
      <c r="Z310" s="35"/>
      <c r="AA310" s="35"/>
      <c r="AB310" s="35"/>
      <c r="AC310" s="35"/>
      <c r="AD310" s="35"/>
      <c r="AE310" s="35"/>
      <c r="AR310" s="194" t="s">
        <v>223</v>
      </c>
      <c r="AT310" s="194" t="s">
        <v>140</v>
      </c>
      <c r="AU310" s="194" t="s">
        <v>86</v>
      </c>
      <c r="AY310" s="18" t="s">
        <v>137</v>
      </c>
      <c r="BE310" s="195">
        <f t="shared" ref="BE310:BE321" si="24">IF(N310="základní",J310,0)</f>
        <v>0</v>
      </c>
      <c r="BF310" s="195">
        <f t="shared" ref="BF310:BF321" si="25">IF(N310="snížená",J310,0)</f>
        <v>0</v>
      </c>
      <c r="BG310" s="195">
        <f t="shared" ref="BG310:BG321" si="26">IF(N310="zákl. přenesená",J310,0)</f>
        <v>0</v>
      </c>
      <c r="BH310" s="195">
        <f t="shared" ref="BH310:BH321" si="27">IF(N310="sníž. přenesená",J310,0)</f>
        <v>0</v>
      </c>
      <c r="BI310" s="195">
        <f t="shared" ref="BI310:BI321" si="28">IF(N310="nulová",J310,0)</f>
        <v>0</v>
      </c>
      <c r="BJ310" s="18" t="s">
        <v>84</v>
      </c>
      <c r="BK310" s="195">
        <f t="shared" ref="BK310:BK321" si="29">ROUND(I310*H310,2)</f>
        <v>0</v>
      </c>
      <c r="BL310" s="18" t="s">
        <v>223</v>
      </c>
      <c r="BM310" s="194" t="s">
        <v>471</v>
      </c>
    </row>
    <row r="311" spans="1:65" s="2" customFormat="1" ht="24.15" customHeight="1">
      <c r="A311" s="35"/>
      <c r="B311" s="36"/>
      <c r="C311" s="183" t="s">
        <v>472</v>
      </c>
      <c r="D311" s="183" t="s">
        <v>140</v>
      </c>
      <c r="E311" s="184" t="s">
        <v>473</v>
      </c>
      <c r="F311" s="185" t="s">
        <v>474</v>
      </c>
      <c r="G311" s="186" t="s">
        <v>420</v>
      </c>
      <c r="H311" s="187">
        <v>2</v>
      </c>
      <c r="I311" s="188"/>
      <c r="J311" s="189">
        <f t="shared" si="20"/>
        <v>0</v>
      </c>
      <c r="K311" s="185" t="s">
        <v>144</v>
      </c>
      <c r="L311" s="40"/>
      <c r="M311" s="190" t="s">
        <v>1</v>
      </c>
      <c r="N311" s="191" t="s">
        <v>41</v>
      </c>
      <c r="O311" s="72"/>
      <c r="P311" s="192">
        <f t="shared" si="21"/>
        <v>0</v>
      </c>
      <c r="Q311" s="192">
        <v>1.7729999999999999E-2</v>
      </c>
      <c r="R311" s="192">
        <f t="shared" si="22"/>
        <v>3.5459999999999998E-2</v>
      </c>
      <c r="S311" s="192">
        <v>0</v>
      </c>
      <c r="T311" s="193">
        <f t="shared" si="23"/>
        <v>0</v>
      </c>
      <c r="U311" s="35"/>
      <c r="V311" s="35"/>
      <c r="W311" s="35"/>
      <c r="X311" s="35"/>
      <c r="Y311" s="35"/>
      <c r="Z311" s="35"/>
      <c r="AA311" s="35"/>
      <c r="AB311" s="35"/>
      <c r="AC311" s="35"/>
      <c r="AD311" s="35"/>
      <c r="AE311" s="35"/>
      <c r="AR311" s="194" t="s">
        <v>223</v>
      </c>
      <c r="AT311" s="194" t="s">
        <v>140</v>
      </c>
      <c r="AU311" s="194" t="s">
        <v>86</v>
      </c>
      <c r="AY311" s="18" t="s">
        <v>137</v>
      </c>
      <c r="BE311" s="195">
        <f t="shared" si="24"/>
        <v>0</v>
      </c>
      <c r="BF311" s="195">
        <f t="shared" si="25"/>
        <v>0</v>
      </c>
      <c r="BG311" s="195">
        <f t="shared" si="26"/>
        <v>0</v>
      </c>
      <c r="BH311" s="195">
        <f t="shared" si="27"/>
        <v>0</v>
      </c>
      <c r="BI311" s="195">
        <f t="shared" si="28"/>
        <v>0</v>
      </c>
      <c r="BJ311" s="18" t="s">
        <v>84</v>
      </c>
      <c r="BK311" s="195">
        <f t="shared" si="29"/>
        <v>0</v>
      </c>
      <c r="BL311" s="18" t="s">
        <v>223</v>
      </c>
      <c r="BM311" s="194" t="s">
        <v>475</v>
      </c>
    </row>
    <row r="312" spans="1:65" s="2" customFormat="1" ht="24.15" customHeight="1">
      <c r="A312" s="35"/>
      <c r="B312" s="36"/>
      <c r="C312" s="183" t="s">
        <v>476</v>
      </c>
      <c r="D312" s="183" t="s">
        <v>140</v>
      </c>
      <c r="E312" s="184" t="s">
        <v>477</v>
      </c>
      <c r="F312" s="185" t="s">
        <v>478</v>
      </c>
      <c r="G312" s="186" t="s">
        <v>420</v>
      </c>
      <c r="H312" s="187">
        <v>2</v>
      </c>
      <c r="I312" s="188"/>
      <c r="J312" s="189">
        <f t="shared" si="20"/>
        <v>0</v>
      </c>
      <c r="K312" s="185" t="s">
        <v>144</v>
      </c>
      <c r="L312" s="40"/>
      <c r="M312" s="190" t="s">
        <v>1</v>
      </c>
      <c r="N312" s="191" t="s">
        <v>41</v>
      </c>
      <c r="O312" s="72"/>
      <c r="P312" s="192">
        <f t="shared" si="21"/>
        <v>0</v>
      </c>
      <c r="Q312" s="192">
        <v>5.1999999999999995E-4</v>
      </c>
      <c r="R312" s="192">
        <f t="shared" si="22"/>
        <v>1.0399999999999999E-3</v>
      </c>
      <c r="S312" s="192">
        <v>0</v>
      </c>
      <c r="T312" s="193">
        <f t="shared" si="23"/>
        <v>0</v>
      </c>
      <c r="U312" s="35"/>
      <c r="V312" s="35"/>
      <c r="W312" s="35"/>
      <c r="X312" s="35"/>
      <c r="Y312" s="35"/>
      <c r="Z312" s="35"/>
      <c r="AA312" s="35"/>
      <c r="AB312" s="35"/>
      <c r="AC312" s="35"/>
      <c r="AD312" s="35"/>
      <c r="AE312" s="35"/>
      <c r="AR312" s="194" t="s">
        <v>223</v>
      </c>
      <c r="AT312" s="194" t="s">
        <v>140</v>
      </c>
      <c r="AU312" s="194" t="s">
        <v>86</v>
      </c>
      <c r="AY312" s="18" t="s">
        <v>137</v>
      </c>
      <c r="BE312" s="195">
        <f t="shared" si="24"/>
        <v>0</v>
      </c>
      <c r="BF312" s="195">
        <f t="shared" si="25"/>
        <v>0</v>
      </c>
      <c r="BG312" s="195">
        <f t="shared" si="26"/>
        <v>0</v>
      </c>
      <c r="BH312" s="195">
        <f t="shared" si="27"/>
        <v>0</v>
      </c>
      <c r="BI312" s="195">
        <f t="shared" si="28"/>
        <v>0</v>
      </c>
      <c r="BJ312" s="18" t="s">
        <v>84</v>
      </c>
      <c r="BK312" s="195">
        <f t="shared" si="29"/>
        <v>0</v>
      </c>
      <c r="BL312" s="18" t="s">
        <v>223</v>
      </c>
      <c r="BM312" s="194" t="s">
        <v>479</v>
      </c>
    </row>
    <row r="313" spans="1:65" s="2" customFormat="1" ht="24.15" customHeight="1">
      <c r="A313" s="35"/>
      <c r="B313" s="36"/>
      <c r="C313" s="183" t="s">
        <v>480</v>
      </c>
      <c r="D313" s="183" t="s">
        <v>140</v>
      </c>
      <c r="E313" s="184" t="s">
        <v>481</v>
      </c>
      <c r="F313" s="185" t="s">
        <v>482</v>
      </c>
      <c r="G313" s="186" t="s">
        <v>420</v>
      </c>
      <c r="H313" s="187">
        <v>6</v>
      </c>
      <c r="I313" s="188"/>
      <c r="J313" s="189">
        <f t="shared" si="20"/>
        <v>0</v>
      </c>
      <c r="K313" s="185" t="s">
        <v>144</v>
      </c>
      <c r="L313" s="40"/>
      <c r="M313" s="190" t="s">
        <v>1</v>
      </c>
      <c r="N313" s="191" t="s">
        <v>41</v>
      </c>
      <c r="O313" s="72"/>
      <c r="P313" s="192">
        <f t="shared" si="21"/>
        <v>0</v>
      </c>
      <c r="Q313" s="192">
        <v>2.4000000000000001E-4</v>
      </c>
      <c r="R313" s="192">
        <f t="shared" si="22"/>
        <v>1.4400000000000001E-3</v>
      </c>
      <c r="S313" s="192">
        <v>0</v>
      </c>
      <c r="T313" s="193">
        <f t="shared" si="23"/>
        <v>0</v>
      </c>
      <c r="U313" s="35"/>
      <c r="V313" s="35"/>
      <c r="W313" s="35"/>
      <c r="X313" s="35"/>
      <c r="Y313" s="35"/>
      <c r="Z313" s="35"/>
      <c r="AA313" s="35"/>
      <c r="AB313" s="35"/>
      <c r="AC313" s="35"/>
      <c r="AD313" s="35"/>
      <c r="AE313" s="35"/>
      <c r="AR313" s="194" t="s">
        <v>223</v>
      </c>
      <c r="AT313" s="194" t="s">
        <v>140</v>
      </c>
      <c r="AU313" s="194" t="s">
        <v>86</v>
      </c>
      <c r="AY313" s="18" t="s">
        <v>137</v>
      </c>
      <c r="BE313" s="195">
        <f t="shared" si="24"/>
        <v>0</v>
      </c>
      <c r="BF313" s="195">
        <f t="shared" si="25"/>
        <v>0</v>
      </c>
      <c r="BG313" s="195">
        <f t="shared" si="26"/>
        <v>0</v>
      </c>
      <c r="BH313" s="195">
        <f t="shared" si="27"/>
        <v>0</v>
      </c>
      <c r="BI313" s="195">
        <f t="shared" si="28"/>
        <v>0</v>
      </c>
      <c r="BJ313" s="18" t="s">
        <v>84</v>
      </c>
      <c r="BK313" s="195">
        <f t="shared" si="29"/>
        <v>0</v>
      </c>
      <c r="BL313" s="18" t="s">
        <v>223</v>
      </c>
      <c r="BM313" s="194" t="s">
        <v>483</v>
      </c>
    </row>
    <row r="314" spans="1:65" s="2" customFormat="1" ht="16.5" customHeight="1">
      <c r="A314" s="35"/>
      <c r="B314" s="36"/>
      <c r="C314" s="183" t="s">
        <v>484</v>
      </c>
      <c r="D314" s="183" t="s">
        <v>140</v>
      </c>
      <c r="E314" s="184" t="s">
        <v>485</v>
      </c>
      <c r="F314" s="185" t="s">
        <v>486</v>
      </c>
      <c r="G314" s="186" t="s">
        <v>420</v>
      </c>
      <c r="H314" s="187">
        <v>4</v>
      </c>
      <c r="I314" s="188"/>
      <c r="J314" s="189">
        <f t="shared" si="20"/>
        <v>0</v>
      </c>
      <c r="K314" s="185" t="s">
        <v>144</v>
      </c>
      <c r="L314" s="40"/>
      <c r="M314" s="190" t="s">
        <v>1</v>
      </c>
      <c r="N314" s="191" t="s">
        <v>41</v>
      </c>
      <c r="O314" s="72"/>
      <c r="P314" s="192">
        <f t="shared" si="21"/>
        <v>0</v>
      </c>
      <c r="Q314" s="192">
        <v>0</v>
      </c>
      <c r="R314" s="192">
        <f t="shared" si="22"/>
        <v>0</v>
      </c>
      <c r="S314" s="192">
        <v>1.56E-3</v>
      </c>
      <c r="T314" s="193">
        <f t="shared" si="23"/>
        <v>6.2399999999999999E-3</v>
      </c>
      <c r="U314" s="35"/>
      <c r="V314" s="35"/>
      <c r="W314" s="35"/>
      <c r="X314" s="35"/>
      <c r="Y314" s="35"/>
      <c r="Z314" s="35"/>
      <c r="AA314" s="35"/>
      <c r="AB314" s="35"/>
      <c r="AC314" s="35"/>
      <c r="AD314" s="35"/>
      <c r="AE314" s="35"/>
      <c r="AR314" s="194" t="s">
        <v>223</v>
      </c>
      <c r="AT314" s="194" t="s">
        <v>140</v>
      </c>
      <c r="AU314" s="194" t="s">
        <v>86</v>
      </c>
      <c r="AY314" s="18" t="s">
        <v>137</v>
      </c>
      <c r="BE314" s="195">
        <f t="shared" si="24"/>
        <v>0</v>
      </c>
      <c r="BF314" s="195">
        <f t="shared" si="25"/>
        <v>0</v>
      </c>
      <c r="BG314" s="195">
        <f t="shared" si="26"/>
        <v>0</v>
      </c>
      <c r="BH314" s="195">
        <f t="shared" si="27"/>
        <v>0</v>
      </c>
      <c r="BI314" s="195">
        <f t="shared" si="28"/>
        <v>0</v>
      </c>
      <c r="BJ314" s="18" t="s">
        <v>84</v>
      </c>
      <c r="BK314" s="195">
        <f t="shared" si="29"/>
        <v>0</v>
      </c>
      <c r="BL314" s="18" t="s">
        <v>223</v>
      </c>
      <c r="BM314" s="194" t="s">
        <v>487</v>
      </c>
    </row>
    <row r="315" spans="1:65" s="2" customFormat="1" ht="32.950000000000003" customHeight="1">
      <c r="A315" s="35"/>
      <c r="B315" s="36"/>
      <c r="C315" s="183" t="s">
        <v>488</v>
      </c>
      <c r="D315" s="183" t="s">
        <v>140</v>
      </c>
      <c r="E315" s="184" t="s">
        <v>489</v>
      </c>
      <c r="F315" s="185" t="s">
        <v>490</v>
      </c>
      <c r="G315" s="186" t="s">
        <v>420</v>
      </c>
      <c r="H315" s="187">
        <v>1</v>
      </c>
      <c r="I315" s="188"/>
      <c r="J315" s="189">
        <f t="shared" si="20"/>
        <v>0</v>
      </c>
      <c r="K315" s="185" t="s">
        <v>144</v>
      </c>
      <c r="L315" s="40"/>
      <c r="M315" s="190" t="s">
        <v>1</v>
      </c>
      <c r="N315" s="191" t="s">
        <v>41</v>
      </c>
      <c r="O315" s="72"/>
      <c r="P315" s="192">
        <f t="shared" si="21"/>
        <v>0</v>
      </c>
      <c r="Q315" s="192">
        <v>1.8E-3</v>
      </c>
      <c r="R315" s="192">
        <f t="shared" si="22"/>
        <v>1.8E-3</v>
      </c>
      <c r="S315" s="192">
        <v>0</v>
      </c>
      <c r="T315" s="193">
        <f t="shared" si="23"/>
        <v>0</v>
      </c>
      <c r="U315" s="35"/>
      <c r="V315" s="35"/>
      <c r="W315" s="35"/>
      <c r="X315" s="35"/>
      <c r="Y315" s="35"/>
      <c r="Z315" s="35"/>
      <c r="AA315" s="35"/>
      <c r="AB315" s="35"/>
      <c r="AC315" s="35"/>
      <c r="AD315" s="35"/>
      <c r="AE315" s="35"/>
      <c r="AR315" s="194" t="s">
        <v>223</v>
      </c>
      <c r="AT315" s="194" t="s">
        <v>140</v>
      </c>
      <c r="AU315" s="194" t="s">
        <v>86</v>
      </c>
      <c r="AY315" s="18" t="s">
        <v>137</v>
      </c>
      <c r="BE315" s="195">
        <f t="shared" si="24"/>
        <v>0</v>
      </c>
      <c r="BF315" s="195">
        <f t="shared" si="25"/>
        <v>0</v>
      </c>
      <c r="BG315" s="195">
        <f t="shared" si="26"/>
        <v>0</v>
      </c>
      <c r="BH315" s="195">
        <f t="shared" si="27"/>
        <v>0</v>
      </c>
      <c r="BI315" s="195">
        <f t="shared" si="28"/>
        <v>0</v>
      </c>
      <c r="BJ315" s="18" t="s">
        <v>84</v>
      </c>
      <c r="BK315" s="195">
        <f t="shared" si="29"/>
        <v>0</v>
      </c>
      <c r="BL315" s="18" t="s">
        <v>223</v>
      </c>
      <c r="BM315" s="194" t="s">
        <v>491</v>
      </c>
    </row>
    <row r="316" spans="1:65" s="2" customFormat="1" ht="24.15" customHeight="1">
      <c r="A316" s="35"/>
      <c r="B316" s="36"/>
      <c r="C316" s="183" t="s">
        <v>492</v>
      </c>
      <c r="D316" s="183" t="s">
        <v>140</v>
      </c>
      <c r="E316" s="184" t="s">
        <v>493</v>
      </c>
      <c r="F316" s="185" t="s">
        <v>494</v>
      </c>
      <c r="G316" s="186" t="s">
        <v>420</v>
      </c>
      <c r="H316" s="187">
        <v>2</v>
      </c>
      <c r="I316" s="188"/>
      <c r="J316" s="189">
        <f t="shared" si="20"/>
        <v>0</v>
      </c>
      <c r="K316" s="185" t="s">
        <v>144</v>
      </c>
      <c r="L316" s="40"/>
      <c r="M316" s="190" t="s">
        <v>1</v>
      </c>
      <c r="N316" s="191" t="s">
        <v>41</v>
      </c>
      <c r="O316" s="72"/>
      <c r="P316" s="192">
        <f t="shared" si="21"/>
        <v>0</v>
      </c>
      <c r="Q316" s="192">
        <v>1.8E-3</v>
      </c>
      <c r="R316" s="192">
        <f t="shared" si="22"/>
        <v>3.5999999999999999E-3</v>
      </c>
      <c r="S316" s="192">
        <v>0</v>
      </c>
      <c r="T316" s="193">
        <f t="shared" si="23"/>
        <v>0</v>
      </c>
      <c r="U316" s="35"/>
      <c r="V316" s="35"/>
      <c r="W316" s="35"/>
      <c r="X316" s="35"/>
      <c r="Y316" s="35"/>
      <c r="Z316" s="35"/>
      <c r="AA316" s="35"/>
      <c r="AB316" s="35"/>
      <c r="AC316" s="35"/>
      <c r="AD316" s="35"/>
      <c r="AE316" s="35"/>
      <c r="AR316" s="194" t="s">
        <v>223</v>
      </c>
      <c r="AT316" s="194" t="s">
        <v>140</v>
      </c>
      <c r="AU316" s="194" t="s">
        <v>86</v>
      </c>
      <c r="AY316" s="18" t="s">
        <v>137</v>
      </c>
      <c r="BE316" s="195">
        <f t="shared" si="24"/>
        <v>0</v>
      </c>
      <c r="BF316" s="195">
        <f t="shared" si="25"/>
        <v>0</v>
      </c>
      <c r="BG316" s="195">
        <f t="shared" si="26"/>
        <v>0</v>
      </c>
      <c r="BH316" s="195">
        <f t="shared" si="27"/>
        <v>0</v>
      </c>
      <c r="BI316" s="195">
        <f t="shared" si="28"/>
        <v>0</v>
      </c>
      <c r="BJ316" s="18" t="s">
        <v>84</v>
      </c>
      <c r="BK316" s="195">
        <f t="shared" si="29"/>
        <v>0</v>
      </c>
      <c r="BL316" s="18" t="s">
        <v>223</v>
      </c>
      <c r="BM316" s="194" t="s">
        <v>495</v>
      </c>
    </row>
    <row r="317" spans="1:65" s="2" customFormat="1" ht="16.5" customHeight="1">
      <c r="A317" s="35"/>
      <c r="B317" s="36"/>
      <c r="C317" s="183" t="s">
        <v>496</v>
      </c>
      <c r="D317" s="183" t="s">
        <v>140</v>
      </c>
      <c r="E317" s="184" t="s">
        <v>497</v>
      </c>
      <c r="F317" s="185" t="s">
        <v>498</v>
      </c>
      <c r="G317" s="186" t="s">
        <v>286</v>
      </c>
      <c r="H317" s="187">
        <v>4</v>
      </c>
      <c r="I317" s="188"/>
      <c r="J317" s="189">
        <f t="shared" si="20"/>
        <v>0</v>
      </c>
      <c r="K317" s="185" t="s">
        <v>144</v>
      </c>
      <c r="L317" s="40"/>
      <c r="M317" s="190" t="s">
        <v>1</v>
      </c>
      <c r="N317" s="191" t="s">
        <v>41</v>
      </c>
      <c r="O317" s="72"/>
      <c r="P317" s="192">
        <f t="shared" si="21"/>
        <v>0</v>
      </c>
      <c r="Q317" s="192">
        <v>0</v>
      </c>
      <c r="R317" s="192">
        <f t="shared" si="22"/>
        <v>0</v>
      </c>
      <c r="S317" s="192">
        <v>8.4999999999999995E-4</v>
      </c>
      <c r="T317" s="193">
        <f t="shared" si="23"/>
        <v>3.3999999999999998E-3</v>
      </c>
      <c r="U317" s="35"/>
      <c r="V317" s="35"/>
      <c r="W317" s="35"/>
      <c r="X317" s="35"/>
      <c r="Y317" s="35"/>
      <c r="Z317" s="35"/>
      <c r="AA317" s="35"/>
      <c r="AB317" s="35"/>
      <c r="AC317" s="35"/>
      <c r="AD317" s="35"/>
      <c r="AE317" s="35"/>
      <c r="AR317" s="194" t="s">
        <v>223</v>
      </c>
      <c r="AT317" s="194" t="s">
        <v>140</v>
      </c>
      <c r="AU317" s="194" t="s">
        <v>86</v>
      </c>
      <c r="AY317" s="18" t="s">
        <v>137</v>
      </c>
      <c r="BE317" s="195">
        <f t="shared" si="24"/>
        <v>0</v>
      </c>
      <c r="BF317" s="195">
        <f t="shared" si="25"/>
        <v>0</v>
      </c>
      <c r="BG317" s="195">
        <f t="shared" si="26"/>
        <v>0</v>
      </c>
      <c r="BH317" s="195">
        <f t="shared" si="27"/>
        <v>0</v>
      </c>
      <c r="BI317" s="195">
        <f t="shared" si="28"/>
        <v>0</v>
      </c>
      <c r="BJ317" s="18" t="s">
        <v>84</v>
      </c>
      <c r="BK317" s="195">
        <f t="shared" si="29"/>
        <v>0</v>
      </c>
      <c r="BL317" s="18" t="s">
        <v>223</v>
      </c>
      <c r="BM317" s="194" t="s">
        <v>499</v>
      </c>
    </row>
    <row r="318" spans="1:65" s="2" customFormat="1" ht="16.5" customHeight="1">
      <c r="A318" s="35"/>
      <c r="B318" s="36"/>
      <c r="C318" s="183" t="s">
        <v>500</v>
      </c>
      <c r="D318" s="183" t="s">
        <v>140</v>
      </c>
      <c r="E318" s="184" t="s">
        <v>501</v>
      </c>
      <c r="F318" s="185" t="s">
        <v>502</v>
      </c>
      <c r="G318" s="186" t="s">
        <v>286</v>
      </c>
      <c r="H318" s="187">
        <v>2</v>
      </c>
      <c r="I318" s="188"/>
      <c r="J318" s="189">
        <f t="shared" si="20"/>
        <v>0</v>
      </c>
      <c r="K318" s="185" t="s">
        <v>144</v>
      </c>
      <c r="L318" s="40"/>
      <c r="M318" s="190" t="s">
        <v>1</v>
      </c>
      <c r="N318" s="191" t="s">
        <v>41</v>
      </c>
      <c r="O318" s="72"/>
      <c r="P318" s="192">
        <f t="shared" si="21"/>
        <v>0</v>
      </c>
      <c r="Q318" s="192">
        <v>2.4000000000000001E-4</v>
      </c>
      <c r="R318" s="192">
        <f t="shared" si="22"/>
        <v>4.8000000000000001E-4</v>
      </c>
      <c r="S318" s="192">
        <v>0</v>
      </c>
      <c r="T318" s="193">
        <f t="shared" si="23"/>
        <v>0</v>
      </c>
      <c r="U318" s="35"/>
      <c r="V318" s="35"/>
      <c r="W318" s="35"/>
      <c r="X318" s="35"/>
      <c r="Y318" s="35"/>
      <c r="Z318" s="35"/>
      <c r="AA318" s="35"/>
      <c r="AB318" s="35"/>
      <c r="AC318" s="35"/>
      <c r="AD318" s="35"/>
      <c r="AE318" s="35"/>
      <c r="AR318" s="194" t="s">
        <v>223</v>
      </c>
      <c r="AT318" s="194" t="s">
        <v>140</v>
      </c>
      <c r="AU318" s="194" t="s">
        <v>86</v>
      </c>
      <c r="AY318" s="18" t="s">
        <v>137</v>
      </c>
      <c r="BE318" s="195">
        <f t="shared" si="24"/>
        <v>0</v>
      </c>
      <c r="BF318" s="195">
        <f t="shared" si="25"/>
        <v>0</v>
      </c>
      <c r="BG318" s="195">
        <f t="shared" si="26"/>
        <v>0</v>
      </c>
      <c r="BH318" s="195">
        <f t="shared" si="27"/>
        <v>0</v>
      </c>
      <c r="BI318" s="195">
        <f t="shared" si="28"/>
        <v>0</v>
      </c>
      <c r="BJ318" s="18" t="s">
        <v>84</v>
      </c>
      <c r="BK318" s="195">
        <f t="shared" si="29"/>
        <v>0</v>
      </c>
      <c r="BL318" s="18" t="s">
        <v>223</v>
      </c>
      <c r="BM318" s="194" t="s">
        <v>503</v>
      </c>
    </row>
    <row r="319" spans="1:65" s="2" customFormat="1" ht="24.15" customHeight="1">
      <c r="A319" s="35"/>
      <c r="B319" s="36"/>
      <c r="C319" s="183" t="s">
        <v>504</v>
      </c>
      <c r="D319" s="183" t="s">
        <v>140</v>
      </c>
      <c r="E319" s="184" t="s">
        <v>505</v>
      </c>
      <c r="F319" s="185" t="s">
        <v>506</v>
      </c>
      <c r="G319" s="186" t="s">
        <v>309</v>
      </c>
      <c r="H319" s="187">
        <v>4.3999999999999997E-2</v>
      </c>
      <c r="I319" s="188"/>
      <c r="J319" s="189">
        <f t="shared" si="20"/>
        <v>0</v>
      </c>
      <c r="K319" s="185" t="s">
        <v>144</v>
      </c>
      <c r="L319" s="40"/>
      <c r="M319" s="190" t="s">
        <v>1</v>
      </c>
      <c r="N319" s="191" t="s">
        <v>41</v>
      </c>
      <c r="O319" s="72"/>
      <c r="P319" s="192">
        <f t="shared" si="21"/>
        <v>0</v>
      </c>
      <c r="Q319" s="192">
        <v>0</v>
      </c>
      <c r="R319" s="192">
        <f t="shared" si="22"/>
        <v>0</v>
      </c>
      <c r="S319" s="192">
        <v>0</v>
      </c>
      <c r="T319" s="193">
        <f t="shared" si="23"/>
        <v>0</v>
      </c>
      <c r="U319" s="35"/>
      <c r="V319" s="35"/>
      <c r="W319" s="35"/>
      <c r="X319" s="35"/>
      <c r="Y319" s="35"/>
      <c r="Z319" s="35"/>
      <c r="AA319" s="35"/>
      <c r="AB319" s="35"/>
      <c r="AC319" s="35"/>
      <c r="AD319" s="35"/>
      <c r="AE319" s="35"/>
      <c r="AR319" s="194" t="s">
        <v>223</v>
      </c>
      <c r="AT319" s="194" t="s">
        <v>140</v>
      </c>
      <c r="AU319" s="194" t="s">
        <v>86</v>
      </c>
      <c r="AY319" s="18" t="s">
        <v>137</v>
      </c>
      <c r="BE319" s="195">
        <f t="shared" si="24"/>
        <v>0</v>
      </c>
      <c r="BF319" s="195">
        <f t="shared" si="25"/>
        <v>0</v>
      </c>
      <c r="BG319" s="195">
        <f t="shared" si="26"/>
        <v>0</v>
      </c>
      <c r="BH319" s="195">
        <f t="shared" si="27"/>
        <v>0</v>
      </c>
      <c r="BI319" s="195">
        <f t="shared" si="28"/>
        <v>0</v>
      </c>
      <c r="BJ319" s="18" t="s">
        <v>84</v>
      </c>
      <c r="BK319" s="195">
        <f t="shared" si="29"/>
        <v>0</v>
      </c>
      <c r="BL319" s="18" t="s">
        <v>223</v>
      </c>
      <c r="BM319" s="194" t="s">
        <v>507</v>
      </c>
    </row>
    <row r="320" spans="1:65" s="2" customFormat="1" ht="24.15" customHeight="1">
      <c r="A320" s="35"/>
      <c r="B320" s="36"/>
      <c r="C320" s="183" t="s">
        <v>508</v>
      </c>
      <c r="D320" s="183" t="s">
        <v>140</v>
      </c>
      <c r="E320" s="184" t="s">
        <v>509</v>
      </c>
      <c r="F320" s="185" t="s">
        <v>510</v>
      </c>
      <c r="G320" s="186" t="s">
        <v>309</v>
      </c>
      <c r="H320" s="187">
        <v>4.3999999999999997E-2</v>
      </c>
      <c r="I320" s="188"/>
      <c r="J320" s="189">
        <f t="shared" si="20"/>
        <v>0</v>
      </c>
      <c r="K320" s="185" t="s">
        <v>144</v>
      </c>
      <c r="L320" s="40"/>
      <c r="M320" s="190" t="s">
        <v>1</v>
      </c>
      <c r="N320" s="191" t="s">
        <v>41</v>
      </c>
      <c r="O320" s="72"/>
      <c r="P320" s="192">
        <f t="shared" si="21"/>
        <v>0</v>
      </c>
      <c r="Q320" s="192">
        <v>0</v>
      </c>
      <c r="R320" s="192">
        <f t="shared" si="22"/>
        <v>0</v>
      </c>
      <c r="S320" s="192">
        <v>0</v>
      </c>
      <c r="T320" s="193">
        <f t="shared" si="23"/>
        <v>0</v>
      </c>
      <c r="U320" s="35"/>
      <c r="V320" s="35"/>
      <c r="W320" s="35"/>
      <c r="X320" s="35"/>
      <c r="Y320" s="35"/>
      <c r="Z320" s="35"/>
      <c r="AA320" s="35"/>
      <c r="AB320" s="35"/>
      <c r="AC320" s="35"/>
      <c r="AD320" s="35"/>
      <c r="AE320" s="35"/>
      <c r="AR320" s="194" t="s">
        <v>223</v>
      </c>
      <c r="AT320" s="194" t="s">
        <v>140</v>
      </c>
      <c r="AU320" s="194" t="s">
        <v>86</v>
      </c>
      <c r="AY320" s="18" t="s">
        <v>137</v>
      </c>
      <c r="BE320" s="195">
        <f t="shared" si="24"/>
        <v>0</v>
      </c>
      <c r="BF320" s="195">
        <f t="shared" si="25"/>
        <v>0</v>
      </c>
      <c r="BG320" s="195">
        <f t="shared" si="26"/>
        <v>0</v>
      </c>
      <c r="BH320" s="195">
        <f t="shared" si="27"/>
        <v>0</v>
      </c>
      <c r="BI320" s="195">
        <f t="shared" si="28"/>
        <v>0</v>
      </c>
      <c r="BJ320" s="18" t="s">
        <v>84</v>
      </c>
      <c r="BK320" s="195">
        <f t="shared" si="29"/>
        <v>0</v>
      </c>
      <c r="BL320" s="18" t="s">
        <v>223</v>
      </c>
      <c r="BM320" s="194" t="s">
        <v>511</v>
      </c>
    </row>
    <row r="321" spans="1:65" s="2" customFormat="1" ht="24.15" customHeight="1">
      <c r="A321" s="35"/>
      <c r="B321" s="36"/>
      <c r="C321" s="183" t="s">
        <v>512</v>
      </c>
      <c r="D321" s="183" t="s">
        <v>140</v>
      </c>
      <c r="E321" s="184" t="s">
        <v>513</v>
      </c>
      <c r="F321" s="185" t="s">
        <v>514</v>
      </c>
      <c r="G321" s="186" t="s">
        <v>309</v>
      </c>
      <c r="H321" s="187">
        <v>4.3999999999999997E-2</v>
      </c>
      <c r="I321" s="188"/>
      <c r="J321" s="189">
        <f t="shared" si="20"/>
        <v>0</v>
      </c>
      <c r="K321" s="185" t="s">
        <v>144</v>
      </c>
      <c r="L321" s="40"/>
      <c r="M321" s="190" t="s">
        <v>1</v>
      </c>
      <c r="N321" s="191" t="s">
        <v>41</v>
      </c>
      <c r="O321" s="72"/>
      <c r="P321" s="192">
        <f t="shared" si="21"/>
        <v>0</v>
      </c>
      <c r="Q321" s="192">
        <v>0</v>
      </c>
      <c r="R321" s="192">
        <f t="shared" si="22"/>
        <v>0</v>
      </c>
      <c r="S321" s="192">
        <v>0</v>
      </c>
      <c r="T321" s="193">
        <f t="shared" si="23"/>
        <v>0</v>
      </c>
      <c r="U321" s="35"/>
      <c r="V321" s="35"/>
      <c r="W321" s="35"/>
      <c r="X321" s="35"/>
      <c r="Y321" s="35"/>
      <c r="Z321" s="35"/>
      <c r="AA321" s="35"/>
      <c r="AB321" s="35"/>
      <c r="AC321" s="35"/>
      <c r="AD321" s="35"/>
      <c r="AE321" s="35"/>
      <c r="AR321" s="194" t="s">
        <v>223</v>
      </c>
      <c r="AT321" s="194" t="s">
        <v>140</v>
      </c>
      <c r="AU321" s="194" t="s">
        <v>86</v>
      </c>
      <c r="AY321" s="18" t="s">
        <v>137</v>
      </c>
      <c r="BE321" s="195">
        <f t="shared" si="24"/>
        <v>0</v>
      </c>
      <c r="BF321" s="195">
        <f t="shared" si="25"/>
        <v>0</v>
      </c>
      <c r="BG321" s="195">
        <f t="shared" si="26"/>
        <v>0</v>
      </c>
      <c r="BH321" s="195">
        <f t="shared" si="27"/>
        <v>0</v>
      </c>
      <c r="BI321" s="195">
        <f t="shared" si="28"/>
        <v>0</v>
      </c>
      <c r="BJ321" s="18" t="s">
        <v>84</v>
      </c>
      <c r="BK321" s="195">
        <f t="shared" si="29"/>
        <v>0</v>
      </c>
      <c r="BL321" s="18" t="s">
        <v>223</v>
      </c>
      <c r="BM321" s="194" t="s">
        <v>515</v>
      </c>
    </row>
    <row r="322" spans="1:65" s="12" customFormat="1" ht="22.75" customHeight="1">
      <c r="B322" s="167"/>
      <c r="C322" s="168"/>
      <c r="D322" s="169" t="s">
        <v>75</v>
      </c>
      <c r="E322" s="181" t="s">
        <v>516</v>
      </c>
      <c r="F322" s="181" t="s">
        <v>517</v>
      </c>
      <c r="G322" s="168"/>
      <c r="H322" s="168"/>
      <c r="I322" s="171"/>
      <c r="J322" s="182">
        <f>BK322</f>
        <v>0</v>
      </c>
      <c r="K322" s="168"/>
      <c r="L322" s="173"/>
      <c r="M322" s="174"/>
      <c r="N322" s="175"/>
      <c r="O322" s="175"/>
      <c r="P322" s="176">
        <f>SUM(P323:P326)</f>
        <v>0</v>
      </c>
      <c r="Q322" s="175"/>
      <c r="R322" s="176">
        <f>SUM(R323:R326)</f>
        <v>3.3600000000000001E-3</v>
      </c>
      <c r="S322" s="175"/>
      <c r="T322" s="177">
        <f>SUM(T323:T326)</f>
        <v>3.15E-3</v>
      </c>
      <c r="AR322" s="178" t="s">
        <v>86</v>
      </c>
      <c r="AT322" s="179" t="s">
        <v>75</v>
      </c>
      <c r="AU322" s="179" t="s">
        <v>84</v>
      </c>
      <c r="AY322" s="178" t="s">
        <v>137</v>
      </c>
      <c r="BK322" s="180">
        <f>SUM(BK323:BK326)</f>
        <v>0</v>
      </c>
    </row>
    <row r="323" spans="1:65" s="2" customFormat="1" ht="24.15" customHeight="1">
      <c r="A323" s="35"/>
      <c r="B323" s="36"/>
      <c r="C323" s="183" t="s">
        <v>518</v>
      </c>
      <c r="D323" s="183" t="s">
        <v>140</v>
      </c>
      <c r="E323" s="184" t="s">
        <v>519</v>
      </c>
      <c r="F323" s="185" t="s">
        <v>520</v>
      </c>
      <c r="G323" s="186" t="s">
        <v>286</v>
      </c>
      <c r="H323" s="187">
        <v>7</v>
      </c>
      <c r="I323" s="188"/>
      <c r="J323" s="189">
        <f>ROUND(I323*H323,2)</f>
        <v>0</v>
      </c>
      <c r="K323" s="185" t="s">
        <v>144</v>
      </c>
      <c r="L323" s="40"/>
      <c r="M323" s="190" t="s">
        <v>1</v>
      </c>
      <c r="N323" s="191" t="s">
        <v>41</v>
      </c>
      <c r="O323" s="72"/>
      <c r="P323" s="192">
        <f>O323*H323</f>
        <v>0</v>
      </c>
      <c r="Q323" s="192">
        <v>9.0000000000000006E-5</v>
      </c>
      <c r="R323" s="192">
        <f>Q323*H323</f>
        <v>6.3000000000000003E-4</v>
      </c>
      <c r="S323" s="192">
        <v>4.4999999999999999E-4</v>
      </c>
      <c r="T323" s="193">
        <f>S323*H323</f>
        <v>3.15E-3</v>
      </c>
      <c r="U323" s="35"/>
      <c r="V323" s="35"/>
      <c r="W323" s="35"/>
      <c r="X323" s="35"/>
      <c r="Y323" s="35"/>
      <c r="Z323" s="35"/>
      <c r="AA323" s="35"/>
      <c r="AB323" s="35"/>
      <c r="AC323" s="35"/>
      <c r="AD323" s="35"/>
      <c r="AE323" s="35"/>
      <c r="AR323" s="194" t="s">
        <v>223</v>
      </c>
      <c r="AT323" s="194" t="s">
        <v>140</v>
      </c>
      <c r="AU323" s="194" t="s">
        <v>86</v>
      </c>
      <c r="AY323" s="18" t="s">
        <v>137</v>
      </c>
      <c r="BE323" s="195">
        <f>IF(N323="základní",J323,0)</f>
        <v>0</v>
      </c>
      <c r="BF323" s="195">
        <f>IF(N323="snížená",J323,0)</f>
        <v>0</v>
      </c>
      <c r="BG323" s="195">
        <f>IF(N323="zákl. přenesená",J323,0)</f>
        <v>0</v>
      </c>
      <c r="BH323" s="195">
        <f>IF(N323="sníž. přenesená",J323,0)</f>
        <v>0</v>
      </c>
      <c r="BI323" s="195">
        <f>IF(N323="nulová",J323,0)</f>
        <v>0</v>
      </c>
      <c r="BJ323" s="18" t="s">
        <v>84</v>
      </c>
      <c r="BK323" s="195">
        <f>ROUND(I323*H323,2)</f>
        <v>0</v>
      </c>
      <c r="BL323" s="18" t="s">
        <v>223</v>
      </c>
      <c r="BM323" s="194" t="s">
        <v>521</v>
      </c>
    </row>
    <row r="324" spans="1:65" s="2" customFormat="1" ht="24.15" customHeight="1">
      <c r="A324" s="35"/>
      <c r="B324" s="36"/>
      <c r="C324" s="183" t="s">
        <v>522</v>
      </c>
      <c r="D324" s="183" t="s">
        <v>140</v>
      </c>
      <c r="E324" s="184" t="s">
        <v>523</v>
      </c>
      <c r="F324" s="185" t="s">
        <v>524</v>
      </c>
      <c r="G324" s="186" t="s">
        <v>286</v>
      </c>
      <c r="H324" s="187">
        <v>7</v>
      </c>
      <c r="I324" s="188"/>
      <c r="J324" s="189">
        <f>ROUND(I324*H324,2)</f>
        <v>0</v>
      </c>
      <c r="K324" s="185" t="s">
        <v>144</v>
      </c>
      <c r="L324" s="40"/>
      <c r="M324" s="190" t="s">
        <v>1</v>
      </c>
      <c r="N324" s="191" t="s">
        <v>41</v>
      </c>
      <c r="O324" s="72"/>
      <c r="P324" s="192">
        <f>O324*H324</f>
        <v>0</v>
      </c>
      <c r="Q324" s="192">
        <v>2.7999999999999998E-4</v>
      </c>
      <c r="R324" s="192">
        <f>Q324*H324</f>
        <v>1.9599999999999999E-3</v>
      </c>
      <c r="S324" s="192">
        <v>0</v>
      </c>
      <c r="T324" s="193">
        <f>S324*H324</f>
        <v>0</v>
      </c>
      <c r="U324" s="35"/>
      <c r="V324" s="35"/>
      <c r="W324" s="35"/>
      <c r="X324" s="35"/>
      <c r="Y324" s="35"/>
      <c r="Z324" s="35"/>
      <c r="AA324" s="35"/>
      <c r="AB324" s="35"/>
      <c r="AC324" s="35"/>
      <c r="AD324" s="35"/>
      <c r="AE324" s="35"/>
      <c r="AR324" s="194" t="s">
        <v>223</v>
      </c>
      <c r="AT324" s="194" t="s">
        <v>140</v>
      </c>
      <c r="AU324" s="194" t="s">
        <v>86</v>
      </c>
      <c r="AY324" s="18" t="s">
        <v>137</v>
      </c>
      <c r="BE324" s="195">
        <f>IF(N324="základní",J324,0)</f>
        <v>0</v>
      </c>
      <c r="BF324" s="195">
        <f>IF(N324="snížená",J324,0)</f>
        <v>0</v>
      </c>
      <c r="BG324" s="195">
        <f>IF(N324="zákl. přenesená",J324,0)</f>
        <v>0</v>
      </c>
      <c r="BH324" s="195">
        <f>IF(N324="sníž. přenesená",J324,0)</f>
        <v>0</v>
      </c>
      <c r="BI324" s="195">
        <f>IF(N324="nulová",J324,0)</f>
        <v>0</v>
      </c>
      <c r="BJ324" s="18" t="s">
        <v>84</v>
      </c>
      <c r="BK324" s="195">
        <f>ROUND(I324*H324,2)</f>
        <v>0</v>
      </c>
      <c r="BL324" s="18" t="s">
        <v>223</v>
      </c>
      <c r="BM324" s="194" t="s">
        <v>525</v>
      </c>
    </row>
    <row r="325" spans="1:65" s="2" customFormat="1" ht="24.15" customHeight="1">
      <c r="A325" s="35"/>
      <c r="B325" s="36"/>
      <c r="C325" s="183" t="s">
        <v>526</v>
      </c>
      <c r="D325" s="183" t="s">
        <v>140</v>
      </c>
      <c r="E325" s="184" t="s">
        <v>527</v>
      </c>
      <c r="F325" s="185" t="s">
        <v>528</v>
      </c>
      <c r="G325" s="186" t="s">
        <v>286</v>
      </c>
      <c r="H325" s="187">
        <v>7</v>
      </c>
      <c r="I325" s="188"/>
      <c r="J325" s="189">
        <f>ROUND(I325*H325,2)</f>
        <v>0</v>
      </c>
      <c r="K325" s="185" t="s">
        <v>144</v>
      </c>
      <c r="L325" s="40"/>
      <c r="M325" s="190" t="s">
        <v>1</v>
      </c>
      <c r="N325" s="191" t="s">
        <v>41</v>
      </c>
      <c r="O325" s="72"/>
      <c r="P325" s="192">
        <f>O325*H325</f>
        <v>0</v>
      </c>
      <c r="Q325" s="192">
        <v>1.1E-4</v>
      </c>
      <c r="R325" s="192">
        <f>Q325*H325</f>
        <v>7.7000000000000007E-4</v>
      </c>
      <c r="S325" s="192">
        <v>0</v>
      </c>
      <c r="T325" s="193">
        <f>S325*H325</f>
        <v>0</v>
      </c>
      <c r="U325" s="35"/>
      <c r="V325" s="35"/>
      <c r="W325" s="35"/>
      <c r="X325" s="35"/>
      <c r="Y325" s="35"/>
      <c r="Z325" s="35"/>
      <c r="AA325" s="35"/>
      <c r="AB325" s="35"/>
      <c r="AC325" s="35"/>
      <c r="AD325" s="35"/>
      <c r="AE325" s="35"/>
      <c r="AR325" s="194" t="s">
        <v>223</v>
      </c>
      <c r="AT325" s="194" t="s">
        <v>140</v>
      </c>
      <c r="AU325" s="194" t="s">
        <v>86</v>
      </c>
      <c r="AY325" s="18" t="s">
        <v>137</v>
      </c>
      <c r="BE325" s="195">
        <f>IF(N325="základní",J325,0)</f>
        <v>0</v>
      </c>
      <c r="BF325" s="195">
        <f>IF(N325="snížená",J325,0)</f>
        <v>0</v>
      </c>
      <c r="BG325" s="195">
        <f>IF(N325="zákl. přenesená",J325,0)</f>
        <v>0</v>
      </c>
      <c r="BH325" s="195">
        <f>IF(N325="sníž. přenesená",J325,0)</f>
        <v>0</v>
      </c>
      <c r="BI325" s="195">
        <f>IF(N325="nulová",J325,0)</f>
        <v>0</v>
      </c>
      <c r="BJ325" s="18" t="s">
        <v>84</v>
      </c>
      <c r="BK325" s="195">
        <f>ROUND(I325*H325,2)</f>
        <v>0</v>
      </c>
      <c r="BL325" s="18" t="s">
        <v>223</v>
      </c>
      <c r="BM325" s="194" t="s">
        <v>529</v>
      </c>
    </row>
    <row r="326" spans="1:65" s="2" customFormat="1" ht="24.15" customHeight="1">
      <c r="A326" s="35"/>
      <c r="B326" s="36"/>
      <c r="C326" s="183" t="s">
        <v>530</v>
      </c>
      <c r="D326" s="183" t="s">
        <v>140</v>
      </c>
      <c r="E326" s="184" t="s">
        <v>531</v>
      </c>
      <c r="F326" s="185" t="s">
        <v>532</v>
      </c>
      <c r="G326" s="186" t="s">
        <v>309</v>
      </c>
      <c r="H326" s="187">
        <v>3.0000000000000001E-3</v>
      </c>
      <c r="I326" s="188"/>
      <c r="J326" s="189">
        <f>ROUND(I326*H326,2)</f>
        <v>0</v>
      </c>
      <c r="K326" s="185" t="s">
        <v>144</v>
      </c>
      <c r="L326" s="40"/>
      <c r="M326" s="190" t="s">
        <v>1</v>
      </c>
      <c r="N326" s="191" t="s">
        <v>41</v>
      </c>
      <c r="O326" s="72"/>
      <c r="P326" s="192">
        <f>O326*H326</f>
        <v>0</v>
      </c>
      <c r="Q326" s="192">
        <v>0</v>
      </c>
      <c r="R326" s="192">
        <f>Q326*H326</f>
        <v>0</v>
      </c>
      <c r="S326" s="192">
        <v>0</v>
      </c>
      <c r="T326" s="193">
        <f>S326*H326</f>
        <v>0</v>
      </c>
      <c r="U326" s="35"/>
      <c r="V326" s="35"/>
      <c r="W326" s="35"/>
      <c r="X326" s="35"/>
      <c r="Y326" s="35"/>
      <c r="Z326" s="35"/>
      <c r="AA326" s="35"/>
      <c r="AB326" s="35"/>
      <c r="AC326" s="35"/>
      <c r="AD326" s="35"/>
      <c r="AE326" s="35"/>
      <c r="AR326" s="194" t="s">
        <v>223</v>
      </c>
      <c r="AT326" s="194" t="s">
        <v>140</v>
      </c>
      <c r="AU326" s="194" t="s">
        <v>86</v>
      </c>
      <c r="AY326" s="18" t="s">
        <v>137</v>
      </c>
      <c r="BE326" s="195">
        <f>IF(N326="základní",J326,0)</f>
        <v>0</v>
      </c>
      <c r="BF326" s="195">
        <f>IF(N326="snížená",J326,0)</f>
        <v>0</v>
      </c>
      <c r="BG326" s="195">
        <f>IF(N326="zákl. přenesená",J326,0)</f>
        <v>0</v>
      </c>
      <c r="BH326" s="195">
        <f>IF(N326="sníž. přenesená",J326,0)</f>
        <v>0</v>
      </c>
      <c r="BI326" s="195">
        <f>IF(N326="nulová",J326,0)</f>
        <v>0</v>
      </c>
      <c r="BJ326" s="18" t="s">
        <v>84</v>
      </c>
      <c r="BK326" s="195">
        <f>ROUND(I326*H326,2)</f>
        <v>0</v>
      </c>
      <c r="BL326" s="18" t="s">
        <v>223</v>
      </c>
      <c r="BM326" s="194" t="s">
        <v>533</v>
      </c>
    </row>
    <row r="327" spans="1:65" s="12" customFormat="1" ht="22.75" customHeight="1">
      <c r="B327" s="167"/>
      <c r="C327" s="168"/>
      <c r="D327" s="169" t="s">
        <v>75</v>
      </c>
      <c r="E327" s="181" t="s">
        <v>534</v>
      </c>
      <c r="F327" s="181" t="s">
        <v>535</v>
      </c>
      <c r="G327" s="168"/>
      <c r="H327" s="168"/>
      <c r="I327" s="171"/>
      <c r="J327" s="182">
        <f>BK327</f>
        <v>0</v>
      </c>
      <c r="K327" s="168"/>
      <c r="L327" s="173"/>
      <c r="M327" s="174"/>
      <c r="N327" s="175"/>
      <c r="O327" s="175"/>
      <c r="P327" s="176">
        <f>SUM(P328:P330)</f>
        <v>0</v>
      </c>
      <c r="Q327" s="175"/>
      <c r="R327" s="176">
        <f>SUM(R328:R330)</f>
        <v>0</v>
      </c>
      <c r="S327" s="175"/>
      <c r="T327" s="177">
        <f>SUM(T328:T330)</f>
        <v>0</v>
      </c>
      <c r="AR327" s="178" t="s">
        <v>86</v>
      </c>
      <c r="AT327" s="179" t="s">
        <v>75</v>
      </c>
      <c r="AU327" s="179" t="s">
        <v>84</v>
      </c>
      <c r="AY327" s="178" t="s">
        <v>137</v>
      </c>
      <c r="BK327" s="180">
        <f>SUM(BK328:BK330)</f>
        <v>0</v>
      </c>
    </row>
    <row r="328" spans="1:65" s="2" customFormat="1" ht="24.15" customHeight="1">
      <c r="A328" s="35"/>
      <c r="B328" s="36"/>
      <c r="C328" s="183" t="s">
        <v>536</v>
      </c>
      <c r="D328" s="183" t="s">
        <v>140</v>
      </c>
      <c r="E328" s="184" t="s">
        <v>537</v>
      </c>
      <c r="F328" s="185" t="s">
        <v>538</v>
      </c>
      <c r="G328" s="186" t="s">
        <v>286</v>
      </c>
      <c r="H328" s="187">
        <v>7</v>
      </c>
      <c r="I328" s="188"/>
      <c r="J328" s="189">
        <f>ROUND(I328*H328,2)</f>
        <v>0</v>
      </c>
      <c r="K328" s="185" t="s">
        <v>144</v>
      </c>
      <c r="L328" s="40"/>
      <c r="M328" s="190" t="s">
        <v>1</v>
      </c>
      <c r="N328" s="191" t="s">
        <v>41</v>
      </c>
      <c r="O328" s="72"/>
      <c r="P328" s="192">
        <f>O328*H328</f>
        <v>0</v>
      </c>
      <c r="Q328" s="192">
        <v>0</v>
      </c>
      <c r="R328" s="192">
        <f>Q328*H328</f>
        <v>0</v>
      </c>
      <c r="S328" s="192">
        <v>0</v>
      </c>
      <c r="T328" s="193">
        <f>S328*H328</f>
        <v>0</v>
      </c>
      <c r="U328" s="35"/>
      <c r="V328" s="35"/>
      <c r="W328" s="35"/>
      <c r="X328" s="35"/>
      <c r="Y328" s="35"/>
      <c r="Z328" s="35"/>
      <c r="AA328" s="35"/>
      <c r="AB328" s="35"/>
      <c r="AC328" s="35"/>
      <c r="AD328" s="35"/>
      <c r="AE328" s="35"/>
      <c r="AR328" s="194" t="s">
        <v>223</v>
      </c>
      <c r="AT328" s="194" t="s">
        <v>140</v>
      </c>
      <c r="AU328" s="194" t="s">
        <v>86</v>
      </c>
      <c r="AY328" s="18" t="s">
        <v>137</v>
      </c>
      <c r="BE328" s="195">
        <f>IF(N328="základní",J328,0)</f>
        <v>0</v>
      </c>
      <c r="BF328" s="195">
        <f>IF(N328="snížená",J328,0)</f>
        <v>0</v>
      </c>
      <c r="BG328" s="195">
        <f>IF(N328="zákl. přenesená",J328,0)</f>
        <v>0</v>
      </c>
      <c r="BH328" s="195">
        <f>IF(N328="sníž. přenesená",J328,0)</f>
        <v>0</v>
      </c>
      <c r="BI328" s="195">
        <f>IF(N328="nulová",J328,0)</f>
        <v>0</v>
      </c>
      <c r="BJ328" s="18" t="s">
        <v>84</v>
      </c>
      <c r="BK328" s="195">
        <f>ROUND(I328*H328,2)</f>
        <v>0</v>
      </c>
      <c r="BL328" s="18" t="s">
        <v>223</v>
      </c>
      <c r="BM328" s="194" t="s">
        <v>539</v>
      </c>
    </row>
    <row r="329" spans="1:65" s="2" customFormat="1" ht="21.75" customHeight="1">
      <c r="A329" s="35"/>
      <c r="B329" s="36"/>
      <c r="C329" s="183" t="s">
        <v>540</v>
      </c>
      <c r="D329" s="183" t="s">
        <v>140</v>
      </c>
      <c r="E329" s="184" t="s">
        <v>541</v>
      </c>
      <c r="F329" s="185" t="s">
        <v>542</v>
      </c>
      <c r="G329" s="186" t="s">
        <v>143</v>
      </c>
      <c r="H329" s="187">
        <v>14</v>
      </c>
      <c r="I329" s="188"/>
      <c r="J329" s="189">
        <f>ROUND(I329*H329,2)</f>
        <v>0</v>
      </c>
      <c r="K329" s="185" t="s">
        <v>144</v>
      </c>
      <c r="L329" s="40"/>
      <c r="M329" s="190" t="s">
        <v>1</v>
      </c>
      <c r="N329" s="191" t="s">
        <v>41</v>
      </c>
      <c r="O329" s="72"/>
      <c r="P329" s="192">
        <f>O329*H329</f>
        <v>0</v>
      </c>
      <c r="Q329" s="192">
        <v>0</v>
      </c>
      <c r="R329" s="192">
        <f>Q329*H329</f>
        <v>0</v>
      </c>
      <c r="S329" s="192">
        <v>0</v>
      </c>
      <c r="T329" s="193">
        <f>S329*H329</f>
        <v>0</v>
      </c>
      <c r="U329" s="35"/>
      <c r="V329" s="35"/>
      <c r="W329" s="35"/>
      <c r="X329" s="35"/>
      <c r="Y329" s="35"/>
      <c r="Z329" s="35"/>
      <c r="AA329" s="35"/>
      <c r="AB329" s="35"/>
      <c r="AC329" s="35"/>
      <c r="AD329" s="35"/>
      <c r="AE329" s="35"/>
      <c r="AR329" s="194" t="s">
        <v>223</v>
      </c>
      <c r="AT329" s="194" t="s">
        <v>140</v>
      </c>
      <c r="AU329" s="194" t="s">
        <v>86</v>
      </c>
      <c r="AY329" s="18" t="s">
        <v>137</v>
      </c>
      <c r="BE329" s="195">
        <f>IF(N329="základní",J329,0)</f>
        <v>0</v>
      </c>
      <c r="BF329" s="195">
        <f>IF(N329="snížená",J329,0)</f>
        <v>0</v>
      </c>
      <c r="BG329" s="195">
        <f>IF(N329="zákl. přenesená",J329,0)</f>
        <v>0</v>
      </c>
      <c r="BH329" s="195">
        <f>IF(N329="sníž. přenesená",J329,0)</f>
        <v>0</v>
      </c>
      <c r="BI329" s="195">
        <f>IF(N329="nulová",J329,0)</f>
        <v>0</v>
      </c>
      <c r="BJ329" s="18" t="s">
        <v>84</v>
      </c>
      <c r="BK329" s="195">
        <f>ROUND(I329*H329,2)</f>
        <v>0</v>
      </c>
      <c r="BL329" s="18" t="s">
        <v>223</v>
      </c>
      <c r="BM329" s="194" t="s">
        <v>543</v>
      </c>
    </row>
    <row r="330" spans="1:65" s="2" customFormat="1" ht="16.5" customHeight="1">
      <c r="A330" s="35"/>
      <c r="B330" s="36"/>
      <c r="C330" s="183" t="s">
        <v>544</v>
      </c>
      <c r="D330" s="183" t="s">
        <v>140</v>
      </c>
      <c r="E330" s="184" t="s">
        <v>545</v>
      </c>
      <c r="F330" s="185" t="s">
        <v>546</v>
      </c>
      <c r="G330" s="186" t="s">
        <v>286</v>
      </c>
      <c r="H330" s="187">
        <v>7</v>
      </c>
      <c r="I330" s="188"/>
      <c r="J330" s="189">
        <f>ROUND(I330*H330,2)</f>
        <v>0</v>
      </c>
      <c r="K330" s="185" t="s">
        <v>144</v>
      </c>
      <c r="L330" s="40"/>
      <c r="M330" s="190" t="s">
        <v>1</v>
      </c>
      <c r="N330" s="191" t="s">
        <v>41</v>
      </c>
      <c r="O330" s="72"/>
      <c r="P330" s="192">
        <f>O330*H330</f>
        <v>0</v>
      </c>
      <c r="Q330" s="192">
        <v>0</v>
      </c>
      <c r="R330" s="192">
        <f>Q330*H330</f>
        <v>0</v>
      </c>
      <c r="S330" s="192">
        <v>0</v>
      </c>
      <c r="T330" s="193">
        <f>S330*H330</f>
        <v>0</v>
      </c>
      <c r="U330" s="35"/>
      <c r="V330" s="35"/>
      <c r="W330" s="35"/>
      <c r="X330" s="35"/>
      <c r="Y330" s="35"/>
      <c r="Z330" s="35"/>
      <c r="AA330" s="35"/>
      <c r="AB330" s="35"/>
      <c r="AC330" s="35"/>
      <c r="AD330" s="35"/>
      <c r="AE330" s="35"/>
      <c r="AR330" s="194" t="s">
        <v>223</v>
      </c>
      <c r="AT330" s="194" t="s">
        <v>140</v>
      </c>
      <c r="AU330" s="194" t="s">
        <v>86</v>
      </c>
      <c r="AY330" s="18" t="s">
        <v>137</v>
      </c>
      <c r="BE330" s="195">
        <f>IF(N330="základní",J330,0)</f>
        <v>0</v>
      </c>
      <c r="BF330" s="195">
        <f>IF(N330="snížená",J330,0)</f>
        <v>0</v>
      </c>
      <c r="BG330" s="195">
        <f>IF(N330="zákl. přenesená",J330,0)</f>
        <v>0</v>
      </c>
      <c r="BH330" s="195">
        <f>IF(N330="sníž. přenesená",J330,0)</f>
        <v>0</v>
      </c>
      <c r="BI330" s="195">
        <f>IF(N330="nulová",J330,0)</f>
        <v>0</v>
      </c>
      <c r="BJ330" s="18" t="s">
        <v>84</v>
      </c>
      <c r="BK330" s="195">
        <f>ROUND(I330*H330,2)</f>
        <v>0</v>
      </c>
      <c r="BL330" s="18" t="s">
        <v>223</v>
      </c>
      <c r="BM330" s="194" t="s">
        <v>547</v>
      </c>
    </row>
    <row r="331" spans="1:65" s="12" customFormat="1" ht="22.75" customHeight="1">
      <c r="B331" s="167"/>
      <c r="C331" s="168"/>
      <c r="D331" s="169" t="s">
        <v>75</v>
      </c>
      <c r="E331" s="181" t="s">
        <v>548</v>
      </c>
      <c r="F331" s="181" t="s">
        <v>549</v>
      </c>
      <c r="G331" s="168"/>
      <c r="H331" s="168"/>
      <c r="I331" s="171"/>
      <c r="J331" s="182">
        <f>BK331</f>
        <v>0</v>
      </c>
      <c r="K331" s="168"/>
      <c r="L331" s="173"/>
      <c r="M331" s="174"/>
      <c r="N331" s="175"/>
      <c r="O331" s="175"/>
      <c r="P331" s="176">
        <f>P332</f>
        <v>0</v>
      </c>
      <c r="Q331" s="175"/>
      <c r="R331" s="176">
        <f>R332</f>
        <v>0</v>
      </c>
      <c r="S331" s="175"/>
      <c r="T331" s="177">
        <f>T332</f>
        <v>0</v>
      </c>
      <c r="AR331" s="178" t="s">
        <v>86</v>
      </c>
      <c r="AT331" s="179" t="s">
        <v>75</v>
      </c>
      <c r="AU331" s="179" t="s">
        <v>84</v>
      </c>
      <c r="AY331" s="178" t="s">
        <v>137</v>
      </c>
      <c r="BK331" s="180">
        <f>BK332</f>
        <v>0</v>
      </c>
    </row>
    <row r="332" spans="1:65" s="2" customFormat="1" ht="24.15" customHeight="1">
      <c r="A332" s="35"/>
      <c r="B332" s="36"/>
      <c r="C332" s="183" t="s">
        <v>550</v>
      </c>
      <c r="D332" s="183" t="s">
        <v>140</v>
      </c>
      <c r="E332" s="184" t="s">
        <v>551</v>
      </c>
      <c r="F332" s="185" t="s">
        <v>552</v>
      </c>
      <c r="G332" s="186" t="s">
        <v>553</v>
      </c>
      <c r="H332" s="187">
        <v>1</v>
      </c>
      <c r="I332" s="188"/>
      <c r="J332" s="189">
        <f>ROUND(I332*H332,2)</f>
        <v>0</v>
      </c>
      <c r="K332" s="185" t="s">
        <v>1</v>
      </c>
      <c r="L332" s="40"/>
      <c r="M332" s="190" t="s">
        <v>1</v>
      </c>
      <c r="N332" s="191" t="s">
        <v>41</v>
      </c>
      <c r="O332" s="72"/>
      <c r="P332" s="192">
        <f>O332*H332</f>
        <v>0</v>
      </c>
      <c r="Q332" s="192">
        <v>0</v>
      </c>
      <c r="R332" s="192">
        <f>Q332*H332</f>
        <v>0</v>
      </c>
      <c r="S332" s="192">
        <v>0</v>
      </c>
      <c r="T332" s="193">
        <f>S332*H332</f>
        <v>0</v>
      </c>
      <c r="U332" s="35"/>
      <c r="V332" s="35"/>
      <c r="W332" s="35"/>
      <c r="X332" s="35"/>
      <c r="Y332" s="35"/>
      <c r="Z332" s="35"/>
      <c r="AA332" s="35"/>
      <c r="AB332" s="35"/>
      <c r="AC332" s="35"/>
      <c r="AD332" s="35"/>
      <c r="AE332" s="35"/>
      <c r="AR332" s="194" t="s">
        <v>223</v>
      </c>
      <c r="AT332" s="194" t="s">
        <v>140</v>
      </c>
      <c r="AU332" s="194" t="s">
        <v>86</v>
      </c>
      <c r="AY332" s="18" t="s">
        <v>137</v>
      </c>
      <c r="BE332" s="195">
        <f>IF(N332="základní",J332,0)</f>
        <v>0</v>
      </c>
      <c r="BF332" s="195">
        <f>IF(N332="snížená",J332,0)</f>
        <v>0</v>
      </c>
      <c r="BG332" s="195">
        <f>IF(N332="zákl. přenesená",J332,0)</f>
        <v>0</v>
      </c>
      <c r="BH332" s="195">
        <f>IF(N332="sníž. přenesená",J332,0)</f>
        <v>0</v>
      </c>
      <c r="BI332" s="195">
        <f>IF(N332="nulová",J332,0)</f>
        <v>0</v>
      </c>
      <c r="BJ332" s="18" t="s">
        <v>84</v>
      </c>
      <c r="BK332" s="195">
        <f>ROUND(I332*H332,2)</f>
        <v>0</v>
      </c>
      <c r="BL332" s="18" t="s">
        <v>223</v>
      </c>
      <c r="BM332" s="194" t="s">
        <v>554</v>
      </c>
    </row>
    <row r="333" spans="1:65" s="12" customFormat="1" ht="22.75" customHeight="1">
      <c r="B333" s="167"/>
      <c r="C333" s="168"/>
      <c r="D333" s="169" t="s">
        <v>75</v>
      </c>
      <c r="E333" s="181" t="s">
        <v>555</v>
      </c>
      <c r="F333" s="181" t="s">
        <v>556</v>
      </c>
      <c r="G333" s="168"/>
      <c r="H333" s="168"/>
      <c r="I333" s="171"/>
      <c r="J333" s="182">
        <f>BK333</f>
        <v>0</v>
      </c>
      <c r="K333" s="168"/>
      <c r="L333" s="173"/>
      <c r="M333" s="174"/>
      <c r="N333" s="175"/>
      <c r="O333" s="175"/>
      <c r="P333" s="176">
        <f>SUM(P334:P391)</f>
        <v>0</v>
      </c>
      <c r="Q333" s="175"/>
      <c r="R333" s="176">
        <f>SUM(R334:R391)</f>
        <v>4.9889228099999983</v>
      </c>
      <c r="S333" s="175"/>
      <c r="T333" s="177">
        <f>SUM(T334:T391)</f>
        <v>0</v>
      </c>
      <c r="AR333" s="178" t="s">
        <v>86</v>
      </c>
      <c r="AT333" s="179" t="s">
        <v>75</v>
      </c>
      <c r="AU333" s="179" t="s">
        <v>84</v>
      </c>
      <c r="AY333" s="178" t="s">
        <v>137</v>
      </c>
      <c r="BK333" s="180">
        <f>SUM(BK334:BK391)</f>
        <v>0</v>
      </c>
    </row>
    <row r="334" spans="1:65" s="2" customFormat="1" ht="32.950000000000003" customHeight="1">
      <c r="A334" s="35"/>
      <c r="B334" s="36"/>
      <c r="C334" s="183" t="s">
        <v>557</v>
      </c>
      <c r="D334" s="183" t="s">
        <v>140</v>
      </c>
      <c r="E334" s="184" t="s">
        <v>558</v>
      </c>
      <c r="F334" s="185" t="s">
        <v>559</v>
      </c>
      <c r="G334" s="186" t="s">
        <v>143</v>
      </c>
      <c r="H334" s="187">
        <v>121.61</v>
      </c>
      <c r="I334" s="188"/>
      <c r="J334" s="189">
        <f>ROUND(I334*H334,2)</f>
        <v>0</v>
      </c>
      <c r="K334" s="185" t="s">
        <v>144</v>
      </c>
      <c r="L334" s="40"/>
      <c r="M334" s="190" t="s">
        <v>1</v>
      </c>
      <c r="N334" s="191" t="s">
        <v>41</v>
      </c>
      <c r="O334" s="72"/>
      <c r="P334" s="192">
        <f>O334*H334</f>
        <v>0</v>
      </c>
      <c r="Q334" s="192">
        <v>1.6400000000000001E-2</v>
      </c>
      <c r="R334" s="192">
        <f>Q334*H334</f>
        <v>1.9944040000000001</v>
      </c>
      <c r="S334" s="192">
        <v>0</v>
      </c>
      <c r="T334" s="193">
        <f>S334*H334</f>
        <v>0</v>
      </c>
      <c r="U334" s="35"/>
      <c r="V334" s="35"/>
      <c r="W334" s="35"/>
      <c r="X334" s="35"/>
      <c r="Y334" s="35"/>
      <c r="Z334" s="35"/>
      <c r="AA334" s="35"/>
      <c r="AB334" s="35"/>
      <c r="AC334" s="35"/>
      <c r="AD334" s="35"/>
      <c r="AE334" s="35"/>
      <c r="AR334" s="194" t="s">
        <v>223</v>
      </c>
      <c r="AT334" s="194" t="s">
        <v>140</v>
      </c>
      <c r="AU334" s="194" t="s">
        <v>86</v>
      </c>
      <c r="AY334" s="18" t="s">
        <v>137</v>
      </c>
      <c r="BE334" s="195">
        <f>IF(N334="základní",J334,0)</f>
        <v>0</v>
      </c>
      <c r="BF334" s="195">
        <f>IF(N334="snížená",J334,0)</f>
        <v>0</v>
      </c>
      <c r="BG334" s="195">
        <f>IF(N334="zákl. přenesená",J334,0)</f>
        <v>0</v>
      </c>
      <c r="BH334" s="195">
        <f>IF(N334="sníž. přenesená",J334,0)</f>
        <v>0</v>
      </c>
      <c r="BI334" s="195">
        <f>IF(N334="nulová",J334,0)</f>
        <v>0</v>
      </c>
      <c r="BJ334" s="18" t="s">
        <v>84</v>
      </c>
      <c r="BK334" s="195">
        <f>ROUND(I334*H334,2)</f>
        <v>0</v>
      </c>
      <c r="BL334" s="18" t="s">
        <v>223</v>
      </c>
      <c r="BM334" s="194" t="s">
        <v>560</v>
      </c>
    </row>
    <row r="335" spans="1:65" s="13" customFormat="1">
      <c r="B335" s="196"/>
      <c r="C335" s="197"/>
      <c r="D335" s="198" t="s">
        <v>147</v>
      </c>
      <c r="E335" s="199" t="s">
        <v>1</v>
      </c>
      <c r="F335" s="200" t="s">
        <v>561</v>
      </c>
      <c r="G335" s="197"/>
      <c r="H335" s="199" t="s">
        <v>1</v>
      </c>
      <c r="I335" s="201"/>
      <c r="J335" s="197"/>
      <c r="K335" s="197"/>
      <c r="L335" s="202"/>
      <c r="M335" s="203"/>
      <c r="N335" s="204"/>
      <c r="O335" s="204"/>
      <c r="P335" s="204"/>
      <c r="Q335" s="204"/>
      <c r="R335" s="204"/>
      <c r="S335" s="204"/>
      <c r="T335" s="205"/>
      <c r="AT335" s="206" t="s">
        <v>147</v>
      </c>
      <c r="AU335" s="206" t="s">
        <v>86</v>
      </c>
      <c r="AV335" s="13" t="s">
        <v>84</v>
      </c>
      <c r="AW335" s="13" t="s">
        <v>32</v>
      </c>
      <c r="AX335" s="13" t="s">
        <v>76</v>
      </c>
      <c r="AY335" s="206" t="s">
        <v>137</v>
      </c>
    </row>
    <row r="336" spans="1:65" s="14" customFormat="1">
      <c r="B336" s="207"/>
      <c r="C336" s="208"/>
      <c r="D336" s="198" t="s">
        <v>147</v>
      </c>
      <c r="E336" s="209" t="s">
        <v>1</v>
      </c>
      <c r="F336" s="210" t="s">
        <v>562</v>
      </c>
      <c r="G336" s="208"/>
      <c r="H336" s="211">
        <v>5.7</v>
      </c>
      <c r="I336" s="212"/>
      <c r="J336" s="208"/>
      <c r="K336" s="208"/>
      <c r="L336" s="213"/>
      <c r="M336" s="214"/>
      <c r="N336" s="215"/>
      <c r="O336" s="215"/>
      <c r="P336" s="215"/>
      <c r="Q336" s="215"/>
      <c r="R336" s="215"/>
      <c r="S336" s="215"/>
      <c r="T336" s="216"/>
      <c r="AT336" s="217" t="s">
        <v>147</v>
      </c>
      <c r="AU336" s="217" t="s">
        <v>86</v>
      </c>
      <c r="AV336" s="14" t="s">
        <v>86</v>
      </c>
      <c r="AW336" s="14" t="s">
        <v>32</v>
      </c>
      <c r="AX336" s="14" t="s">
        <v>76</v>
      </c>
      <c r="AY336" s="217" t="s">
        <v>137</v>
      </c>
    </row>
    <row r="337" spans="1:65" s="14" customFormat="1">
      <c r="B337" s="207"/>
      <c r="C337" s="208"/>
      <c r="D337" s="198" t="s">
        <v>147</v>
      </c>
      <c r="E337" s="209" t="s">
        <v>1</v>
      </c>
      <c r="F337" s="210" t="s">
        <v>563</v>
      </c>
      <c r="G337" s="208"/>
      <c r="H337" s="211">
        <v>25.08</v>
      </c>
      <c r="I337" s="212"/>
      <c r="J337" s="208"/>
      <c r="K337" s="208"/>
      <c r="L337" s="213"/>
      <c r="M337" s="214"/>
      <c r="N337" s="215"/>
      <c r="O337" s="215"/>
      <c r="P337" s="215"/>
      <c r="Q337" s="215"/>
      <c r="R337" s="215"/>
      <c r="S337" s="215"/>
      <c r="T337" s="216"/>
      <c r="AT337" s="217" t="s">
        <v>147</v>
      </c>
      <c r="AU337" s="217" t="s">
        <v>86</v>
      </c>
      <c r="AV337" s="14" t="s">
        <v>86</v>
      </c>
      <c r="AW337" s="14" t="s">
        <v>32</v>
      </c>
      <c r="AX337" s="14" t="s">
        <v>76</v>
      </c>
      <c r="AY337" s="217" t="s">
        <v>137</v>
      </c>
    </row>
    <row r="338" spans="1:65" s="14" customFormat="1">
      <c r="B338" s="207"/>
      <c r="C338" s="208"/>
      <c r="D338" s="198" t="s">
        <v>147</v>
      </c>
      <c r="E338" s="209" t="s">
        <v>1</v>
      </c>
      <c r="F338" s="210" t="s">
        <v>564</v>
      </c>
      <c r="G338" s="208"/>
      <c r="H338" s="211">
        <v>7.98</v>
      </c>
      <c r="I338" s="212"/>
      <c r="J338" s="208"/>
      <c r="K338" s="208"/>
      <c r="L338" s="213"/>
      <c r="M338" s="214"/>
      <c r="N338" s="215"/>
      <c r="O338" s="215"/>
      <c r="P338" s="215"/>
      <c r="Q338" s="215"/>
      <c r="R338" s="215"/>
      <c r="S338" s="215"/>
      <c r="T338" s="216"/>
      <c r="AT338" s="217" t="s">
        <v>147</v>
      </c>
      <c r="AU338" s="217" t="s">
        <v>86</v>
      </c>
      <c r="AV338" s="14" t="s">
        <v>86</v>
      </c>
      <c r="AW338" s="14" t="s">
        <v>32</v>
      </c>
      <c r="AX338" s="14" t="s">
        <v>76</v>
      </c>
      <c r="AY338" s="217" t="s">
        <v>137</v>
      </c>
    </row>
    <row r="339" spans="1:65" s="14" customFormat="1">
      <c r="B339" s="207"/>
      <c r="C339" s="208"/>
      <c r="D339" s="198" t="s">
        <v>147</v>
      </c>
      <c r="E339" s="209" t="s">
        <v>1</v>
      </c>
      <c r="F339" s="210" t="s">
        <v>565</v>
      </c>
      <c r="G339" s="208"/>
      <c r="H339" s="211">
        <v>2.85</v>
      </c>
      <c r="I339" s="212"/>
      <c r="J339" s="208"/>
      <c r="K339" s="208"/>
      <c r="L339" s="213"/>
      <c r="M339" s="214"/>
      <c r="N339" s="215"/>
      <c r="O339" s="215"/>
      <c r="P339" s="215"/>
      <c r="Q339" s="215"/>
      <c r="R339" s="215"/>
      <c r="S339" s="215"/>
      <c r="T339" s="216"/>
      <c r="AT339" s="217" t="s">
        <v>147</v>
      </c>
      <c r="AU339" s="217" t="s">
        <v>86</v>
      </c>
      <c r="AV339" s="14" t="s">
        <v>86</v>
      </c>
      <c r="AW339" s="14" t="s">
        <v>32</v>
      </c>
      <c r="AX339" s="14" t="s">
        <v>76</v>
      </c>
      <c r="AY339" s="217" t="s">
        <v>137</v>
      </c>
    </row>
    <row r="340" spans="1:65" s="16" customFormat="1">
      <c r="B340" s="229"/>
      <c r="C340" s="230"/>
      <c r="D340" s="198" t="s">
        <v>147</v>
      </c>
      <c r="E340" s="231" t="s">
        <v>1</v>
      </c>
      <c r="F340" s="232" t="s">
        <v>303</v>
      </c>
      <c r="G340" s="230"/>
      <c r="H340" s="233">
        <v>41.61</v>
      </c>
      <c r="I340" s="234"/>
      <c r="J340" s="230"/>
      <c r="K340" s="230"/>
      <c r="L340" s="235"/>
      <c r="M340" s="236"/>
      <c r="N340" s="237"/>
      <c r="O340" s="237"/>
      <c r="P340" s="237"/>
      <c r="Q340" s="237"/>
      <c r="R340" s="237"/>
      <c r="S340" s="237"/>
      <c r="T340" s="238"/>
      <c r="AT340" s="239" t="s">
        <v>147</v>
      </c>
      <c r="AU340" s="239" t="s">
        <v>86</v>
      </c>
      <c r="AV340" s="16" t="s">
        <v>138</v>
      </c>
      <c r="AW340" s="16" t="s">
        <v>32</v>
      </c>
      <c r="AX340" s="16" t="s">
        <v>76</v>
      </c>
      <c r="AY340" s="239" t="s">
        <v>137</v>
      </c>
    </row>
    <row r="341" spans="1:65" s="13" customFormat="1">
      <c r="B341" s="196"/>
      <c r="C341" s="197"/>
      <c r="D341" s="198" t="s">
        <v>147</v>
      </c>
      <c r="E341" s="199" t="s">
        <v>1</v>
      </c>
      <c r="F341" s="200" t="s">
        <v>566</v>
      </c>
      <c r="G341" s="197"/>
      <c r="H341" s="199" t="s">
        <v>1</v>
      </c>
      <c r="I341" s="201"/>
      <c r="J341" s="197"/>
      <c r="K341" s="197"/>
      <c r="L341" s="202"/>
      <c r="M341" s="203"/>
      <c r="N341" s="204"/>
      <c r="O341" s="204"/>
      <c r="P341" s="204"/>
      <c r="Q341" s="204"/>
      <c r="R341" s="204"/>
      <c r="S341" s="204"/>
      <c r="T341" s="205"/>
      <c r="AT341" s="206" t="s">
        <v>147</v>
      </c>
      <c r="AU341" s="206" t="s">
        <v>86</v>
      </c>
      <c r="AV341" s="13" t="s">
        <v>84</v>
      </c>
      <c r="AW341" s="13" t="s">
        <v>32</v>
      </c>
      <c r="AX341" s="13" t="s">
        <v>76</v>
      </c>
      <c r="AY341" s="206" t="s">
        <v>137</v>
      </c>
    </row>
    <row r="342" spans="1:65" s="14" customFormat="1">
      <c r="B342" s="207"/>
      <c r="C342" s="208"/>
      <c r="D342" s="198" t="s">
        <v>147</v>
      </c>
      <c r="E342" s="209" t="s">
        <v>1</v>
      </c>
      <c r="F342" s="210" t="s">
        <v>567</v>
      </c>
      <c r="G342" s="208"/>
      <c r="H342" s="211">
        <v>80</v>
      </c>
      <c r="I342" s="212"/>
      <c r="J342" s="208"/>
      <c r="K342" s="208"/>
      <c r="L342" s="213"/>
      <c r="M342" s="214"/>
      <c r="N342" s="215"/>
      <c r="O342" s="215"/>
      <c r="P342" s="215"/>
      <c r="Q342" s="215"/>
      <c r="R342" s="215"/>
      <c r="S342" s="215"/>
      <c r="T342" s="216"/>
      <c r="AT342" s="217" t="s">
        <v>147</v>
      </c>
      <c r="AU342" s="217" t="s">
        <v>86</v>
      </c>
      <c r="AV342" s="14" t="s">
        <v>86</v>
      </c>
      <c r="AW342" s="14" t="s">
        <v>32</v>
      </c>
      <c r="AX342" s="14" t="s">
        <v>76</v>
      </c>
      <c r="AY342" s="217" t="s">
        <v>137</v>
      </c>
    </row>
    <row r="343" spans="1:65" s="16" customFormat="1">
      <c r="B343" s="229"/>
      <c r="C343" s="230"/>
      <c r="D343" s="198" t="s">
        <v>147</v>
      </c>
      <c r="E343" s="231" t="s">
        <v>1</v>
      </c>
      <c r="F343" s="232" t="s">
        <v>303</v>
      </c>
      <c r="G343" s="230"/>
      <c r="H343" s="233">
        <v>80</v>
      </c>
      <c r="I343" s="234"/>
      <c r="J343" s="230"/>
      <c r="K343" s="230"/>
      <c r="L343" s="235"/>
      <c r="M343" s="236"/>
      <c r="N343" s="237"/>
      <c r="O343" s="237"/>
      <c r="P343" s="237"/>
      <c r="Q343" s="237"/>
      <c r="R343" s="237"/>
      <c r="S343" s="237"/>
      <c r="T343" s="238"/>
      <c r="AT343" s="239" t="s">
        <v>147</v>
      </c>
      <c r="AU343" s="239" t="s">
        <v>86</v>
      </c>
      <c r="AV343" s="16" t="s">
        <v>138</v>
      </c>
      <c r="AW343" s="16" t="s">
        <v>32</v>
      </c>
      <c r="AX343" s="16" t="s">
        <v>76</v>
      </c>
      <c r="AY343" s="239" t="s">
        <v>137</v>
      </c>
    </row>
    <row r="344" spans="1:65" s="15" customFormat="1">
      <c r="B344" s="218"/>
      <c r="C344" s="219"/>
      <c r="D344" s="198" t="s">
        <v>147</v>
      </c>
      <c r="E344" s="220" t="s">
        <v>1</v>
      </c>
      <c r="F344" s="221" t="s">
        <v>166</v>
      </c>
      <c r="G344" s="219"/>
      <c r="H344" s="222">
        <v>121.61</v>
      </c>
      <c r="I344" s="223"/>
      <c r="J344" s="219"/>
      <c r="K344" s="219"/>
      <c r="L344" s="224"/>
      <c r="M344" s="225"/>
      <c r="N344" s="226"/>
      <c r="O344" s="226"/>
      <c r="P344" s="226"/>
      <c r="Q344" s="226"/>
      <c r="R344" s="226"/>
      <c r="S344" s="226"/>
      <c r="T344" s="227"/>
      <c r="AT344" s="228" t="s">
        <v>147</v>
      </c>
      <c r="AU344" s="228" t="s">
        <v>86</v>
      </c>
      <c r="AV344" s="15" t="s">
        <v>145</v>
      </c>
      <c r="AW344" s="15" t="s">
        <v>32</v>
      </c>
      <c r="AX344" s="15" t="s">
        <v>84</v>
      </c>
      <c r="AY344" s="228" t="s">
        <v>137</v>
      </c>
    </row>
    <row r="345" spans="1:65" s="2" customFormat="1" ht="16.5" customHeight="1">
      <c r="A345" s="35"/>
      <c r="B345" s="36"/>
      <c r="C345" s="183" t="s">
        <v>568</v>
      </c>
      <c r="D345" s="183" t="s">
        <v>140</v>
      </c>
      <c r="E345" s="184" t="s">
        <v>569</v>
      </c>
      <c r="F345" s="185" t="s">
        <v>570</v>
      </c>
      <c r="G345" s="186" t="s">
        <v>152</v>
      </c>
      <c r="H345" s="187">
        <v>74.099999999999994</v>
      </c>
      <c r="I345" s="188"/>
      <c r="J345" s="189">
        <f>ROUND(I345*H345,2)</f>
        <v>0</v>
      </c>
      <c r="K345" s="185" t="s">
        <v>144</v>
      </c>
      <c r="L345" s="40"/>
      <c r="M345" s="190" t="s">
        <v>1</v>
      </c>
      <c r="N345" s="191" t="s">
        <v>41</v>
      </c>
      <c r="O345" s="72"/>
      <c r="P345" s="192">
        <f>O345*H345</f>
        <v>0</v>
      </c>
      <c r="Q345" s="192">
        <v>9.1E-4</v>
      </c>
      <c r="R345" s="192">
        <f>Q345*H345</f>
        <v>6.7430999999999991E-2</v>
      </c>
      <c r="S345" s="192">
        <v>0</v>
      </c>
      <c r="T345" s="193">
        <f>S345*H345</f>
        <v>0</v>
      </c>
      <c r="U345" s="35"/>
      <c r="V345" s="35"/>
      <c r="W345" s="35"/>
      <c r="X345" s="35"/>
      <c r="Y345" s="35"/>
      <c r="Z345" s="35"/>
      <c r="AA345" s="35"/>
      <c r="AB345" s="35"/>
      <c r="AC345" s="35"/>
      <c r="AD345" s="35"/>
      <c r="AE345" s="35"/>
      <c r="AR345" s="194" t="s">
        <v>223</v>
      </c>
      <c r="AT345" s="194" t="s">
        <v>140</v>
      </c>
      <c r="AU345" s="194" t="s">
        <v>86</v>
      </c>
      <c r="AY345" s="18" t="s">
        <v>137</v>
      </c>
      <c r="BE345" s="195">
        <f>IF(N345="základní",J345,0)</f>
        <v>0</v>
      </c>
      <c r="BF345" s="195">
        <f>IF(N345="snížená",J345,0)</f>
        <v>0</v>
      </c>
      <c r="BG345" s="195">
        <f>IF(N345="zákl. přenesená",J345,0)</f>
        <v>0</v>
      </c>
      <c r="BH345" s="195">
        <f>IF(N345="sníž. přenesená",J345,0)</f>
        <v>0</v>
      </c>
      <c r="BI345" s="195">
        <f>IF(N345="nulová",J345,0)</f>
        <v>0</v>
      </c>
      <c r="BJ345" s="18" t="s">
        <v>84</v>
      </c>
      <c r="BK345" s="195">
        <f>ROUND(I345*H345,2)</f>
        <v>0</v>
      </c>
      <c r="BL345" s="18" t="s">
        <v>223</v>
      </c>
      <c r="BM345" s="194" t="s">
        <v>571</v>
      </c>
    </row>
    <row r="346" spans="1:65" s="13" customFormat="1">
      <c r="B346" s="196"/>
      <c r="C346" s="197"/>
      <c r="D346" s="198" t="s">
        <v>147</v>
      </c>
      <c r="E346" s="199" t="s">
        <v>1</v>
      </c>
      <c r="F346" s="200" t="s">
        <v>561</v>
      </c>
      <c r="G346" s="197"/>
      <c r="H346" s="199" t="s">
        <v>1</v>
      </c>
      <c r="I346" s="201"/>
      <c r="J346" s="197"/>
      <c r="K346" s="197"/>
      <c r="L346" s="202"/>
      <c r="M346" s="203"/>
      <c r="N346" s="204"/>
      <c r="O346" s="204"/>
      <c r="P346" s="204"/>
      <c r="Q346" s="204"/>
      <c r="R346" s="204"/>
      <c r="S346" s="204"/>
      <c r="T346" s="205"/>
      <c r="AT346" s="206" t="s">
        <v>147</v>
      </c>
      <c r="AU346" s="206" t="s">
        <v>86</v>
      </c>
      <c r="AV346" s="13" t="s">
        <v>84</v>
      </c>
      <c r="AW346" s="13" t="s">
        <v>32</v>
      </c>
      <c r="AX346" s="13" t="s">
        <v>76</v>
      </c>
      <c r="AY346" s="206" t="s">
        <v>137</v>
      </c>
    </row>
    <row r="347" spans="1:65" s="14" customFormat="1">
      <c r="B347" s="207"/>
      <c r="C347" s="208"/>
      <c r="D347" s="198" t="s">
        <v>147</v>
      </c>
      <c r="E347" s="209" t="s">
        <v>1</v>
      </c>
      <c r="F347" s="210" t="s">
        <v>572</v>
      </c>
      <c r="G347" s="208"/>
      <c r="H347" s="211">
        <v>11.4</v>
      </c>
      <c r="I347" s="212"/>
      <c r="J347" s="208"/>
      <c r="K347" s="208"/>
      <c r="L347" s="213"/>
      <c r="M347" s="214"/>
      <c r="N347" s="215"/>
      <c r="O347" s="215"/>
      <c r="P347" s="215"/>
      <c r="Q347" s="215"/>
      <c r="R347" s="215"/>
      <c r="S347" s="215"/>
      <c r="T347" s="216"/>
      <c r="AT347" s="217" t="s">
        <v>147</v>
      </c>
      <c r="AU347" s="217" t="s">
        <v>86</v>
      </c>
      <c r="AV347" s="14" t="s">
        <v>86</v>
      </c>
      <c r="AW347" s="14" t="s">
        <v>32</v>
      </c>
      <c r="AX347" s="14" t="s">
        <v>76</v>
      </c>
      <c r="AY347" s="217" t="s">
        <v>137</v>
      </c>
    </row>
    <row r="348" spans="1:65" s="14" customFormat="1">
      <c r="B348" s="207"/>
      <c r="C348" s="208"/>
      <c r="D348" s="198" t="s">
        <v>147</v>
      </c>
      <c r="E348" s="209" t="s">
        <v>1</v>
      </c>
      <c r="F348" s="210" t="s">
        <v>573</v>
      </c>
      <c r="G348" s="208"/>
      <c r="H348" s="211">
        <v>57</v>
      </c>
      <c r="I348" s="212"/>
      <c r="J348" s="208"/>
      <c r="K348" s="208"/>
      <c r="L348" s="213"/>
      <c r="M348" s="214"/>
      <c r="N348" s="215"/>
      <c r="O348" s="215"/>
      <c r="P348" s="215"/>
      <c r="Q348" s="215"/>
      <c r="R348" s="215"/>
      <c r="S348" s="215"/>
      <c r="T348" s="216"/>
      <c r="AT348" s="217" t="s">
        <v>147</v>
      </c>
      <c r="AU348" s="217" t="s">
        <v>86</v>
      </c>
      <c r="AV348" s="14" t="s">
        <v>86</v>
      </c>
      <c r="AW348" s="14" t="s">
        <v>32</v>
      </c>
      <c r="AX348" s="14" t="s">
        <v>76</v>
      </c>
      <c r="AY348" s="217" t="s">
        <v>137</v>
      </c>
    </row>
    <row r="349" spans="1:65" s="14" customFormat="1">
      <c r="B349" s="207"/>
      <c r="C349" s="208"/>
      <c r="D349" s="198" t="s">
        <v>147</v>
      </c>
      <c r="E349" s="209" t="s">
        <v>1</v>
      </c>
      <c r="F349" s="210" t="s">
        <v>574</v>
      </c>
      <c r="G349" s="208"/>
      <c r="H349" s="211">
        <v>5.7</v>
      </c>
      <c r="I349" s="212"/>
      <c r="J349" s="208"/>
      <c r="K349" s="208"/>
      <c r="L349" s="213"/>
      <c r="M349" s="214"/>
      <c r="N349" s="215"/>
      <c r="O349" s="215"/>
      <c r="P349" s="215"/>
      <c r="Q349" s="215"/>
      <c r="R349" s="215"/>
      <c r="S349" s="215"/>
      <c r="T349" s="216"/>
      <c r="AT349" s="217" t="s">
        <v>147</v>
      </c>
      <c r="AU349" s="217" t="s">
        <v>86</v>
      </c>
      <c r="AV349" s="14" t="s">
        <v>86</v>
      </c>
      <c r="AW349" s="14" t="s">
        <v>32</v>
      </c>
      <c r="AX349" s="14" t="s">
        <v>76</v>
      </c>
      <c r="AY349" s="217" t="s">
        <v>137</v>
      </c>
    </row>
    <row r="350" spans="1:65" s="15" customFormat="1">
      <c r="B350" s="218"/>
      <c r="C350" s="219"/>
      <c r="D350" s="198" t="s">
        <v>147</v>
      </c>
      <c r="E350" s="220" t="s">
        <v>1</v>
      </c>
      <c r="F350" s="221" t="s">
        <v>166</v>
      </c>
      <c r="G350" s="219"/>
      <c r="H350" s="222">
        <v>74.100000000000009</v>
      </c>
      <c r="I350" s="223"/>
      <c r="J350" s="219"/>
      <c r="K350" s="219"/>
      <c r="L350" s="224"/>
      <c r="M350" s="225"/>
      <c r="N350" s="226"/>
      <c r="O350" s="226"/>
      <c r="P350" s="226"/>
      <c r="Q350" s="226"/>
      <c r="R350" s="226"/>
      <c r="S350" s="226"/>
      <c r="T350" s="227"/>
      <c r="AT350" s="228" t="s">
        <v>147</v>
      </c>
      <c r="AU350" s="228" t="s">
        <v>86</v>
      </c>
      <c r="AV350" s="15" t="s">
        <v>145</v>
      </c>
      <c r="AW350" s="15" t="s">
        <v>32</v>
      </c>
      <c r="AX350" s="15" t="s">
        <v>84</v>
      </c>
      <c r="AY350" s="228" t="s">
        <v>137</v>
      </c>
    </row>
    <row r="351" spans="1:65" s="2" customFormat="1" ht="24.15" customHeight="1">
      <c r="A351" s="35"/>
      <c r="B351" s="36"/>
      <c r="C351" s="183" t="s">
        <v>575</v>
      </c>
      <c r="D351" s="183" t="s">
        <v>140</v>
      </c>
      <c r="E351" s="184" t="s">
        <v>576</v>
      </c>
      <c r="F351" s="185" t="s">
        <v>577</v>
      </c>
      <c r="G351" s="186" t="s">
        <v>143</v>
      </c>
      <c r="H351" s="187">
        <v>121.61</v>
      </c>
      <c r="I351" s="188"/>
      <c r="J351" s="189">
        <f>ROUND(I351*H351,2)</f>
        <v>0</v>
      </c>
      <c r="K351" s="185" t="s">
        <v>144</v>
      </c>
      <c r="L351" s="40"/>
      <c r="M351" s="190" t="s">
        <v>1</v>
      </c>
      <c r="N351" s="191" t="s">
        <v>41</v>
      </c>
      <c r="O351" s="72"/>
      <c r="P351" s="192">
        <f>O351*H351</f>
        <v>0</v>
      </c>
      <c r="Q351" s="192">
        <v>6.9999999999999999E-4</v>
      </c>
      <c r="R351" s="192">
        <f>Q351*H351</f>
        <v>8.5126999999999994E-2</v>
      </c>
      <c r="S351" s="192">
        <v>0</v>
      </c>
      <c r="T351" s="193">
        <f>S351*H351</f>
        <v>0</v>
      </c>
      <c r="U351" s="35"/>
      <c r="V351" s="35"/>
      <c r="W351" s="35"/>
      <c r="X351" s="35"/>
      <c r="Y351" s="35"/>
      <c r="Z351" s="35"/>
      <c r="AA351" s="35"/>
      <c r="AB351" s="35"/>
      <c r="AC351" s="35"/>
      <c r="AD351" s="35"/>
      <c r="AE351" s="35"/>
      <c r="AR351" s="194" t="s">
        <v>223</v>
      </c>
      <c r="AT351" s="194" t="s">
        <v>140</v>
      </c>
      <c r="AU351" s="194" t="s">
        <v>86</v>
      </c>
      <c r="AY351" s="18" t="s">
        <v>137</v>
      </c>
      <c r="BE351" s="195">
        <f>IF(N351="základní",J351,0)</f>
        <v>0</v>
      </c>
      <c r="BF351" s="195">
        <f>IF(N351="snížená",J351,0)</f>
        <v>0</v>
      </c>
      <c r="BG351" s="195">
        <f>IF(N351="zákl. přenesená",J351,0)</f>
        <v>0</v>
      </c>
      <c r="BH351" s="195">
        <f>IF(N351="sníž. přenesená",J351,0)</f>
        <v>0</v>
      </c>
      <c r="BI351" s="195">
        <f>IF(N351="nulová",J351,0)</f>
        <v>0</v>
      </c>
      <c r="BJ351" s="18" t="s">
        <v>84</v>
      </c>
      <c r="BK351" s="195">
        <f>ROUND(I351*H351,2)</f>
        <v>0</v>
      </c>
      <c r="BL351" s="18" t="s">
        <v>223</v>
      </c>
      <c r="BM351" s="194" t="s">
        <v>578</v>
      </c>
    </row>
    <row r="352" spans="1:65" s="2" customFormat="1" ht="32.950000000000003" customHeight="1">
      <c r="A352" s="35"/>
      <c r="B352" s="36"/>
      <c r="C352" s="183" t="s">
        <v>579</v>
      </c>
      <c r="D352" s="183" t="s">
        <v>140</v>
      </c>
      <c r="E352" s="184" t="s">
        <v>580</v>
      </c>
      <c r="F352" s="185" t="s">
        <v>581</v>
      </c>
      <c r="G352" s="186" t="s">
        <v>143</v>
      </c>
      <c r="H352" s="187">
        <v>131.881</v>
      </c>
      <c r="I352" s="188"/>
      <c r="J352" s="189">
        <f>ROUND(I352*H352,2)</f>
        <v>0</v>
      </c>
      <c r="K352" s="185" t="s">
        <v>144</v>
      </c>
      <c r="L352" s="40"/>
      <c r="M352" s="190" t="s">
        <v>1</v>
      </c>
      <c r="N352" s="191" t="s">
        <v>41</v>
      </c>
      <c r="O352" s="72"/>
      <c r="P352" s="192">
        <f>O352*H352</f>
        <v>0</v>
      </c>
      <c r="Q352" s="192">
        <v>1.525E-2</v>
      </c>
      <c r="R352" s="192">
        <f>Q352*H352</f>
        <v>2.01118525</v>
      </c>
      <c r="S352" s="192">
        <v>0</v>
      </c>
      <c r="T352" s="193">
        <f>S352*H352</f>
        <v>0</v>
      </c>
      <c r="U352" s="35"/>
      <c r="V352" s="35"/>
      <c r="W352" s="35"/>
      <c r="X352" s="35"/>
      <c r="Y352" s="35"/>
      <c r="Z352" s="35"/>
      <c r="AA352" s="35"/>
      <c r="AB352" s="35"/>
      <c r="AC352" s="35"/>
      <c r="AD352" s="35"/>
      <c r="AE352" s="35"/>
      <c r="AR352" s="194" t="s">
        <v>223</v>
      </c>
      <c r="AT352" s="194" t="s">
        <v>140</v>
      </c>
      <c r="AU352" s="194" t="s">
        <v>86</v>
      </c>
      <c r="AY352" s="18" t="s">
        <v>137</v>
      </c>
      <c r="BE352" s="195">
        <f>IF(N352="základní",J352,0)</f>
        <v>0</v>
      </c>
      <c r="BF352" s="195">
        <f>IF(N352="snížená",J352,0)</f>
        <v>0</v>
      </c>
      <c r="BG352" s="195">
        <f>IF(N352="zákl. přenesená",J352,0)</f>
        <v>0</v>
      </c>
      <c r="BH352" s="195">
        <f>IF(N352="sníž. přenesená",J352,0)</f>
        <v>0</v>
      </c>
      <c r="BI352" s="195">
        <f>IF(N352="nulová",J352,0)</f>
        <v>0</v>
      </c>
      <c r="BJ352" s="18" t="s">
        <v>84</v>
      </c>
      <c r="BK352" s="195">
        <f>ROUND(I352*H352,2)</f>
        <v>0</v>
      </c>
      <c r="BL352" s="18" t="s">
        <v>223</v>
      </c>
      <c r="BM352" s="194" t="s">
        <v>582</v>
      </c>
    </row>
    <row r="353" spans="1:65" s="14" customFormat="1">
      <c r="B353" s="207"/>
      <c r="C353" s="208"/>
      <c r="D353" s="198" t="s">
        <v>147</v>
      </c>
      <c r="E353" s="209" t="s">
        <v>1</v>
      </c>
      <c r="F353" s="210" t="s">
        <v>583</v>
      </c>
      <c r="G353" s="208"/>
      <c r="H353" s="211">
        <v>73.593999999999994</v>
      </c>
      <c r="I353" s="212"/>
      <c r="J353" s="208"/>
      <c r="K353" s="208"/>
      <c r="L353" s="213"/>
      <c r="M353" s="214"/>
      <c r="N353" s="215"/>
      <c r="O353" s="215"/>
      <c r="P353" s="215"/>
      <c r="Q353" s="215"/>
      <c r="R353" s="215"/>
      <c r="S353" s="215"/>
      <c r="T353" s="216"/>
      <c r="AT353" s="217" t="s">
        <v>147</v>
      </c>
      <c r="AU353" s="217" t="s">
        <v>86</v>
      </c>
      <c r="AV353" s="14" t="s">
        <v>86</v>
      </c>
      <c r="AW353" s="14" t="s">
        <v>32</v>
      </c>
      <c r="AX353" s="14" t="s">
        <v>76</v>
      </c>
      <c r="AY353" s="217" t="s">
        <v>137</v>
      </c>
    </row>
    <row r="354" spans="1:65" s="14" customFormat="1">
      <c r="B354" s="207"/>
      <c r="C354" s="208"/>
      <c r="D354" s="198" t="s">
        <v>147</v>
      </c>
      <c r="E354" s="209" t="s">
        <v>1</v>
      </c>
      <c r="F354" s="210" t="s">
        <v>584</v>
      </c>
      <c r="G354" s="208"/>
      <c r="H354" s="211">
        <v>45.08</v>
      </c>
      <c r="I354" s="212"/>
      <c r="J354" s="208"/>
      <c r="K354" s="208"/>
      <c r="L354" s="213"/>
      <c r="M354" s="214"/>
      <c r="N354" s="215"/>
      <c r="O354" s="215"/>
      <c r="P354" s="215"/>
      <c r="Q354" s="215"/>
      <c r="R354" s="215"/>
      <c r="S354" s="215"/>
      <c r="T354" s="216"/>
      <c r="AT354" s="217" t="s">
        <v>147</v>
      </c>
      <c r="AU354" s="217" t="s">
        <v>86</v>
      </c>
      <c r="AV354" s="14" t="s">
        <v>86</v>
      </c>
      <c r="AW354" s="14" t="s">
        <v>32</v>
      </c>
      <c r="AX354" s="14" t="s">
        <v>76</v>
      </c>
      <c r="AY354" s="217" t="s">
        <v>137</v>
      </c>
    </row>
    <row r="355" spans="1:65" s="14" customFormat="1">
      <c r="B355" s="207"/>
      <c r="C355" s="208"/>
      <c r="D355" s="198" t="s">
        <v>147</v>
      </c>
      <c r="E355" s="209" t="s">
        <v>1</v>
      </c>
      <c r="F355" s="210" t="s">
        <v>585</v>
      </c>
      <c r="G355" s="208"/>
      <c r="H355" s="211">
        <v>54.387999999999998</v>
      </c>
      <c r="I355" s="212"/>
      <c r="J355" s="208"/>
      <c r="K355" s="208"/>
      <c r="L355" s="213"/>
      <c r="M355" s="214"/>
      <c r="N355" s="215"/>
      <c r="O355" s="215"/>
      <c r="P355" s="215"/>
      <c r="Q355" s="215"/>
      <c r="R355" s="215"/>
      <c r="S355" s="215"/>
      <c r="T355" s="216"/>
      <c r="AT355" s="217" t="s">
        <v>147</v>
      </c>
      <c r="AU355" s="217" t="s">
        <v>86</v>
      </c>
      <c r="AV355" s="14" t="s">
        <v>86</v>
      </c>
      <c r="AW355" s="14" t="s">
        <v>32</v>
      </c>
      <c r="AX355" s="14" t="s">
        <v>76</v>
      </c>
      <c r="AY355" s="217" t="s">
        <v>137</v>
      </c>
    </row>
    <row r="356" spans="1:65" s="13" customFormat="1">
      <c r="B356" s="196"/>
      <c r="C356" s="197"/>
      <c r="D356" s="198" t="s">
        <v>147</v>
      </c>
      <c r="E356" s="199" t="s">
        <v>1</v>
      </c>
      <c r="F356" s="200" t="s">
        <v>586</v>
      </c>
      <c r="G356" s="197"/>
      <c r="H356" s="199" t="s">
        <v>1</v>
      </c>
      <c r="I356" s="201"/>
      <c r="J356" s="197"/>
      <c r="K356" s="197"/>
      <c r="L356" s="202"/>
      <c r="M356" s="203"/>
      <c r="N356" s="204"/>
      <c r="O356" s="204"/>
      <c r="P356" s="204"/>
      <c r="Q356" s="204"/>
      <c r="R356" s="204"/>
      <c r="S356" s="204"/>
      <c r="T356" s="205"/>
      <c r="AT356" s="206" t="s">
        <v>147</v>
      </c>
      <c r="AU356" s="206" t="s">
        <v>86</v>
      </c>
      <c r="AV356" s="13" t="s">
        <v>84</v>
      </c>
      <c r="AW356" s="13" t="s">
        <v>32</v>
      </c>
      <c r="AX356" s="13" t="s">
        <v>76</v>
      </c>
      <c r="AY356" s="206" t="s">
        <v>137</v>
      </c>
    </row>
    <row r="357" spans="1:65" s="14" customFormat="1">
      <c r="B357" s="207"/>
      <c r="C357" s="208"/>
      <c r="D357" s="198" t="s">
        <v>147</v>
      </c>
      <c r="E357" s="209" t="s">
        <v>1</v>
      </c>
      <c r="F357" s="210" t="s">
        <v>587</v>
      </c>
      <c r="G357" s="208"/>
      <c r="H357" s="211">
        <v>-76.680000000000007</v>
      </c>
      <c r="I357" s="212"/>
      <c r="J357" s="208"/>
      <c r="K357" s="208"/>
      <c r="L357" s="213"/>
      <c r="M357" s="214"/>
      <c r="N357" s="215"/>
      <c r="O357" s="215"/>
      <c r="P357" s="215"/>
      <c r="Q357" s="215"/>
      <c r="R357" s="215"/>
      <c r="S357" s="215"/>
      <c r="T357" s="216"/>
      <c r="AT357" s="217" t="s">
        <v>147</v>
      </c>
      <c r="AU357" s="217" t="s">
        <v>86</v>
      </c>
      <c r="AV357" s="14" t="s">
        <v>86</v>
      </c>
      <c r="AW357" s="14" t="s">
        <v>32</v>
      </c>
      <c r="AX357" s="14" t="s">
        <v>76</v>
      </c>
      <c r="AY357" s="217" t="s">
        <v>137</v>
      </c>
    </row>
    <row r="358" spans="1:65" s="16" customFormat="1">
      <c r="B358" s="229"/>
      <c r="C358" s="230"/>
      <c r="D358" s="198" t="s">
        <v>147</v>
      </c>
      <c r="E358" s="231" t="s">
        <v>1</v>
      </c>
      <c r="F358" s="232" t="s">
        <v>303</v>
      </c>
      <c r="G358" s="230"/>
      <c r="H358" s="233">
        <v>96.381999999999977</v>
      </c>
      <c r="I358" s="234"/>
      <c r="J358" s="230"/>
      <c r="K358" s="230"/>
      <c r="L358" s="235"/>
      <c r="M358" s="236"/>
      <c r="N358" s="237"/>
      <c r="O358" s="237"/>
      <c r="P358" s="237"/>
      <c r="Q358" s="237"/>
      <c r="R358" s="237"/>
      <c r="S358" s="237"/>
      <c r="T358" s="238"/>
      <c r="AT358" s="239" t="s">
        <v>147</v>
      </c>
      <c r="AU358" s="239" t="s">
        <v>86</v>
      </c>
      <c r="AV358" s="16" t="s">
        <v>138</v>
      </c>
      <c r="AW358" s="16" t="s">
        <v>32</v>
      </c>
      <c r="AX358" s="16" t="s">
        <v>76</v>
      </c>
      <c r="AY358" s="239" t="s">
        <v>137</v>
      </c>
    </row>
    <row r="359" spans="1:65" s="13" customFormat="1">
      <c r="B359" s="196"/>
      <c r="C359" s="197"/>
      <c r="D359" s="198" t="s">
        <v>147</v>
      </c>
      <c r="E359" s="199" t="s">
        <v>1</v>
      </c>
      <c r="F359" s="200" t="s">
        <v>588</v>
      </c>
      <c r="G359" s="197"/>
      <c r="H359" s="199" t="s">
        <v>1</v>
      </c>
      <c r="I359" s="201"/>
      <c r="J359" s="197"/>
      <c r="K359" s="197"/>
      <c r="L359" s="202"/>
      <c r="M359" s="203"/>
      <c r="N359" s="204"/>
      <c r="O359" s="204"/>
      <c r="P359" s="204"/>
      <c r="Q359" s="204"/>
      <c r="R359" s="204"/>
      <c r="S359" s="204"/>
      <c r="T359" s="205"/>
      <c r="AT359" s="206" t="s">
        <v>147</v>
      </c>
      <c r="AU359" s="206" t="s">
        <v>86</v>
      </c>
      <c r="AV359" s="13" t="s">
        <v>84</v>
      </c>
      <c r="AW359" s="13" t="s">
        <v>32</v>
      </c>
      <c r="AX359" s="13" t="s">
        <v>76</v>
      </c>
      <c r="AY359" s="206" t="s">
        <v>137</v>
      </c>
    </row>
    <row r="360" spans="1:65" s="14" customFormat="1">
      <c r="B360" s="207"/>
      <c r="C360" s="208"/>
      <c r="D360" s="198" t="s">
        <v>147</v>
      </c>
      <c r="E360" s="209" t="s">
        <v>1</v>
      </c>
      <c r="F360" s="210" t="s">
        <v>589</v>
      </c>
      <c r="G360" s="208"/>
      <c r="H360" s="211">
        <v>21.875</v>
      </c>
      <c r="I360" s="212"/>
      <c r="J360" s="208"/>
      <c r="K360" s="208"/>
      <c r="L360" s="213"/>
      <c r="M360" s="214"/>
      <c r="N360" s="215"/>
      <c r="O360" s="215"/>
      <c r="P360" s="215"/>
      <c r="Q360" s="215"/>
      <c r="R360" s="215"/>
      <c r="S360" s="215"/>
      <c r="T360" s="216"/>
      <c r="AT360" s="217" t="s">
        <v>147</v>
      </c>
      <c r="AU360" s="217" t="s">
        <v>86</v>
      </c>
      <c r="AV360" s="14" t="s">
        <v>86</v>
      </c>
      <c r="AW360" s="14" t="s">
        <v>32</v>
      </c>
      <c r="AX360" s="14" t="s">
        <v>76</v>
      </c>
      <c r="AY360" s="217" t="s">
        <v>137</v>
      </c>
    </row>
    <row r="361" spans="1:65" s="14" customFormat="1">
      <c r="B361" s="207"/>
      <c r="C361" s="208"/>
      <c r="D361" s="198" t="s">
        <v>147</v>
      </c>
      <c r="E361" s="209" t="s">
        <v>1</v>
      </c>
      <c r="F361" s="210" t="s">
        <v>590</v>
      </c>
      <c r="G361" s="208"/>
      <c r="H361" s="211">
        <v>3.9159999999999999</v>
      </c>
      <c r="I361" s="212"/>
      <c r="J361" s="208"/>
      <c r="K361" s="208"/>
      <c r="L361" s="213"/>
      <c r="M361" s="214"/>
      <c r="N361" s="215"/>
      <c r="O361" s="215"/>
      <c r="P361" s="215"/>
      <c r="Q361" s="215"/>
      <c r="R361" s="215"/>
      <c r="S361" s="215"/>
      <c r="T361" s="216"/>
      <c r="AT361" s="217" t="s">
        <v>147</v>
      </c>
      <c r="AU361" s="217" t="s">
        <v>86</v>
      </c>
      <c r="AV361" s="14" t="s">
        <v>86</v>
      </c>
      <c r="AW361" s="14" t="s">
        <v>32</v>
      </c>
      <c r="AX361" s="14" t="s">
        <v>76</v>
      </c>
      <c r="AY361" s="217" t="s">
        <v>137</v>
      </c>
    </row>
    <row r="362" spans="1:65" s="14" customFormat="1">
      <c r="B362" s="207"/>
      <c r="C362" s="208"/>
      <c r="D362" s="198" t="s">
        <v>147</v>
      </c>
      <c r="E362" s="209" t="s">
        <v>1</v>
      </c>
      <c r="F362" s="210" t="s">
        <v>591</v>
      </c>
      <c r="G362" s="208"/>
      <c r="H362" s="211">
        <v>5.2</v>
      </c>
      <c r="I362" s="212"/>
      <c r="J362" s="208"/>
      <c r="K362" s="208"/>
      <c r="L362" s="213"/>
      <c r="M362" s="214"/>
      <c r="N362" s="215"/>
      <c r="O362" s="215"/>
      <c r="P362" s="215"/>
      <c r="Q362" s="215"/>
      <c r="R362" s="215"/>
      <c r="S362" s="215"/>
      <c r="T362" s="216"/>
      <c r="AT362" s="217" t="s">
        <v>147</v>
      </c>
      <c r="AU362" s="217" t="s">
        <v>86</v>
      </c>
      <c r="AV362" s="14" t="s">
        <v>86</v>
      </c>
      <c r="AW362" s="14" t="s">
        <v>32</v>
      </c>
      <c r="AX362" s="14" t="s">
        <v>76</v>
      </c>
      <c r="AY362" s="217" t="s">
        <v>137</v>
      </c>
    </row>
    <row r="363" spans="1:65" s="14" customFormat="1">
      <c r="B363" s="207"/>
      <c r="C363" s="208"/>
      <c r="D363" s="198" t="s">
        <v>147</v>
      </c>
      <c r="E363" s="209" t="s">
        <v>1</v>
      </c>
      <c r="F363" s="210" t="s">
        <v>592</v>
      </c>
      <c r="G363" s="208"/>
      <c r="H363" s="211">
        <v>4.508</v>
      </c>
      <c r="I363" s="212"/>
      <c r="J363" s="208"/>
      <c r="K363" s="208"/>
      <c r="L363" s="213"/>
      <c r="M363" s="214"/>
      <c r="N363" s="215"/>
      <c r="O363" s="215"/>
      <c r="P363" s="215"/>
      <c r="Q363" s="215"/>
      <c r="R363" s="215"/>
      <c r="S363" s="215"/>
      <c r="T363" s="216"/>
      <c r="AT363" s="217" t="s">
        <v>147</v>
      </c>
      <c r="AU363" s="217" t="s">
        <v>86</v>
      </c>
      <c r="AV363" s="14" t="s">
        <v>86</v>
      </c>
      <c r="AW363" s="14" t="s">
        <v>32</v>
      </c>
      <c r="AX363" s="14" t="s">
        <v>76</v>
      </c>
      <c r="AY363" s="217" t="s">
        <v>137</v>
      </c>
    </row>
    <row r="364" spans="1:65" s="16" customFormat="1">
      <c r="B364" s="229"/>
      <c r="C364" s="230"/>
      <c r="D364" s="198" t="s">
        <v>147</v>
      </c>
      <c r="E364" s="231" t="s">
        <v>1</v>
      </c>
      <c r="F364" s="232" t="s">
        <v>303</v>
      </c>
      <c r="G364" s="230"/>
      <c r="H364" s="233">
        <v>35.499000000000002</v>
      </c>
      <c r="I364" s="234"/>
      <c r="J364" s="230"/>
      <c r="K364" s="230"/>
      <c r="L364" s="235"/>
      <c r="M364" s="236"/>
      <c r="N364" s="237"/>
      <c r="O364" s="237"/>
      <c r="P364" s="237"/>
      <c r="Q364" s="237"/>
      <c r="R364" s="237"/>
      <c r="S364" s="237"/>
      <c r="T364" s="238"/>
      <c r="AT364" s="239" t="s">
        <v>147</v>
      </c>
      <c r="AU364" s="239" t="s">
        <v>86</v>
      </c>
      <c r="AV364" s="16" t="s">
        <v>138</v>
      </c>
      <c r="AW364" s="16" t="s">
        <v>32</v>
      </c>
      <c r="AX364" s="16" t="s">
        <v>76</v>
      </c>
      <c r="AY364" s="239" t="s">
        <v>137</v>
      </c>
    </row>
    <row r="365" spans="1:65" s="15" customFormat="1">
      <c r="B365" s="218"/>
      <c r="C365" s="219"/>
      <c r="D365" s="198" t="s">
        <v>147</v>
      </c>
      <c r="E365" s="220" t="s">
        <v>1</v>
      </c>
      <c r="F365" s="221" t="s">
        <v>166</v>
      </c>
      <c r="G365" s="219"/>
      <c r="H365" s="222">
        <v>131.88099999999997</v>
      </c>
      <c r="I365" s="223"/>
      <c r="J365" s="219"/>
      <c r="K365" s="219"/>
      <c r="L365" s="224"/>
      <c r="M365" s="225"/>
      <c r="N365" s="226"/>
      <c r="O365" s="226"/>
      <c r="P365" s="226"/>
      <c r="Q365" s="226"/>
      <c r="R365" s="226"/>
      <c r="S365" s="226"/>
      <c r="T365" s="227"/>
      <c r="AT365" s="228" t="s">
        <v>147</v>
      </c>
      <c r="AU365" s="228" t="s">
        <v>86</v>
      </c>
      <c r="AV365" s="15" t="s">
        <v>145</v>
      </c>
      <c r="AW365" s="15" t="s">
        <v>32</v>
      </c>
      <c r="AX365" s="15" t="s">
        <v>84</v>
      </c>
      <c r="AY365" s="228" t="s">
        <v>137</v>
      </c>
    </row>
    <row r="366" spans="1:65" s="2" customFormat="1" ht="16.5" customHeight="1">
      <c r="A366" s="35"/>
      <c r="B366" s="36"/>
      <c r="C366" s="183" t="s">
        <v>593</v>
      </c>
      <c r="D366" s="183" t="s">
        <v>140</v>
      </c>
      <c r="E366" s="184" t="s">
        <v>594</v>
      </c>
      <c r="F366" s="185" t="s">
        <v>595</v>
      </c>
      <c r="G366" s="186" t="s">
        <v>152</v>
      </c>
      <c r="H366" s="187">
        <v>3.6</v>
      </c>
      <c r="I366" s="188"/>
      <c r="J366" s="189">
        <f>ROUND(I366*H366,2)</f>
        <v>0</v>
      </c>
      <c r="K366" s="185" t="s">
        <v>1</v>
      </c>
      <c r="L366" s="40"/>
      <c r="M366" s="190" t="s">
        <v>1</v>
      </c>
      <c r="N366" s="191" t="s">
        <v>41</v>
      </c>
      <c r="O366" s="72"/>
      <c r="P366" s="192">
        <f>O366*H366</f>
        <v>0</v>
      </c>
      <c r="Q366" s="192">
        <v>5.1999999999999995E-4</v>
      </c>
      <c r="R366" s="192">
        <f>Q366*H366</f>
        <v>1.872E-3</v>
      </c>
      <c r="S366" s="192">
        <v>0</v>
      </c>
      <c r="T366" s="193">
        <f>S366*H366</f>
        <v>0</v>
      </c>
      <c r="U366" s="35"/>
      <c r="V366" s="35"/>
      <c r="W366" s="35"/>
      <c r="X366" s="35"/>
      <c r="Y366" s="35"/>
      <c r="Z366" s="35"/>
      <c r="AA366" s="35"/>
      <c r="AB366" s="35"/>
      <c r="AC366" s="35"/>
      <c r="AD366" s="35"/>
      <c r="AE366" s="35"/>
      <c r="AR366" s="194" t="s">
        <v>223</v>
      </c>
      <c r="AT366" s="194" t="s">
        <v>140</v>
      </c>
      <c r="AU366" s="194" t="s">
        <v>86</v>
      </c>
      <c r="AY366" s="18" t="s">
        <v>137</v>
      </c>
      <c r="BE366" s="195">
        <f>IF(N366="základní",J366,0)</f>
        <v>0</v>
      </c>
      <c r="BF366" s="195">
        <f>IF(N366="snížená",J366,0)</f>
        <v>0</v>
      </c>
      <c r="BG366" s="195">
        <f>IF(N366="zákl. přenesená",J366,0)</f>
        <v>0</v>
      </c>
      <c r="BH366" s="195">
        <f>IF(N366="sníž. přenesená",J366,0)</f>
        <v>0</v>
      </c>
      <c r="BI366" s="195">
        <f>IF(N366="nulová",J366,0)</f>
        <v>0</v>
      </c>
      <c r="BJ366" s="18" t="s">
        <v>84</v>
      </c>
      <c r="BK366" s="195">
        <f>ROUND(I366*H366,2)</f>
        <v>0</v>
      </c>
      <c r="BL366" s="18" t="s">
        <v>223</v>
      </c>
      <c r="BM366" s="194" t="s">
        <v>596</v>
      </c>
    </row>
    <row r="367" spans="1:65" s="2" customFormat="1" ht="24.15" customHeight="1">
      <c r="A367" s="35"/>
      <c r="B367" s="36"/>
      <c r="C367" s="183" t="s">
        <v>597</v>
      </c>
      <c r="D367" s="183" t="s">
        <v>140</v>
      </c>
      <c r="E367" s="184" t="s">
        <v>598</v>
      </c>
      <c r="F367" s="185" t="s">
        <v>599</v>
      </c>
      <c r="G367" s="186" t="s">
        <v>152</v>
      </c>
      <c r="H367" s="187">
        <v>116.4</v>
      </c>
      <c r="I367" s="188"/>
      <c r="J367" s="189">
        <f>ROUND(I367*H367,2)</f>
        <v>0</v>
      </c>
      <c r="K367" s="185" t="s">
        <v>1</v>
      </c>
      <c r="L367" s="40"/>
      <c r="M367" s="190" t="s">
        <v>1</v>
      </c>
      <c r="N367" s="191" t="s">
        <v>41</v>
      </c>
      <c r="O367" s="72"/>
      <c r="P367" s="192">
        <f>O367*H367</f>
        <v>0</v>
      </c>
      <c r="Q367" s="192">
        <v>5.1999999999999995E-4</v>
      </c>
      <c r="R367" s="192">
        <f>Q367*H367</f>
        <v>6.0527999999999998E-2</v>
      </c>
      <c r="S367" s="192">
        <v>0</v>
      </c>
      <c r="T367" s="193">
        <f>S367*H367</f>
        <v>0</v>
      </c>
      <c r="U367" s="35"/>
      <c r="V367" s="35"/>
      <c r="W367" s="35"/>
      <c r="X367" s="35"/>
      <c r="Y367" s="35"/>
      <c r="Z367" s="35"/>
      <c r="AA367" s="35"/>
      <c r="AB367" s="35"/>
      <c r="AC367" s="35"/>
      <c r="AD367" s="35"/>
      <c r="AE367" s="35"/>
      <c r="AR367" s="194" t="s">
        <v>223</v>
      </c>
      <c r="AT367" s="194" t="s">
        <v>140</v>
      </c>
      <c r="AU367" s="194" t="s">
        <v>86</v>
      </c>
      <c r="AY367" s="18" t="s">
        <v>137</v>
      </c>
      <c r="BE367" s="195">
        <f>IF(N367="základní",J367,0)</f>
        <v>0</v>
      </c>
      <c r="BF367" s="195">
        <f>IF(N367="snížená",J367,0)</f>
        <v>0</v>
      </c>
      <c r="BG367" s="195">
        <f>IF(N367="zákl. přenesená",J367,0)</f>
        <v>0</v>
      </c>
      <c r="BH367" s="195">
        <f>IF(N367="sníž. přenesená",J367,0)</f>
        <v>0</v>
      </c>
      <c r="BI367" s="195">
        <f>IF(N367="nulová",J367,0)</f>
        <v>0</v>
      </c>
      <c r="BJ367" s="18" t="s">
        <v>84</v>
      </c>
      <c r="BK367" s="195">
        <f>ROUND(I367*H367,2)</f>
        <v>0</v>
      </c>
      <c r="BL367" s="18" t="s">
        <v>223</v>
      </c>
      <c r="BM367" s="194" t="s">
        <v>600</v>
      </c>
    </row>
    <row r="368" spans="1:65" s="14" customFormat="1">
      <c r="B368" s="207"/>
      <c r="C368" s="208"/>
      <c r="D368" s="198" t="s">
        <v>147</v>
      </c>
      <c r="E368" s="209" t="s">
        <v>1</v>
      </c>
      <c r="F368" s="210" t="s">
        <v>601</v>
      </c>
      <c r="G368" s="208"/>
      <c r="H368" s="211">
        <v>52.8</v>
      </c>
      <c r="I368" s="212"/>
      <c r="J368" s="208"/>
      <c r="K368" s="208"/>
      <c r="L368" s="213"/>
      <c r="M368" s="214"/>
      <c r="N368" s="215"/>
      <c r="O368" s="215"/>
      <c r="P368" s="215"/>
      <c r="Q368" s="215"/>
      <c r="R368" s="215"/>
      <c r="S368" s="215"/>
      <c r="T368" s="216"/>
      <c r="AT368" s="217" t="s">
        <v>147</v>
      </c>
      <c r="AU368" s="217" t="s">
        <v>86</v>
      </c>
      <c r="AV368" s="14" t="s">
        <v>86</v>
      </c>
      <c r="AW368" s="14" t="s">
        <v>32</v>
      </c>
      <c r="AX368" s="14" t="s">
        <v>76</v>
      </c>
      <c r="AY368" s="217" t="s">
        <v>137</v>
      </c>
    </row>
    <row r="369" spans="1:65" s="14" customFormat="1">
      <c r="B369" s="207"/>
      <c r="C369" s="208"/>
      <c r="D369" s="198" t="s">
        <v>147</v>
      </c>
      <c r="E369" s="209" t="s">
        <v>1</v>
      </c>
      <c r="F369" s="210" t="s">
        <v>602</v>
      </c>
      <c r="G369" s="208"/>
      <c r="H369" s="211">
        <v>43.2</v>
      </c>
      <c r="I369" s="212"/>
      <c r="J369" s="208"/>
      <c r="K369" s="208"/>
      <c r="L369" s="213"/>
      <c r="M369" s="214"/>
      <c r="N369" s="215"/>
      <c r="O369" s="215"/>
      <c r="P369" s="215"/>
      <c r="Q369" s="215"/>
      <c r="R369" s="215"/>
      <c r="S369" s="215"/>
      <c r="T369" s="216"/>
      <c r="AT369" s="217" t="s">
        <v>147</v>
      </c>
      <c r="AU369" s="217" t="s">
        <v>86</v>
      </c>
      <c r="AV369" s="14" t="s">
        <v>86</v>
      </c>
      <c r="AW369" s="14" t="s">
        <v>32</v>
      </c>
      <c r="AX369" s="14" t="s">
        <v>76</v>
      </c>
      <c r="AY369" s="217" t="s">
        <v>137</v>
      </c>
    </row>
    <row r="370" spans="1:65" s="14" customFormat="1">
      <c r="B370" s="207"/>
      <c r="C370" s="208"/>
      <c r="D370" s="198" t="s">
        <v>147</v>
      </c>
      <c r="E370" s="209" t="s">
        <v>1</v>
      </c>
      <c r="F370" s="210" t="s">
        <v>603</v>
      </c>
      <c r="G370" s="208"/>
      <c r="H370" s="211">
        <v>9.6</v>
      </c>
      <c r="I370" s="212"/>
      <c r="J370" s="208"/>
      <c r="K370" s="208"/>
      <c r="L370" s="213"/>
      <c r="M370" s="214"/>
      <c r="N370" s="215"/>
      <c r="O370" s="215"/>
      <c r="P370" s="215"/>
      <c r="Q370" s="215"/>
      <c r="R370" s="215"/>
      <c r="S370" s="215"/>
      <c r="T370" s="216"/>
      <c r="AT370" s="217" t="s">
        <v>147</v>
      </c>
      <c r="AU370" s="217" t="s">
        <v>86</v>
      </c>
      <c r="AV370" s="14" t="s">
        <v>86</v>
      </c>
      <c r="AW370" s="14" t="s">
        <v>32</v>
      </c>
      <c r="AX370" s="14" t="s">
        <v>76</v>
      </c>
      <c r="AY370" s="217" t="s">
        <v>137</v>
      </c>
    </row>
    <row r="371" spans="1:65" s="14" customFormat="1">
      <c r="B371" s="207"/>
      <c r="C371" s="208"/>
      <c r="D371" s="198" t="s">
        <v>147</v>
      </c>
      <c r="E371" s="209" t="s">
        <v>1</v>
      </c>
      <c r="F371" s="210" t="s">
        <v>604</v>
      </c>
      <c r="G371" s="208"/>
      <c r="H371" s="211">
        <v>10.8</v>
      </c>
      <c r="I371" s="212"/>
      <c r="J371" s="208"/>
      <c r="K371" s="208"/>
      <c r="L371" s="213"/>
      <c r="M371" s="214"/>
      <c r="N371" s="215"/>
      <c r="O371" s="215"/>
      <c r="P371" s="215"/>
      <c r="Q371" s="215"/>
      <c r="R371" s="215"/>
      <c r="S371" s="215"/>
      <c r="T371" s="216"/>
      <c r="AT371" s="217" t="s">
        <v>147</v>
      </c>
      <c r="AU371" s="217" t="s">
        <v>86</v>
      </c>
      <c r="AV371" s="14" t="s">
        <v>86</v>
      </c>
      <c r="AW371" s="14" t="s">
        <v>32</v>
      </c>
      <c r="AX371" s="14" t="s">
        <v>76</v>
      </c>
      <c r="AY371" s="217" t="s">
        <v>137</v>
      </c>
    </row>
    <row r="372" spans="1:65" s="15" customFormat="1">
      <c r="B372" s="218"/>
      <c r="C372" s="219"/>
      <c r="D372" s="198" t="s">
        <v>147</v>
      </c>
      <c r="E372" s="220" t="s">
        <v>1</v>
      </c>
      <c r="F372" s="221" t="s">
        <v>166</v>
      </c>
      <c r="G372" s="219"/>
      <c r="H372" s="222">
        <v>116.39999999999999</v>
      </c>
      <c r="I372" s="223"/>
      <c r="J372" s="219"/>
      <c r="K372" s="219"/>
      <c r="L372" s="224"/>
      <c r="M372" s="225"/>
      <c r="N372" s="226"/>
      <c r="O372" s="226"/>
      <c r="P372" s="226"/>
      <c r="Q372" s="226"/>
      <c r="R372" s="226"/>
      <c r="S372" s="226"/>
      <c r="T372" s="227"/>
      <c r="AT372" s="228" t="s">
        <v>147</v>
      </c>
      <c r="AU372" s="228" t="s">
        <v>86</v>
      </c>
      <c r="AV372" s="15" t="s">
        <v>145</v>
      </c>
      <c r="AW372" s="15" t="s">
        <v>32</v>
      </c>
      <c r="AX372" s="15" t="s">
        <v>84</v>
      </c>
      <c r="AY372" s="228" t="s">
        <v>137</v>
      </c>
    </row>
    <row r="373" spans="1:65" s="2" customFormat="1" ht="16.5" customHeight="1">
      <c r="A373" s="35"/>
      <c r="B373" s="36"/>
      <c r="C373" s="183" t="s">
        <v>605</v>
      </c>
      <c r="D373" s="183" t="s">
        <v>140</v>
      </c>
      <c r="E373" s="184" t="s">
        <v>606</v>
      </c>
      <c r="F373" s="185" t="s">
        <v>607</v>
      </c>
      <c r="G373" s="186" t="s">
        <v>152</v>
      </c>
      <c r="H373" s="187">
        <v>105.297</v>
      </c>
      <c r="I373" s="188"/>
      <c r="J373" s="189">
        <f>ROUND(I373*H373,2)</f>
        <v>0</v>
      </c>
      <c r="K373" s="185" t="s">
        <v>144</v>
      </c>
      <c r="L373" s="40"/>
      <c r="M373" s="190" t="s">
        <v>1</v>
      </c>
      <c r="N373" s="191" t="s">
        <v>41</v>
      </c>
      <c r="O373" s="72"/>
      <c r="P373" s="192">
        <f>O373*H373</f>
        <v>0</v>
      </c>
      <c r="Q373" s="192">
        <v>4.3800000000000002E-3</v>
      </c>
      <c r="R373" s="192">
        <f>Q373*H373</f>
        <v>0.46120085999999999</v>
      </c>
      <c r="S373" s="192">
        <v>0</v>
      </c>
      <c r="T373" s="193">
        <f>S373*H373</f>
        <v>0</v>
      </c>
      <c r="U373" s="35"/>
      <c r="V373" s="35"/>
      <c r="W373" s="35"/>
      <c r="X373" s="35"/>
      <c r="Y373" s="35"/>
      <c r="Z373" s="35"/>
      <c r="AA373" s="35"/>
      <c r="AB373" s="35"/>
      <c r="AC373" s="35"/>
      <c r="AD373" s="35"/>
      <c r="AE373" s="35"/>
      <c r="AR373" s="194" t="s">
        <v>223</v>
      </c>
      <c r="AT373" s="194" t="s">
        <v>140</v>
      </c>
      <c r="AU373" s="194" t="s">
        <v>86</v>
      </c>
      <c r="AY373" s="18" t="s">
        <v>137</v>
      </c>
      <c r="BE373" s="195">
        <f>IF(N373="základní",J373,0)</f>
        <v>0</v>
      </c>
      <c r="BF373" s="195">
        <f>IF(N373="snížená",J373,0)</f>
        <v>0</v>
      </c>
      <c r="BG373" s="195">
        <f>IF(N373="zákl. přenesená",J373,0)</f>
        <v>0</v>
      </c>
      <c r="BH373" s="195">
        <f>IF(N373="sníž. přenesená",J373,0)</f>
        <v>0</v>
      </c>
      <c r="BI373" s="195">
        <f>IF(N373="nulová",J373,0)</f>
        <v>0</v>
      </c>
      <c r="BJ373" s="18" t="s">
        <v>84</v>
      </c>
      <c r="BK373" s="195">
        <f>ROUND(I373*H373,2)</f>
        <v>0</v>
      </c>
      <c r="BL373" s="18" t="s">
        <v>223</v>
      </c>
      <c r="BM373" s="194" t="s">
        <v>608</v>
      </c>
    </row>
    <row r="374" spans="1:65" s="13" customFormat="1">
      <c r="B374" s="196"/>
      <c r="C374" s="197"/>
      <c r="D374" s="198" t="s">
        <v>147</v>
      </c>
      <c r="E374" s="199" t="s">
        <v>1</v>
      </c>
      <c r="F374" s="200" t="s">
        <v>588</v>
      </c>
      <c r="G374" s="197"/>
      <c r="H374" s="199" t="s">
        <v>1</v>
      </c>
      <c r="I374" s="201"/>
      <c r="J374" s="197"/>
      <c r="K374" s="197"/>
      <c r="L374" s="202"/>
      <c r="M374" s="203"/>
      <c r="N374" s="204"/>
      <c r="O374" s="204"/>
      <c r="P374" s="204"/>
      <c r="Q374" s="204"/>
      <c r="R374" s="204"/>
      <c r="S374" s="204"/>
      <c r="T374" s="205"/>
      <c r="AT374" s="206" t="s">
        <v>147</v>
      </c>
      <c r="AU374" s="206" t="s">
        <v>86</v>
      </c>
      <c r="AV374" s="13" t="s">
        <v>84</v>
      </c>
      <c r="AW374" s="13" t="s">
        <v>32</v>
      </c>
      <c r="AX374" s="13" t="s">
        <v>76</v>
      </c>
      <c r="AY374" s="206" t="s">
        <v>137</v>
      </c>
    </row>
    <row r="375" spans="1:65" s="14" customFormat="1">
      <c r="B375" s="207"/>
      <c r="C375" s="208"/>
      <c r="D375" s="198" t="s">
        <v>147</v>
      </c>
      <c r="E375" s="209" t="s">
        <v>1</v>
      </c>
      <c r="F375" s="210" t="s">
        <v>609</v>
      </c>
      <c r="G375" s="208"/>
      <c r="H375" s="211">
        <v>62.5</v>
      </c>
      <c r="I375" s="212"/>
      <c r="J375" s="208"/>
      <c r="K375" s="208"/>
      <c r="L375" s="213"/>
      <c r="M375" s="214"/>
      <c r="N375" s="215"/>
      <c r="O375" s="215"/>
      <c r="P375" s="215"/>
      <c r="Q375" s="215"/>
      <c r="R375" s="215"/>
      <c r="S375" s="215"/>
      <c r="T375" s="216"/>
      <c r="AT375" s="217" t="s">
        <v>147</v>
      </c>
      <c r="AU375" s="217" t="s">
        <v>86</v>
      </c>
      <c r="AV375" s="14" t="s">
        <v>86</v>
      </c>
      <c r="AW375" s="14" t="s">
        <v>32</v>
      </c>
      <c r="AX375" s="14" t="s">
        <v>76</v>
      </c>
      <c r="AY375" s="217" t="s">
        <v>137</v>
      </c>
    </row>
    <row r="376" spans="1:65" s="14" customFormat="1">
      <c r="B376" s="207"/>
      <c r="C376" s="208"/>
      <c r="D376" s="198" t="s">
        <v>147</v>
      </c>
      <c r="E376" s="209" t="s">
        <v>1</v>
      </c>
      <c r="F376" s="210" t="s">
        <v>610</v>
      </c>
      <c r="G376" s="208"/>
      <c r="H376" s="211">
        <v>8.702</v>
      </c>
      <c r="I376" s="212"/>
      <c r="J376" s="208"/>
      <c r="K376" s="208"/>
      <c r="L376" s="213"/>
      <c r="M376" s="214"/>
      <c r="N376" s="215"/>
      <c r="O376" s="215"/>
      <c r="P376" s="215"/>
      <c r="Q376" s="215"/>
      <c r="R376" s="215"/>
      <c r="S376" s="215"/>
      <c r="T376" s="216"/>
      <c r="AT376" s="217" t="s">
        <v>147</v>
      </c>
      <c r="AU376" s="217" t="s">
        <v>86</v>
      </c>
      <c r="AV376" s="14" t="s">
        <v>86</v>
      </c>
      <c r="AW376" s="14" t="s">
        <v>32</v>
      </c>
      <c r="AX376" s="14" t="s">
        <v>76</v>
      </c>
      <c r="AY376" s="217" t="s">
        <v>137</v>
      </c>
    </row>
    <row r="377" spans="1:65" s="14" customFormat="1">
      <c r="B377" s="207"/>
      <c r="C377" s="208"/>
      <c r="D377" s="198" t="s">
        <v>147</v>
      </c>
      <c r="E377" s="209" t="s">
        <v>1</v>
      </c>
      <c r="F377" s="210" t="s">
        <v>611</v>
      </c>
      <c r="G377" s="208"/>
      <c r="H377" s="211">
        <v>11.555</v>
      </c>
      <c r="I377" s="212"/>
      <c r="J377" s="208"/>
      <c r="K377" s="208"/>
      <c r="L377" s="213"/>
      <c r="M377" s="214"/>
      <c r="N377" s="215"/>
      <c r="O377" s="215"/>
      <c r="P377" s="215"/>
      <c r="Q377" s="215"/>
      <c r="R377" s="215"/>
      <c r="S377" s="215"/>
      <c r="T377" s="216"/>
      <c r="AT377" s="217" t="s">
        <v>147</v>
      </c>
      <c r="AU377" s="217" t="s">
        <v>86</v>
      </c>
      <c r="AV377" s="14" t="s">
        <v>86</v>
      </c>
      <c r="AW377" s="14" t="s">
        <v>32</v>
      </c>
      <c r="AX377" s="14" t="s">
        <v>76</v>
      </c>
      <c r="AY377" s="217" t="s">
        <v>137</v>
      </c>
    </row>
    <row r="378" spans="1:65" s="14" customFormat="1">
      <c r="B378" s="207"/>
      <c r="C378" s="208"/>
      <c r="D378" s="198" t="s">
        <v>147</v>
      </c>
      <c r="E378" s="209" t="s">
        <v>1</v>
      </c>
      <c r="F378" s="210" t="s">
        <v>612</v>
      </c>
      <c r="G378" s="208"/>
      <c r="H378" s="211">
        <v>22.54</v>
      </c>
      <c r="I378" s="212"/>
      <c r="J378" s="208"/>
      <c r="K378" s="208"/>
      <c r="L378" s="213"/>
      <c r="M378" s="214"/>
      <c r="N378" s="215"/>
      <c r="O378" s="215"/>
      <c r="P378" s="215"/>
      <c r="Q378" s="215"/>
      <c r="R378" s="215"/>
      <c r="S378" s="215"/>
      <c r="T378" s="216"/>
      <c r="AT378" s="217" t="s">
        <v>147</v>
      </c>
      <c r="AU378" s="217" t="s">
        <v>86</v>
      </c>
      <c r="AV378" s="14" t="s">
        <v>86</v>
      </c>
      <c r="AW378" s="14" t="s">
        <v>32</v>
      </c>
      <c r="AX378" s="14" t="s">
        <v>76</v>
      </c>
      <c r="AY378" s="217" t="s">
        <v>137</v>
      </c>
    </row>
    <row r="379" spans="1:65" s="15" customFormat="1">
      <c r="B379" s="218"/>
      <c r="C379" s="219"/>
      <c r="D379" s="198" t="s">
        <v>147</v>
      </c>
      <c r="E379" s="220" t="s">
        <v>1</v>
      </c>
      <c r="F379" s="221" t="s">
        <v>166</v>
      </c>
      <c r="G379" s="219"/>
      <c r="H379" s="222">
        <v>105.297</v>
      </c>
      <c r="I379" s="223"/>
      <c r="J379" s="219"/>
      <c r="K379" s="219"/>
      <c r="L379" s="224"/>
      <c r="M379" s="225"/>
      <c r="N379" s="226"/>
      <c r="O379" s="226"/>
      <c r="P379" s="226"/>
      <c r="Q379" s="226"/>
      <c r="R379" s="226"/>
      <c r="S379" s="226"/>
      <c r="T379" s="227"/>
      <c r="AT379" s="228" t="s">
        <v>147</v>
      </c>
      <c r="AU379" s="228" t="s">
        <v>86</v>
      </c>
      <c r="AV379" s="15" t="s">
        <v>145</v>
      </c>
      <c r="AW379" s="15" t="s">
        <v>32</v>
      </c>
      <c r="AX379" s="15" t="s">
        <v>84</v>
      </c>
      <c r="AY379" s="228" t="s">
        <v>137</v>
      </c>
    </row>
    <row r="380" spans="1:65" s="2" customFormat="1" ht="21.75" customHeight="1">
      <c r="A380" s="35"/>
      <c r="B380" s="36"/>
      <c r="C380" s="183" t="s">
        <v>613</v>
      </c>
      <c r="D380" s="183" t="s">
        <v>140</v>
      </c>
      <c r="E380" s="184" t="s">
        <v>614</v>
      </c>
      <c r="F380" s="185" t="s">
        <v>615</v>
      </c>
      <c r="G380" s="186" t="s">
        <v>143</v>
      </c>
      <c r="H380" s="187">
        <v>131.881</v>
      </c>
      <c r="I380" s="188"/>
      <c r="J380" s="189">
        <f>ROUND(I380*H380,2)</f>
        <v>0</v>
      </c>
      <c r="K380" s="185" t="s">
        <v>144</v>
      </c>
      <c r="L380" s="40"/>
      <c r="M380" s="190" t="s">
        <v>1</v>
      </c>
      <c r="N380" s="191" t="s">
        <v>41</v>
      </c>
      <c r="O380" s="72"/>
      <c r="P380" s="192">
        <f>O380*H380</f>
        <v>0</v>
      </c>
      <c r="Q380" s="192">
        <v>6.9999999999999999E-4</v>
      </c>
      <c r="R380" s="192">
        <f>Q380*H380</f>
        <v>9.2316700000000002E-2</v>
      </c>
      <c r="S380" s="192">
        <v>0</v>
      </c>
      <c r="T380" s="193">
        <f>S380*H380</f>
        <v>0</v>
      </c>
      <c r="U380" s="35"/>
      <c r="V380" s="35"/>
      <c r="W380" s="35"/>
      <c r="X380" s="35"/>
      <c r="Y380" s="35"/>
      <c r="Z380" s="35"/>
      <c r="AA380" s="35"/>
      <c r="AB380" s="35"/>
      <c r="AC380" s="35"/>
      <c r="AD380" s="35"/>
      <c r="AE380" s="35"/>
      <c r="AR380" s="194" t="s">
        <v>223</v>
      </c>
      <c r="AT380" s="194" t="s">
        <v>140</v>
      </c>
      <c r="AU380" s="194" t="s">
        <v>86</v>
      </c>
      <c r="AY380" s="18" t="s">
        <v>137</v>
      </c>
      <c r="BE380" s="195">
        <f>IF(N380="základní",J380,0)</f>
        <v>0</v>
      </c>
      <c r="BF380" s="195">
        <f>IF(N380="snížená",J380,0)</f>
        <v>0</v>
      </c>
      <c r="BG380" s="195">
        <f>IF(N380="zákl. přenesená",J380,0)</f>
        <v>0</v>
      </c>
      <c r="BH380" s="195">
        <f>IF(N380="sníž. přenesená",J380,0)</f>
        <v>0</v>
      </c>
      <c r="BI380" s="195">
        <f>IF(N380="nulová",J380,0)</f>
        <v>0</v>
      </c>
      <c r="BJ380" s="18" t="s">
        <v>84</v>
      </c>
      <c r="BK380" s="195">
        <f>ROUND(I380*H380,2)</f>
        <v>0</v>
      </c>
      <c r="BL380" s="18" t="s">
        <v>223</v>
      </c>
      <c r="BM380" s="194" t="s">
        <v>616</v>
      </c>
    </row>
    <row r="381" spans="1:65" s="2" customFormat="1" ht="32.950000000000003" customHeight="1">
      <c r="A381" s="35"/>
      <c r="B381" s="36"/>
      <c r="C381" s="183" t="s">
        <v>617</v>
      </c>
      <c r="D381" s="183" t="s">
        <v>140</v>
      </c>
      <c r="E381" s="184" t="s">
        <v>618</v>
      </c>
      <c r="F381" s="185" t="s">
        <v>619</v>
      </c>
      <c r="G381" s="186" t="s">
        <v>143</v>
      </c>
      <c r="H381" s="187">
        <v>76.680000000000007</v>
      </c>
      <c r="I381" s="188"/>
      <c r="J381" s="189">
        <f>ROUND(I381*H381,2)</f>
        <v>0</v>
      </c>
      <c r="K381" s="185" t="s">
        <v>144</v>
      </c>
      <c r="L381" s="40"/>
      <c r="M381" s="190" t="s">
        <v>1</v>
      </c>
      <c r="N381" s="191" t="s">
        <v>41</v>
      </c>
      <c r="O381" s="72"/>
      <c r="P381" s="192">
        <f>O381*H381</f>
        <v>0</v>
      </c>
      <c r="Q381" s="192">
        <v>1.17E-3</v>
      </c>
      <c r="R381" s="192">
        <f>Q381*H381</f>
        <v>8.9715600000000006E-2</v>
      </c>
      <c r="S381" s="192">
        <v>0</v>
      </c>
      <c r="T381" s="193">
        <f>S381*H381</f>
        <v>0</v>
      </c>
      <c r="U381" s="35"/>
      <c r="V381" s="35"/>
      <c r="W381" s="35"/>
      <c r="X381" s="35"/>
      <c r="Y381" s="35"/>
      <c r="Z381" s="35"/>
      <c r="AA381" s="35"/>
      <c r="AB381" s="35"/>
      <c r="AC381" s="35"/>
      <c r="AD381" s="35"/>
      <c r="AE381" s="35"/>
      <c r="AR381" s="194" t="s">
        <v>223</v>
      </c>
      <c r="AT381" s="194" t="s">
        <v>140</v>
      </c>
      <c r="AU381" s="194" t="s">
        <v>86</v>
      </c>
      <c r="AY381" s="18" t="s">
        <v>137</v>
      </c>
      <c r="BE381" s="195">
        <f>IF(N381="základní",J381,0)</f>
        <v>0</v>
      </c>
      <c r="BF381" s="195">
        <f>IF(N381="snížená",J381,0)</f>
        <v>0</v>
      </c>
      <c r="BG381" s="195">
        <f>IF(N381="zákl. přenesená",J381,0)</f>
        <v>0</v>
      </c>
      <c r="BH381" s="195">
        <f>IF(N381="sníž. přenesená",J381,0)</f>
        <v>0</v>
      </c>
      <c r="BI381" s="195">
        <f>IF(N381="nulová",J381,0)</f>
        <v>0</v>
      </c>
      <c r="BJ381" s="18" t="s">
        <v>84</v>
      </c>
      <c r="BK381" s="195">
        <f>ROUND(I381*H381,2)</f>
        <v>0</v>
      </c>
      <c r="BL381" s="18" t="s">
        <v>223</v>
      </c>
      <c r="BM381" s="194" t="s">
        <v>620</v>
      </c>
    </row>
    <row r="382" spans="1:65" s="14" customFormat="1">
      <c r="B382" s="207"/>
      <c r="C382" s="208"/>
      <c r="D382" s="198" t="s">
        <v>147</v>
      </c>
      <c r="E382" s="209" t="s">
        <v>1</v>
      </c>
      <c r="F382" s="210" t="s">
        <v>621</v>
      </c>
      <c r="G382" s="208"/>
      <c r="H382" s="211">
        <v>34.56</v>
      </c>
      <c r="I382" s="212"/>
      <c r="J382" s="208"/>
      <c r="K382" s="208"/>
      <c r="L382" s="213"/>
      <c r="M382" s="214"/>
      <c r="N382" s="215"/>
      <c r="O382" s="215"/>
      <c r="P382" s="215"/>
      <c r="Q382" s="215"/>
      <c r="R382" s="215"/>
      <c r="S382" s="215"/>
      <c r="T382" s="216"/>
      <c r="AT382" s="217" t="s">
        <v>147</v>
      </c>
      <c r="AU382" s="217" t="s">
        <v>86</v>
      </c>
      <c r="AV382" s="14" t="s">
        <v>86</v>
      </c>
      <c r="AW382" s="14" t="s">
        <v>32</v>
      </c>
      <c r="AX382" s="14" t="s">
        <v>76</v>
      </c>
      <c r="AY382" s="217" t="s">
        <v>137</v>
      </c>
    </row>
    <row r="383" spans="1:65" s="14" customFormat="1">
      <c r="B383" s="207"/>
      <c r="C383" s="208"/>
      <c r="D383" s="198" t="s">
        <v>147</v>
      </c>
      <c r="E383" s="209" t="s">
        <v>1</v>
      </c>
      <c r="F383" s="210" t="s">
        <v>622</v>
      </c>
      <c r="G383" s="208"/>
      <c r="H383" s="211">
        <v>29.16</v>
      </c>
      <c r="I383" s="212"/>
      <c r="J383" s="208"/>
      <c r="K383" s="208"/>
      <c r="L383" s="213"/>
      <c r="M383" s="214"/>
      <c r="N383" s="215"/>
      <c r="O383" s="215"/>
      <c r="P383" s="215"/>
      <c r="Q383" s="215"/>
      <c r="R383" s="215"/>
      <c r="S383" s="215"/>
      <c r="T383" s="216"/>
      <c r="AT383" s="217" t="s">
        <v>147</v>
      </c>
      <c r="AU383" s="217" t="s">
        <v>86</v>
      </c>
      <c r="AV383" s="14" t="s">
        <v>86</v>
      </c>
      <c r="AW383" s="14" t="s">
        <v>32</v>
      </c>
      <c r="AX383" s="14" t="s">
        <v>76</v>
      </c>
      <c r="AY383" s="217" t="s">
        <v>137</v>
      </c>
    </row>
    <row r="384" spans="1:65" s="14" customFormat="1">
      <c r="B384" s="207"/>
      <c r="C384" s="208"/>
      <c r="D384" s="198" t="s">
        <v>147</v>
      </c>
      <c r="E384" s="209" t="s">
        <v>1</v>
      </c>
      <c r="F384" s="210" t="s">
        <v>623</v>
      </c>
      <c r="G384" s="208"/>
      <c r="H384" s="211">
        <v>5.76</v>
      </c>
      <c r="I384" s="212"/>
      <c r="J384" s="208"/>
      <c r="K384" s="208"/>
      <c r="L384" s="213"/>
      <c r="M384" s="214"/>
      <c r="N384" s="215"/>
      <c r="O384" s="215"/>
      <c r="P384" s="215"/>
      <c r="Q384" s="215"/>
      <c r="R384" s="215"/>
      <c r="S384" s="215"/>
      <c r="T384" s="216"/>
      <c r="AT384" s="217" t="s">
        <v>147</v>
      </c>
      <c r="AU384" s="217" t="s">
        <v>86</v>
      </c>
      <c r="AV384" s="14" t="s">
        <v>86</v>
      </c>
      <c r="AW384" s="14" t="s">
        <v>32</v>
      </c>
      <c r="AX384" s="14" t="s">
        <v>76</v>
      </c>
      <c r="AY384" s="217" t="s">
        <v>137</v>
      </c>
    </row>
    <row r="385" spans="1:65" s="14" customFormat="1">
      <c r="B385" s="207"/>
      <c r="C385" s="208"/>
      <c r="D385" s="198" t="s">
        <v>147</v>
      </c>
      <c r="E385" s="209" t="s">
        <v>1</v>
      </c>
      <c r="F385" s="210" t="s">
        <v>624</v>
      </c>
      <c r="G385" s="208"/>
      <c r="H385" s="211">
        <v>7.2</v>
      </c>
      <c r="I385" s="212"/>
      <c r="J385" s="208"/>
      <c r="K385" s="208"/>
      <c r="L385" s="213"/>
      <c r="M385" s="214"/>
      <c r="N385" s="215"/>
      <c r="O385" s="215"/>
      <c r="P385" s="215"/>
      <c r="Q385" s="215"/>
      <c r="R385" s="215"/>
      <c r="S385" s="215"/>
      <c r="T385" s="216"/>
      <c r="AT385" s="217" t="s">
        <v>147</v>
      </c>
      <c r="AU385" s="217" t="s">
        <v>86</v>
      </c>
      <c r="AV385" s="14" t="s">
        <v>86</v>
      </c>
      <c r="AW385" s="14" t="s">
        <v>32</v>
      </c>
      <c r="AX385" s="14" t="s">
        <v>76</v>
      </c>
      <c r="AY385" s="217" t="s">
        <v>137</v>
      </c>
    </row>
    <row r="386" spans="1:65" s="15" customFormat="1">
      <c r="B386" s="218"/>
      <c r="C386" s="219"/>
      <c r="D386" s="198" t="s">
        <v>147</v>
      </c>
      <c r="E386" s="220" t="s">
        <v>1</v>
      </c>
      <c r="F386" s="221" t="s">
        <v>166</v>
      </c>
      <c r="G386" s="219"/>
      <c r="H386" s="222">
        <v>76.680000000000007</v>
      </c>
      <c r="I386" s="223"/>
      <c r="J386" s="219"/>
      <c r="K386" s="219"/>
      <c r="L386" s="224"/>
      <c r="M386" s="225"/>
      <c r="N386" s="226"/>
      <c r="O386" s="226"/>
      <c r="P386" s="226"/>
      <c r="Q386" s="226"/>
      <c r="R386" s="226"/>
      <c r="S386" s="226"/>
      <c r="T386" s="227"/>
      <c r="AT386" s="228" t="s">
        <v>147</v>
      </c>
      <c r="AU386" s="228" t="s">
        <v>86</v>
      </c>
      <c r="AV386" s="15" t="s">
        <v>145</v>
      </c>
      <c r="AW386" s="15" t="s">
        <v>32</v>
      </c>
      <c r="AX386" s="15" t="s">
        <v>84</v>
      </c>
      <c r="AY386" s="228" t="s">
        <v>137</v>
      </c>
    </row>
    <row r="387" spans="1:65" s="2" customFormat="1" ht="44.35" customHeight="1">
      <c r="A387" s="35"/>
      <c r="B387" s="36"/>
      <c r="C387" s="240" t="s">
        <v>625</v>
      </c>
      <c r="D387" s="240" t="s">
        <v>626</v>
      </c>
      <c r="E387" s="241" t="s">
        <v>627</v>
      </c>
      <c r="F387" s="242" t="s">
        <v>628</v>
      </c>
      <c r="G387" s="243" t="s">
        <v>143</v>
      </c>
      <c r="H387" s="244">
        <v>78.213999999999999</v>
      </c>
      <c r="I387" s="245"/>
      <c r="J387" s="246">
        <f>ROUND(I387*H387,2)</f>
        <v>0</v>
      </c>
      <c r="K387" s="242" t="s">
        <v>1</v>
      </c>
      <c r="L387" s="247"/>
      <c r="M387" s="248" t="s">
        <v>1</v>
      </c>
      <c r="N387" s="249" t="s">
        <v>41</v>
      </c>
      <c r="O387" s="72"/>
      <c r="P387" s="192">
        <f>O387*H387</f>
        <v>0</v>
      </c>
      <c r="Q387" s="192">
        <v>1.6000000000000001E-3</v>
      </c>
      <c r="R387" s="192">
        <f>Q387*H387</f>
        <v>0.12514240000000001</v>
      </c>
      <c r="S387" s="192">
        <v>0</v>
      </c>
      <c r="T387" s="193">
        <f>S387*H387</f>
        <v>0</v>
      </c>
      <c r="U387" s="35"/>
      <c r="V387" s="35"/>
      <c r="W387" s="35"/>
      <c r="X387" s="35"/>
      <c r="Y387" s="35"/>
      <c r="Z387" s="35"/>
      <c r="AA387" s="35"/>
      <c r="AB387" s="35"/>
      <c r="AC387" s="35"/>
      <c r="AD387" s="35"/>
      <c r="AE387" s="35"/>
      <c r="AR387" s="194" t="s">
        <v>316</v>
      </c>
      <c r="AT387" s="194" t="s">
        <v>626</v>
      </c>
      <c r="AU387" s="194" t="s">
        <v>86</v>
      </c>
      <c r="AY387" s="18" t="s">
        <v>137</v>
      </c>
      <c r="BE387" s="195">
        <f>IF(N387="základní",J387,0)</f>
        <v>0</v>
      </c>
      <c r="BF387" s="195">
        <f>IF(N387="snížená",J387,0)</f>
        <v>0</v>
      </c>
      <c r="BG387" s="195">
        <f>IF(N387="zákl. přenesená",J387,0)</f>
        <v>0</v>
      </c>
      <c r="BH387" s="195">
        <f>IF(N387="sníž. přenesená",J387,0)</f>
        <v>0</v>
      </c>
      <c r="BI387" s="195">
        <f>IF(N387="nulová",J387,0)</f>
        <v>0</v>
      </c>
      <c r="BJ387" s="18" t="s">
        <v>84</v>
      </c>
      <c r="BK387" s="195">
        <f>ROUND(I387*H387,2)</f>
        <v>0</v>
      </c>
      <c r="BL387" s="18" t="s">
        <v>223</v>
      </c>
      <c r="BM387" s="194" t="s">
        <v>629</v>
      </c>
    </row>
    <row r="388" spans="1:65" s="14" customFormat="1">
      <c r="B388" s="207"/>
      <c r="C388" s="208"/>
      <c r="D388" s="198" t="s">
        <v>147</v>
      </c>
      <c r="E388" s="208"/>
      <c r="F388" s="210" t="s">
        <v>630</v>
      </c>
      <c r="G388" s="208"/>
      <c r="H388" s="211">
        <v>78.213999999999999</v>
      </c>
      <c r="I388" s="212"/>
      <c r="J388" s="208"/>
      <c r="K388" s="208"/>
      <c r="L388" s="213"/>
      <c r="M388" s="214"/>
      <c r="N388" s="215"/>
      <c r="O388" s="215"/>
      <c r="P388" s="215"/>
      <c r="Q388" s="215"/>
      <c r="R388" s="215"/>
      <c r="S388" s="215"/>
      <c r="T388" s="216"/>
      <c r="AT388" s="217" t="s">
        <v>147</v>
      </c>
      <c r="AU388" s="217" t="s">
        <v>86</v>
      </c>
      <c r="AV388" s="14" t="s">
        <v>86</v>
      </c>
      <c r="AW388" s="14" t="s">
        <v>4</v>
      </c>
      <c r="AX388" s="14" t="s">
        <v>84</v>
      </c>
      <c r="AY388" s="217" t="s">
        <v>137</v>
      </c>
    </row>
    <row r="389" spans="1:65" s="2" customFormat="1" ht="24.15" customHeight="1">
      <c r="A389" s="35"/>
      <c r="B389" s="36"/>
      <c r="C389" s="183" t="s">
        <v>631</v>
      </c>
      <c r="D389" s="183" t="s">
        <v>140</v>
      </c>
      <c r="E389" s="184" t="s">
        <v>632</v>
      </c>
      <c r="F389" s="185" t="s">
        <v>633</v>
      </c>
      <c r="G389" s="186" t="s">
        <v>309</v>
      </c>
      <c r="H389" s="187">
        <v>4.9889999999999999</v>
      </c>
      <c r="I389" s="188"/>
      <c r="J389" s="189">
        <f>ROUND(I389*H389,2)</f>
        <v>0</v>
      </c>
      <c r="K389" s="185" t="s">
        <v>144</v>
      </c>
      <c r="L389" s="40"/>
      <c r="M389" s="190" t="s">
        <v>1</v>
      </c>
      <c r="N389" s="191" t="s">
        <v>41</v>
      </c>
      <c r="O389" s="72"/>
      <c r="P389" s="192">
        <f>O389*H389</f>
        <v>0</v>
      </c>
      <c r="Q389" s="192">
        <v>0</v>
      </c>
      <c r="R389" s="192">
        <f>Q389*H389</f>
        <v>0</v>
      </c>
      <c r="S389" s="192">
        <v>0</v>
      </c>
      <c r="T389" s="193">
        <f>S389*H389</f>
        <v>0</v>
      </c>
      <c r="U389" s="35"/>
      <c r="V389" s="35"/>
      <c r="W389" s="35"/>
      <c r="X389" s="35"/>
      <c r="Y389" s="35"/>
      <c r="Z389" s="35"/>
      <c r="AA389" s="35"/>
      <c r="AB389" s="35"/>
      <c r="AC389" s="35"/>
      <c r="AD389" s="35"/>
      <c r="AE389" s="35"/>
      <c r="AR389" s="194" t="s">
        <v>223</v>
      </c>
      <c r="AT389" s="194" t="s">
        <v>140</v>
      </c>
      <c r="AU389" s="194" t="s">
        <v>86</v>
      </c>
      <c r="AY389" s="18" t="s">
        <v>137</v>
      </c>
      <c r="BE389" s="195">
        <f>IF(N389="základní",J389,0)</f>
        <v>0</v>
      </c>
      <c r="BF389" s="195">
        <f>IF(N389="snížená",J389,0)</f>
        <v>0</v>
      </c>
      <c r="BG389" s="195">
        <f>IF(N389="zákl. přenesená",J389,0)</f>
        <v>0</v>
      </c>
      <c r="BH389" s="195">
        <f>IF(N389="sníž. přenesená",J389,0)</f>
        <v>0</v>
      </c>
      <c r="BI389" s="195">
        <f>IF(N389="nulová",J389,0)</f>
        <v>0</v>
      </c>
      <c r="BJ389" s="18" t="s">
        <v>84</v>
      </c>
      <c r="BK389" s="195">
        <f>ROUND(I389*H389,2)</f>
        <v>0</v>
      </c>
      <c r="BL389" s="18" t="s">
        <v>223</v>
      </c>
      <c r="BM389" s="194" t="s">
        <v>634</v>
      </c>
    </row>
    <row r="390" spans="1:65" s="2" customFormat="1" ht="24.15" customHeight="1">
      <c r="A390" s="35"/>
      <c r="B390" s="36"/>
      <c r="C390" s="183" t="s">
        <v>635</v>
      </c>
      <c r="D390" s="183" t="s">
        <v>140</v>
      </c>
      <c r="E390" s="184" t="s">
        <v>636</v>
      </c>
      <c r="F390" s="185" t="s">
        <v>637</v>
      </c>
      <c r="G390" s="186" t="s">
        <v>309</v>
      </c>
      <c r="H390" s="187">
        <v>4.9889999999999999</v>
      </c>
      <c r="I390" s="188"/>
      <c r="J390" s="189">
        <f>ROUND(I390*H390,2)</f>
        <v>0</v>
      </c>
      <c r="K390" s="185" t="s">
        <v>144</v>
      </c>
      <c r="L390" s="40"/>
      <c r="M390" s="190" t="s">
        <v>1</v>
      </c>
      <c r="N390" s="191" t="s">
        <v>41</v>
      </c>
      <c r="O390" s="72"/>
      <c r="P390" s="192">
        <f>O390*H390</f>
        <v>0</v>
      </c>
      <c r="Q390" s="192">
        <v>0</v>
      </c>
      <c r="R390" s="192">
        <f>Q390*H390</f>
        <v>0</v>
      </c>
      <c r="S390" s="192">
        <v>0</v>
      </c>
      <c r="T390" s="193">
        <f>S390*H390</f>
        <v>0</v>
      </c>
      <c r="U390" s="35"/>
      <c r="V390" s="35"/>
      <c r="W390" s="35"/>
      <c r="X390" s="35"/>
      <c r="Y390" s="35"/>
      <c r="Z390" s="35"/>
      <c r="AA390" s="35"/>
      <c r="AB390" s="35"/>
      <c r="AC390" s="35"/>
      <c r="AD390" s="35"/>
      <c r="AE390" s="35"/>
      <c r="AR390" s="194" t="s">
        <v>223</v>
      </c>
      <c r="AT390" s="194" t="s">
        <v>140</v>
      </c>
      <c r="AU390" s="194" t="s">
        <v>86</v>
      </c>
      <c r="AY390" s="18" t="s">
        <v>137</v>
      </c>
      <c r="BE390" s="195">
        <f>IF(N390="základní",J390,0)</f>
        <v>0</v>
      </c>
      <c r="BF390" s="195">
        <f>IF(N390="snížená",J390,0)</f>
        <v>0</v>
      </c>
      <c r="BG390" s="195">
        <f>IF(N390="zákl. přenesená",J390,0)</f>
        <v>0</v>
      </c>
      <c r="BH390" s="195">
        <f>IF(N390="sníž. přenesená",J390,0)</f>
        <v>0</v>
      </c>
      <c r="BI390" s="195">
        <f>IF(N390="nulová",J390,0)</f>
        <v>0</v>
      </c>
      <c r="BJ390" s="18" t="s">
        <v>84</v>
      </c>
      <c r="BK390" s="195">
        <f>ROUND(I390*H390,2)</f>
        <v>0</v>
      </c>
      <c r="BL390" s="18" t="s">
        <v>223</v>
      </c>
      <c r="BM390" s="194" t="s">
        <v>638</v>
      </c>
    </row>
    <row r="391" spans="1:65" s="2" customFormat="1" ht="24.15" customHeight="1">
      <c r="A391" s="35"/>
      <c r="B391" s="36"/>
      <c r="C391" s="183" t="s">
        <v>639</v>
      </c>
      <c r="D391" s="183" t="s">
        <v>140</v>
      </c>
      <c r="E391" s="184" t="s">
        <v>640</v>
      </c>
      <c r="F391" s="185" t="s">
        <v>641</v>
      </c>
      <c r="G391" s="186" t="s">
        <v>309</v>
      </c>
      <c r="H391" s="187">
        <v>4.9889999999999999</v>
      </c>
      <c r="I391" s="188"/>
      <c r="J391" s="189">
        <f>ROUND(I391*H391,2)</f>
        <v>0</v>
      </c>
      <c r="K391" s="185" t="s">
        <v>144</v>
      </c>
      <c r="L391" s="40"/>
      <c r="M391" s="190" t="s">
        <v>1</v>
      </c>
      <c r="N391" s="191" t="s">
        <v>41</v>
      </c>
      <c r="O391" s="72"/>
      <c r="P391" s="192">
        <f>O391*H391</f>
        <v>0</v>
      </c>
      <c r="Q391" s="192">
        <v>0</v>
      </c>
      <c r="R391" s="192">
        <f>Q391*H391</f>
        <v>0</v>
      </c>
      <c r="S391" s="192">
        <v>0</v>
      </c>
      <c r="T391" s="193">
        <f>S391*H391</f>
        <v>0</v>
      </c>
      <c r="U391" s="35"/>
      <c r="V391" s="35"/>
      <c r="W391" s="35"/>
      <c r="X391" s="35"/>
      <c r="Y391" s="35"/>
      <c r="Z391" s="35"/>
      <c r="AA391" s="35"/>
      <c r="AB391" s="35"/>
      <c r="AC391" s="35"/>
      <c r="AD391" s="35"/>
      <c r="AE391" s="35"/>
      <c r="AR391" s="194" t="s">
        <v>223</v>
      </c>
      <c r="AT391" s="194" t="s">
        <v>140</v>
      </c>
      <c r="AU391" s="194" t="s">
        <v>86</v>
      </c>
      <c r="AY391" s="18" t="s">
        <v>137</v>
      </c>
      <c r="BE391" s="195">
        <f>IF(N391="základní",J391,0)</f>
        <v>0</v>
      </c>
      <c r="BF391" s="195">
        <f>IF(N391="snížená",J391,0)</f>
        <v>0</v>
      </c>
      <c r="BG391" s="195">
        <f>IF(N391="zákl. přenesená",J391,0)</f>
        <v>0</v>
      </c>
      <c r="BH391" s="195">
        <f>IF(N391="sníž. přenesená",J391,0)</f>
        <v>0</v>
      </c>
      <c r="BI391" s="195">
        <f>IF(N391="nulová",J391,0)</f>
        <v>0</v>
      </c>
      <c r="BJ391" s="18" t="s">
        <v>84</v>
      </c>
      <c r="BK391" s="195">
        <f>ROUND(I391*H391,2)</f>
        <v>0</v>
      </c>
      <c r="BL391" s="18" t="s">
        <v>223</v>
      </c>
      <c r="BM391" s="194" t="s">
        <v>642</v>
      </c>
    </row>
    <row r="392" spans="1:65" s="12" customFormat="1" ht="22.75" customHeight="1">
      <c r="B392" s="167"/>
      <c r="C392" s="168"/>
      <c r="D392" s="169" t="s">
        <v>75</v>
      </c>
      <c r="E392" s="181" t="s">
        <v>643</v>
      </c>
      <c r="F392" s="181" t="s">
        <v>644</v>
      </c>
      <c r="G392" s="168"/>
      <c r="H392" s="168"/>
      <c r="I392" s="171"/>
      <c r="J392" s="182">
        <f>BK392</f>
        <v>0</v>
      </c>
      <c r="K392" s="168"/>
      <c r="L392" s="173"/>
      <c r="M392" s="174"/>
      <c r="N392" s="175"/>
      <c r="O392" s="175"/>
      <c r="P392" s="176">
        <f>SUM(P393:P404)</f>
        <v>0</v>
      </c>
      <c r="Q392" s="175"/>
      <c r="R392" s="176">
        <f>SUM(R393:R404)</f>
        <v>1.11612</v>
      </c>
      <c r="S392" s="175"/>
      <c r="T392" s="177">
        <f>SUM(T393:T404)</f>
        <v>0</v>
      </c>
      <c r="AR392" s="178" t="s">
        <v>86</v>
      </c>
      <c r="AT392" s="179" t="s">
        <v>75</v>
      </c>
      <c r="AU392" s="179" t="s">
        <v>84</v>
      </c>
      <c r="AY392" s="178" t="s">
        <v>137</v>
      </c>
      <c r="BK392" s="180">
        <f>SUM(BK393:BK404)</f>
        <v>0</v>
      </c>
    </row>
    <row r="393" spans="1:65" s="2" customFormat="1" ht="24.15" customHeight="1">
      <c r="A393" s="35"/>
      <c r="B393" s="36"/>
      <c r="C393" s="183" t="s">
        <v>645</v>
      </c>
      <c r="D393" s="183" t="s">
        <v>140</v>
      </c>
      <c r="E393" s="184" t="s">
        <v>646</v>
      </c>
      <c r="F393" s="185" t="s">
        <v>647</v>
      </c>
      <c r="G393" s="186" t="s">
        <v>553</v>
      </c>
      <c r="H393" s="187">
        <v>2</v>
      </c>
      <c r="I393" s="188"/>
      <c r="J393" s="189">
        <f>ROUND(I393*H393,2)</f>
        <v>0</v>
      </c>
      <c r="K393" s="185" t="s">
        <v>1</v>
      </c>
      <c r="L393" s="40"/>
      <c r="M393" s="190" t="s">
        <v>1</v>
      </c>
      <c r="N393" s="191" t="s">
        <v>41</v>
      </c>
      <c r="O393" s="72"/>
      <c r="P393" s="192">
        <f>O393*H393</f>
        <v>0</v>
      </c>
      <c r="Q393" s="192">
        <v>0.15</v>
      </c>
      <c r="R393" s="192">
        <f>Q393*H393</f>
        <v>0.3</v>
      </c>
      <c r="S393" s="192">
        <v>0</v>
      </c>
      <c r="T393" s="193">
        <f>S393*H393</f>
        <v>0</v>
      </c>
      <c r="U393" s="35"/>
      <c r="V393" s="35"/>
      <c r="W393" s="35"/>
      <c r="X393" s="35"/>
      <c r="Y393" s="35"/>
      <c r="Z393" s="35"/>
      <c r="AA393" s="35"/>
      <c r="AB393" s="35"/>
      <c r="AC393" s="35"/>
      <c r="AD393" s="35"/>
      <c r="AE393" s="35"/>
      <c r="AR393" s="194" t="s">
        <v>223</v>
      </c>
      <c r="AT393" s="194" t="s">
        <v>140</v>
      </c>
      <c r="AU393" s="194" t="s">
        <v>86</v>
      </c>
      <c r="AY393" s="18" t="s">
        <v>137</v>
      </c>
      <c r="BE393" s="195">
        <f>IF(N393="základní",J393,0)</f>
        <v>0</v>
      </c>
      <c r="BF393" s="195">
        <f>IF(N393="snížená",J393,0)</f>
        <v>0</v>
      </c>
      <c r="BG393" s="195">
        <f>IF(N393="zákl. přenesená",J393,0)</f>
        <v>0</v>
      </c>
      <c r="BH393" s="195">
        <f>IF(N393="sníž. přenesená",J393,0)</f>
        <v>0</v>
      </c>
      <c r="BI393" s="195">
        <f>IF(N393="nulová",J393,0)</f>
        <v>0</v>
      </c>
      <c r="BJ393" s="18" t="s">
        <v>84</v>
      </c>
      <c r="BK393" s="195">
        <f>ROUND(I393*H393,2)</f>
        <v>0</v>
      </c>
      <c r="BL393" s="18" t="s">
        <v>223</v>
      </c>
      <c r="BM393" s="194" t="s">
        <v>648</v>
      </c>
    </row>
    <row r="394" spans="1:65" s="2" customFormat="1" ht="24.15" customHeight="1">
      <c r="A394" s="35"/>
      <c r="B394" s="36"/>
      <c r="C394" s="183" t="s">
        <v>649</v>
      </c>
      <c r="D394" s="183" t="s">
        <v>140</v>
      </c>
      <c r="E394" s="184" t="s">
        <v>650</v>
      </c>
      <c r="F394" s="185" t="s">
        <v>651</v>
      </c>
      <c r="G394" s="186" t="s">
        <v>152</v>
      </c>
      <c r="H394" s="187">
        <v>3.06</v>
      </c>
      <c r="I394" s="188"/>
      <c r="J394" s="189">
        <f>ROUND(I394*H394,2)</f>
        <v>0</v>
      </c>
      <c r="K394" s="185" t="s">
        <v>1</v>
      </c>
      <c r="L394" s="40"/>
      <c r="M394" s="190" t="s">
        <v>1</v>
      </c>
      <c r="N394" s="191" t="s">
        <v>41</v>
      </c>
      <c r="O394" s="72"/>
      <c r="P394" s="192">
        <f>O394*H394</f>
        <v>0</v>
      </c>
      <c r="Q394" s="192">
        <v>0.15</v>
      </c>
      <c r="R394" s="192">
        <f>Q394*H394</f>
        <v>0.45899999999999996</v>
      </c>
      <c r="S394" s="192">
        <v>0</v>
      </c>
      <c r="T394" s="193">
        <f>S394*H394</f>
        <v>0</v>
      </c>
      <c r="U394" s="35"/>
      <c r="V394" s="35"/>
      <c r="W394" s="35"/>
      <c r="X394" s="35"/>
      <c r="Y394" s="35"/>
      <c r="Z394" s="35"/>
      <c r="AA394" s="35"/>
      <c r="AB394" s="35"/>
      <c r="AC394" s="35"/>
      <c r="AD394" s="35"/>
      <c r="AE394" s="35"/>
      <c r="AR394" s="194" t="s">
        <v>223</v>
      </c>
      <c r="AT394" s="194" t="s">
        <v>140</v>
      </c>
      <c r="AU394" s="194" t="s">
        <v>86</v>
      </c>
      <c r="AY394" s="18" t="s">
        <v>137</v>
      </c>
      <c r="BE394" s="195">
        <f>IF(N394="základní",J394,0)</f>
        <v>0</v>
      </c>
      <c r="BF394" s="195">
        <f>IF(N394="snížená",J394,0)</f>
        <v>0</v>
      </c>
      <c r="BG394" s="195">
        <f>IF(N394="zákl. přenesená",J394,0)</f>
        <v>0</v>
      </c>
      <c r="BH394" s="195">
        <f>IF(N394="sníž. přenesená",J394,0)</f>
        <v>0</v>
      </c>
      <c r="BI394" s="195">
        <f>IF(N394="nulová",J394,0)</f>
        <v>0</v>
      </c>
      <c r="BJ394" s="18" t="s">
        <v>84</v>
      </c>
      <c r="BK394" s="195">
        <f>ROUND(I394*H394,2)</f>
        <v>0</v>
      </c>
      <c r="BL394" s="18" t="s">
        <v>223</v>
      </c>
      <c r="BM394" s="194" t="s">
        <v>652</v>
      </c>
    </row>
    <row r="395" spans="1:65" s="2" customFormat="1" ht="24.15" customHeight="1">
      <c r="A395" s="35"/>
      <c r="B395" s="36"/>
      <c r="C395" s="183" t="s">
        <v>653</v>
      </c>
      <c r="D395" s="183" t="s">
        <v>140</v>
      </c>
      <c r="E395" s="184" t="s">
        <v>654</v>
      </c>
      <c r="F395" s="185" t="s">
        <v>655</v>
      </c>
      <c r="G395" s="186" t="s">
        <v>152</v>
      </c>
      <c r="H395" s="187">
        <v>6.12</v>
      </c>
      <c r="I395" s="188"/>
      <c r="J395" s="189">
        <f>ROUND(I395*H395,2)</f>
        <v>0</v>
      </c>
      <c r="K395" s="185" t="s">
        <v>1</v>
      </c>
      <c r="L395" s="40"/>
      <c r="M395" s="190" t="s">
        <v>1</v>
      </c>
      <c r="N395" s="191" t="s">
        <v>41</v>
      </c>
      <c r="O395" s="72"/>
      <c r="P395" s="192">
        <f>O395*H395</f>
        <v>0</v>
      </c>
      <c r="Q395" s="192">
        <v>0.05</v>
      </c>
      <c r="R395" s="192">
        <f>Q395*H395</f>
        <v>0.30600000000000005</v>
      </c>
      <c r="S395" s="192">
        <v>0</v>
      </c>
      <c r="T395" s="193">
        <f>S395*H395</f>
        <v>0</v>
      </c>
      <c r="U395" s="35"/>
      <c r="V395" s="35"/>
      <c r="W395" s="35"/>
      <c r="X395" s="35"/>
      <c r="Y395" s="35"/>
      <c r="Z395" s="35"/>
      <c r="AA395" s="35"/>
      <c r="AB395" s="35"/>
      <c r="AC395" s="35"/>
      <c r="AD395" s="35"/>
      <c r="AE395" s="35"/>
      <c r="AR395" s="194" t="s">
        <v>223</v>
      </c>
      <c r="AT395" s="194" t="s">
        <v>140</v>
      </c>
      <c r="AU395" s="194" t="s">
        <v>86</v>
      </c>
      <c r="AY395" s="18" t="s">
        <v>137</v>
      </c>
      <c r="BE395" s="195">
        <f>IF(N395="základní",J395,0)</f>
        <v>0</v>
      </c>
      <c r="BF395" s="195">
        <f>IF(N395="snížená",J395,0)</f>
        <v>0</v>
      </c>
      <c r="BG395" s="195">
        <f>IF(N395="zákl. přenesená",J395,0)</f>
        <v>0</v>
      </c>
      <c r="BH395" s="195">
        <f>IF(N395="sníž. přenesená",J395,0)</f>
        <v>0</v>
      </c>
      <c r="BI395" s="195">
        <f>IF(N395="nulová",J395,0)</f>
        <v>0</v>
      </c>
      <c r="BJ395" s="18" t="s">
        <v>84</v>
      </c>
      <c r="BK395" s="195">
        <f>ROUND(I395*H395,2)</f>
        <v>0</v>
      </c>
      <c r="BL395" s="18" t="s">
        <v>223</v>
      </c>
      <c r="BM395" s="194" t="s">
        <v>656</v>
      </c>
    </row>
    <row r="396" spans="1:65" s="14" customFormat="1">
      <c r="B396" s="207"/>
      <c r="C396" s="208"/>
      <c r="D396" s="198" t="s">
        <v>147</v>
      </c>
      <c r="E396" s="209" t="s">
        <v>1</v>
      </c>
      <c r="F396" s="210" t="s">
        <v>657</v>
      </c>
      <c r="G396" s="208"/>
      <c r="H396" s="211">
        <v>6.12</v>
      </c>
      <c r="I396" s="212"/>
      <c r="J396" s="208"/>
      <c r="K396" s="208"/>
      <c r="L396" s="213"/>
      <c r="M396" s="214"/>
      <c r="N396" s="215"/>
      <c r="O396" s="215"/>
      <c r="P396" s="215"/>
      <c r="Q396" s="215"/>
      <c r="R396" s="215"/>
      <c r="S396" s="215"/>
      <c r="T396" s="216"/>
      <c r="AT396" s="217" t="s">
        <v>147</v>
      </c>
      <c r="AU396" s="217" t="s">
        <v>86</v>
      </c>
      <c r="AV396" s="14" t="s">
        <v>86</v>
      </c>
      <c r="AW396" s="14" t="s">
        <v>32</v>
      </c>
      <c r="AX396" s="14" t="s">
        <v>84</v>
      </c>
      <c r="AY396" s="217" t="s">
        <v>137</v>
      </c>
    </row>
    <row r="397" spans="1:65" s="2" customFormat="1" ht="24.15" customHeight="1">
      <c r="A397" s="35"/>
      <c r="B397" s="36"/>
      <c r="C397" s="183" t="s">
        <v>658</v>
      </c>
      <c r="D397" s="183" t="s">
        <v>140</v>
      </c>
      <c r="E397" s="184" t="s">
        <v>659</v>
      </c>
      <c r="F397" s="185" t="s">
        <v>660</v>
      </c>
      <c r="G397" s="186" t="s">
        <v>152</v>
      </c>
      <c r="H397" s="187">
        <v>7.2</v>
      </c>
      <c r="I397" s="188"/>
      <c r="J397" s="189">
        <f>ROUND(I397*H397,2)</f>
        <v>0</v>
      </c>
      <c r="K397" s="185" t="s">
        <v>144</v>
      </c>
      <c r="L397" s="40"/>
      <c r="M397" s="190" t="s">
        <v>1</v>
      </c>
      <c r="N397" s="191" t="s">
        <v>41</v>
      </c>
      <c r="O397" s="72"/>
      <c r="P397" s="192">
        <f>O397*H397</f>
        <v>0</v>
      </c>
      <c r="Q397" s="192">
        <v>0</v>
      </c>
      <c r="R397" s="192">
        <f>Q397*H397</f>
        <v>0</v>
      </c>
      <c r="S397" s="192">
        <v>0</v>
      </c>
      <c r="T397" s="193">
        <f>S397*H397</f>
        <v>0</v>
      </c>
      <c r="U397" s="35"/>
      <c r="V397" s="35"/>
      <c r="W397" s="35"/>
      <c r="X397" s="35"/>
      <c r="Y397" s="35"/>
      <c r="Z397" s="35"/>
      <c r="AA397" s="35"/>
      <c r="AB397" s="35"/>
      <c r="AC397" s="35"/>
      <c r="AD397" s="35"/>
      <c r="AE397" s="35"/>
      <c r="AR397" s="194" t="s">
        <v>223</v>
      </c>
      <c r="AT397" s="194" t="s">
        <v>140</v>
      </c>
      <c r="AU397" s="194" t="s">
        <v>86</v>
      </c>
      <c r="AY397" s="18" t="s">
        <v>137</v>
      </c>
      <c r="BE397" s="195">
        <f>IF(N397="základní",J397,0)</f>
        <v>0</v>
      </c>
      <c r="BF397" s="195">
        <f>IF(N397="snížená",J397,0)</f>
        <v>0</v>
      </c>
      <c r="BG397" s="195">
        <f>IF(N397="zákl. přenesená",J397,0)</f>
        <v>0</v>
      </c>
      <c r="BH397" s="195">
        <f>IF(N397="sníž. přenesená",J397,0)</f>
        <v>0</v>
      </c>
      <c r="BI397" s="195">
        <f>IF(N397="nulová",J397,0)</f>
        <v>0</v>
      </c>
      <c r="BJ397" s="18" t="s">
        <v>84</v>
      </c>
      <c r="BK397" s="195">
        <f>ROUND(I397*H397,2)</f>
        <v>0</v>
      </c>
      <c r="BL397" s="18" t="s">
        <v>223</v>
      </c>
      <c r="BM397" s="194" t="s">
        <v>661</v>
      </c>
    </row>
    <row r="398" spans="1:65" s="14" customFormat="1">
      <c r="B398" s="207"/>
      <c r="C398" s="208"/>
      <c r="D398" s="198" t="s">
        <v>147</v>
      </c>
      <c r="E398" s="209" t="s">
        <v>1</v>
      </c>
      <c r="F398" s="210" t="s">
        <v>662</v>
      </c>
      <c r="G398" s="208"/>
      <c r="H398" s="211">
        <v>7.2</v>
      </c>
      <c r="I398" s="212"/>
      <c r="J398" s="208"/>
      <c r="K398" s="208"/>
      <c r="L398" s="213"/>
      <c r="M398" s="214"/>
      <c r="N398" s="215"/>
      <c r="O398" s="215"/>
      <c r="P398" s="215"/>
      <c r="Q398" s="215"/>
      <c r="R398" s="215"/>
      <c r="S398" s="215"/>
      <c r="T398" s="216"/>
      <c r="AT398" s="217" t="s">
        <v>147</v>
      </c>
      <c r="AU398" s="217" t="s">
        <v>86</v>
      </c>
      <c r="AV398" s="14" t="s">
        <v>86</v>
      </c>
      <c r="AW398" s="14" t="s">
        <v>32</v>
      </c>
      <c r="AX398" s="14" t="s">
        <v>84</v>
      </c>
      <c r="AY398" s="217" t="s">
        <v>137</v>
      </c>
    </row>
    <row r="399" spans="1:65" s="2" customFormat="1" ht="24.15" customHeight="1">
      <c r="A399" s="35"/>
      <c r="B399" s="36"/>
      <c r="C399" s="240" t="s">
        <v>663</v>
      </c>
      <c r="D399" s="240" t="s">
        <v>626</v>
      </c>
      <c r="E399" s="241" t="s">
        <v>664</v>
      </c>
      <c r="F399" s="242" t="s">
        <v>665</v>
      </c>
      <c r="G399" s="243" t="s">
        <v>152</v>
      </c>
      <c r="H399" s="244">
        <v>7.2</v>
      </c>
      <c r="I399" s="245"/>
      <c r="J399" s="246">
        <f>ROUND(I399*H399,2)</f>
        <v>0</v>
      </c>
      <c r="K399" s="242" t="s">
        <v>144</v>
      </c>
      <c r="L399" s="247"/>
      <c r="M399" s="248" t="s">
        <v>1</v>
      </c>
      <c r="N399" s="249" t="s">
        <v>41</v>
      </c>
      <c r="O399" s="72"/>
      <c r="P399" s="192">
        <f>O399*H399</f>
        <v>0</v>
      </c>
      <c r="Q399" s="192">
        <v>7.0000000000000001E-3</v>
      </c>
      <c r="R399" s="192">
        <f>Q399*H399</f>
        <v>5.04E-2</v>
      </c>
      <c r="S399" s="192">
        <v>0</v>
      </c>
      <c r="T399" s="193">
        <f>S399*H399</f>
        <v>0</v>
      </c>
      <c r="U399" s="35"/>
      <c r="V399" s="35"/>
      <c r="W399" s="35"/>
      <c r="X399" s="35"/>
      <c r="Y399" s="35"/>
      <c r="Z399" s="35"/>
      <c r="AA399" s="35"/>
      <c r="AB399" s="35"/>
      <c r="AC399" s="35"/>
      <c r="AD399" s="35"/>
      <c r="AE399" s="35"/>
      <c r="AR399" s="194" t="s">
        <v>316</v>
      </c>
      <c r="AT399" s="194" t="s">
        <v>626</v>
      </c>
      <c r="AU399" s="194" t="s">
        <v>86</v>
      </c>
      <c r="AY399" s="18" t="s">
        <v>137</v>
      </c>
      <c r="BE399" s="195">
        <f>IF(N399="základní",J399,0)</f>
        <v>0</v>
      </c>
      <c r="BF399" s="195">
        <f>IF(N399="snížená",J399,0)</f>
        <v>0</v>
      </c>
      <c r="BG399" s="195">
        <f>IF(N399="zákl. přenesená",J399,0)</f>
        <v>0</v>
      </c>
      <c r="BH399" s="195">
        <f>IF(N399="sníž. přenesená",J399,0)</f>
        <v>0</v>
      </c>
      <c r="BI399" s="195">
        <f>IF(N399="nulová",J399,0)</f>
        <v>0</v>
      </c>
      <c r="BJ399" s="18" t="s">
        <v>84</v>
      </c>
      <c r="BK399" s="195">
        <f>ROUND(I399*H399,2)</f>
        <v>0</v>
      </c>
      <c r="BL399" s="18" t="s">
        <v>223</v>
      </c>
      <c r="BM399" s="194" t="s">
        <v>666</v>
      </c>
    </row>
    <row r="400" spans="1:65" s="2" customFormat="1" ht="24.15" customHeight="1">
      <c r="A400" s="35"/>
      <c r="B400" s="36"/>
      <c r="C400" s="240" t="s">
        <v>667</v>
      </c>
      <c r="D400" s="240" t="s">
        <v>626</v>
      </c>
      <c r="E400" s="241" t="s">
        <v>668</v>
      </c>
      <c r="F400" s="242" t="s">
        <v>669</v>
      </c>
      <c r="G400" s="243" t="s">
        <v>286</v>
      </c>
      <c r="H400" s="244">
        <v>12</v>
      </c>
      <c r="I400" s="245"/>
      <c r="J400" s="246">
        <f>ROUND(I400*H400,2)</f>
        <v>0</v>
      </c>
      <c r="K400" s="242" t="s">
        <v>144</v>
      </c>
      <c r="L400" s="247"/>
      <c r="M400" s="248" t="s">
        <v>1</v>
      </c>
      <c r="N400" s="249" t="s">
        <v>41</v>
      </c>
      <c r="O400" s="72"/>
      <c r="P400" s="192">
        <f>O400*H400</f>
        <v>0</v>
      </c>
      <c r="Q400" s="192">
        <v>6.0000000000000002E-5</v>
      </c>
      <c r="R400" s="192">
        <f>Q400*H400</f>
        <v>7.2000000000000005E-4</v>
      </c>
      <c r="S400" s="192">
        <v>0</v>
      </c>
      <c r="T400" s="193">
        <f>S400*H400</f>
        <v>0</v>
      </c>
      <c r="U400" s="35"/>
      <c r="V400" s="35"/>
      <c r="W400" s="35"/>
      <c r="X400" s="35"/>
      <c r="Y400" s="35"/>
      <c r="Z400" s="35"/>
      <c r="AA400" s="35"/>
      <c r="AB400" s="35"/>
      <c r="AC400" s="35"/>
      <c r="AD400" s="35"/>
      <c r="AE400" s="35"/>
      <c r="AR400" s="194" t="s">
        <v>316</v>
      </c>
      <c r="AT400" s="194" t="s">
        <v>626</v>
      </c>
      <c r="AU400" s="194" t="s">
        <v>86</v>
      </c>
      <c r="AY400" s="18" t="s">
        <v>137</v>
      </c>
      <c r="BE400" s="195">
        <f>IF(N400="základní",J400,0)</f>
        <v>0</v>
      </c>
      <c r="BF400" s="195">
        <f>IF(N400="snížená",J400,0)</f>
        <v>0</v>
      </c>
      <c r="BG400" s="195">
        <f>IF(N400="zákl. přenesená",J400,0)</f>
        <v>0</v>
      </c>
      <c r="BH400" s="195">
        <f>IF(N400="sníž. přenesená",J400,0)</f>
        <v>0</v>
      </c>
      <c r="BI400" s="195">
        <f>IF(N400="nulová",J400,0)</f>
        <v>0</v>
      </c>
      <c r="BJ400" s="18" t="s">
        <v>84</v>
      </c>
      <c r="BK400" s="195">
        <f>ROUND(I400*H400,2)</f>
        <v>0</v>
      </c>
      <c r="BL400" s="18" t="s">
        <v>223</v>
      </c>
      <c r="BM400" s="194" t="s">
        <v>670</v>
      </c>
    </row>
    <row r="401" spans="1:65" s="14" customFormat="1">
      <c r="B401" s="207"/>
      <c r="C401" s="208"/>
      <c r="D401" s="198" t="s">
        <v>147</v>
      </c>
      <c r="E401" s="209" t="s">
        <v>1</v>
      </c>
      <c r="F401" s="210" t="s">
        <v>671</v>
      </c>
      <c r="G401" s="208"/>
      <c r="H401" s="211">
        <v>12</v>
      </c>
      <c r="I401" s="212"/>
      <c r="J401" s="208"/>
      <c r="K401" s="208"/>
      <c r="L401" s="213"/>
      <c r="M401" s="214"/>
      <c r="N401" s="215"/>
      <c r="O401" s="215"/>
      <c r="P401" s="215"/>
      <c r="Q401" s="215"/>
      <c r="R401" s="215"/>
      <c r="S401" s="215"/>
      <c r="T401" s="216"/>
      <c r="AT401" s="217" t="s">
        <v>147</v>
      </c>
      <c r="AU401" s="217" t="s">
        <v>86</v>
      </c>
      <c r="AV401" s="14" t="s">
        <v>86</v>
      </c>
      <c r="AW401" s="14" t="s">
        <v>32</v>
      </c>
      <c r="AX401" s="14" t="s">
        <v>84</v>
      </c>
      <c r="AY401" s="217" t="s">
        <v>137</v>
      </c>
    </row>
    <row r="402" spans="1:65" s="2" customFormat="1" ht="24.15" customHeight="1">
      <c r="A402" s="35"/>
      <c r="B402" s="36"/>
      <c r="C402" s="183" t="s">
        <v>672</v>
      </c>
      <c r="D402" s="183" t="s">
        <v>140</v>
      </c>
      <c r="E402" s="184" t="s">
        <v>673</v>
      </c>
      <c r="F402" s="185" t="s">
        <v>674</v>
      </c>
      <c r="G402" s="186" t="s">
        <v>309</v>
      </c>
      <c r="H402" s="187">
        <v>1.1160000000000001</v>
      </c>
      <c r="I402" s="188"/>
      <c r="J402" s="189">
        <f>ROUND(I402*H402,2)</f>
        <v>0</v>
      </c>
      <c r="K402" s="185" t="s">
        <v>144</v>
      </c>
      <c r="L402" s="40"/>
      <c r="M402" s="190" t="s">
        <v>1</v>
      </c>
      <c r="N402" s="191" t="s">
        <v>41</v>
      </c>
      <c r="O402" s="72"/>
      <c r="P402" s="192">
        <f>O402*H402</f>
        <v>0</v>
      </c>
      <c r="Q402" s="192">
        <v>0</v>
      </c>
      <c r="R402" s="192">
        <f>Q402*H402</f>
        <v>0</v>
      </c>
      <c r="S402" s="192">
        <v>0</v>
      </c>
      <c r="T402" s="193">
        <f>S402*H402</f>
        <v>0</v>
      </c>
      <c r="U402" s="35"/>
      <c r="V402" s="35"/>
      <c r="W402" s="35"/>
      <c r="X402" s="35"/>
      <c r="Y402" s="35"/>
      <c r="Z402" s="35"/>
      <c r="AA402" s="35"/>
      <c r="AB402" s="35"/>
      <c r="AC402" s="35"/>
      <c r="AD402" s="35"/>
      <c r="AE402" s="35"/>
      <c r="AR402" s="194" t="s">
        <v>223</v>
      </c>
      <c r="AT402" s="194" t="s">
        <v>140</v>
      </c>
      <c r="AU402" s="194" t="s">
        <v>86</v>
      </c>
      <c r="AY402" s="18" t="s">
        <v>137</v>
      </c>
      <c r="BE402" s="195">
        <f>IF(N402="základní",J402,0)</f>
        <v>0</v>
      </c>
      <c r="BF402" s="195">
        <f>IF(N402="snížená",J402,0)</f>
        <v>0</v>
      </c>
      <c r="BG402" s="195">
        <f>IF(N402="zákl. přenesená",J402,0)</f>
        <v>0</v>
      </c>
      <c r="BH402" s="195">
        <f>IF(N402="sníž. přenesená",J402,0)</f>
        <v>0</v>
      </c>
      <c r="BI402" s="195">
        <f>IF(N402="nulová",J402,0)</f>
        <v>0</v>
      </c>
      <c r="BJ402" s="18" t="s">
        <v>84</v>
      </c>
      <c r="BK402" s="195">
        <f>ROUND(I402*H402,2)</f>
        <v>0</v>
      </c>
      <c r="BL402" s="18" t="s">
        <v>223</v>
      </c>
      <c r="BM402" s="194" t="s">
        <v>675</v>
      </c>
    </row>
    <row r="403" spans="1:65" s="2" customFormat="1" ht="24.15" customHeight="1">
      <c r="A403" s="35"/>
      <c r="B403" s="36"/>
      <c r="C403" s="183" t="s">
        <v>676</v>
      </c>
      <c r="D403" s="183" t="s">
        <v>140</v>
      </c>
      <c r="E403" s="184" t="s">
        <v>677</v>
      </c>
      <c r="F403" s="185" t="s">
        <v>678</v>
      </c>
      <c r="G403" s="186" t="s">
        <v>309</v>
      </c>
      <c r="H403" s="187">
        <v>1.1160000000000001</v>
      </c>
      <c r="I403" s="188"/>
      <c r="J403" s="189">
        <f>ROUND(I403*H403,2)</f>
        <v>0</v>
      </c>
      <c r="K403" s="185" t="s">
        <v>144</v>
      </c>
      <c r="L403" s="40"/>
      <c r="M403" s="190" t="s">
        <v>1</v>
      </c>
      <c r="N403" s="191" t="s">
        <v>41</v>
      </c>
      <c r="O403" s="72"/>
      <c r="P403" s="192">
        <f>O403*H403</f>
        <v>0</v>
      </c>
      <c r="Q403" s="192">
        <v>0</v>
      </c>
      <c r="R403" s="192">
        <f>Q403*H403</f>
        <v>0</v>
      </c>
      <c r="S403" s="192">
        <v>0</v>
      </c>
      <c r="T403" s="193">
        <f>S403*H403</f>
        <v>0</v>
      </c>
      <c r="U403" s="35"/>
      <c r="V403" s="35"/>
      <c r="W403" s="35"/>
      <c r="X403" s="35"/>
      <c r="Y403" s="35"/>
      <c r="Z403" s="35"/>
      <c r="AA403" s="35"/>
      <c r="AB403" s="35"/>
      <c r="AC403" s="35"/>
      <c r="AD403" s="35"/>
      <c r="AE403" s="35"/>
      <c r="AR403" s="194" t="s">
        <v>223</v>
      </c>
      <c r="AT403" s="194" t="s">
        <v>140</v>
      </c>
      <c r="AU403" s="194" t="s">
        <v>86</v>
      </c>
      <c r="AY403" s="18" t="s">
        <v>137</v>
      </c>
      <c r="BE403" s="195">
        <f>IF(N403="základní",J403,0)</f>
        <v>0</v>
      </c>
      <c r="BF403" s="195">
        <f>IF(N403="snížená",J403,0)</f>
        <v>0</v>
      </c>
      <c r="BG403" s="195">
        <f>IF(N403="zákl. přenesená",J403,0)</f>
        <v>0</v>
      </c>
      <c r="BH403" s="195">
        <f>IF(N403="sníž. přenesená",J403,0)</f>
        <v>0</v>
      </c>
      <c r="BI403" s="195">
        <f>IF(N403="nulová",J403,0)</f>
        <v>0</v>
      </c>
      <c r="BJ403" s="18" t="s">
        <v>84</v>
      </c>
      <c r="BK403" s="195">
        <f>ROUND(I403*H403,2)</f>
        <v>0</v>
      </c>
      <c r="BL403" s="18" t="s">
        <v>223</v>
      </c>
      <c r="BM403" s="194" t="s">
        <v>679</v>
      </c>
    </row>
    <row r="404" spans="1:65" s="2" customFormat="1" ht="24.15" customHeight="1">
      <c r="A404" s="35"/>
      <c r="B404" s="36"/>
      <c r="C404" s="183" t="s">
        <v>680</v>
      </c>
      <c r="D404" s="183" t="s">
        <v>140</v>
      </c>
      <c r="E404" s="184" t="s">
        <v>681</v>
      </c>
      <c r="F404" s="185" t="s">
        <v>682</v>
      </c>
      <c r="G404" s="186" t="s">
        <v>309</v>
      </c>
      <c r="H404" s="187">
        <v>1.1160000000000001</v>
      </c>
      <c r="I404" s="188"/>
      <c r="J404" s="189">
        <f>ROUND(I404*H404,2)</f>
        <v>0</v>
      </c>
      <c r="K404" s="185" t="s">
        <v>144</v>
      </c>
      <c r="L404" s="40"/>
      <c r="M404" s="190" t="s">
        <v>1</v>
      </c>
      <c r="N404" s="191" t="s">
        <v>41</v>
      </c>
      <c r="O404" s="72"/>
      <c r="P404" s="192">
        <f>O404*H404</f>
        <v>0</v>
      </c>
      <c r="Q404" s="192">
        <v>0</v>
      </c>
      <c r="R404" s="192">
        <f>Q404*H404</f>
        <v>0</v>
      </c>
      <c r="S404" s="192">
        <v>0</v>
      </c>
      <c r="T404" s="193">
        <f>S404*H404</f>
        <v>0</v>
      </c>
      <c r="U404" s="35"/>
      <c r="V404" s="35"/>
      <c r="W404" s="35"/>
      <c r="X404" s="35"/>
      <c r="Y404" s="35"/>
      <c r="Z404" s="35"/>
      <c r="AA404" s="35"/>
      <c r="AB404" s="35"/>
      <c r="AC404" s="35"/>
      <c r="AD404" s="35"/>
      <c r="AE404" s="35"/>
      <c r="AR404" s="194" t="s">
        <v>223</v>
      </c>
      <c r="AT404" s="194" t="s">
        <v>140</v>
      </c>
      <c r="AU404" s="194" t="s">
        <v>86</v>
      </c>
      <c r="AY404" s="18" t="s">
        <v>137</v>
      </c>
      <c r="BE404" s="195">
        <f>IF(N404="základní",J404,0)</f>
        <v>0</v>
      </c>
      <c r="BF404" s="195">
        <f>IF(N404="snížená",J404,0)</f>
        <v>0</v>
      </c>
      <c r="BG404" s="195">
        <f>IF(N404="zákl. přenesená",J404,0)</f>
        <v>0</v>
      </c>
      <c r="BH404" s="195">
        <f>IF(N404="sníž. přenesená",J404,0)</f>
        <v>0</v>
      </c>
      <c r="BI404" s="195">
        <f>IF(N404="nulová",J404,0)</f>
        <v>0</v>
      </c>
      <c r="BJ404" s="18" t="s">
        <v>84</v>
      </c>
      <c r="BK404" s="195">
        <f>ROUND(I404*H404,2)</f>
        <v>0</v>
      </c>
      <c r="BL404" s="18" t="s">
        <v>223</v>
      </c>
      <c r="BM404" s="194" t="s">
        <v>683</v>
      </c>
    </row>
    <row r="405" spans="1:65" s="12" customFormat="1" ht="22.75" customHeight="1">
      <c r="B405" s="167"/>
      <c r="C405" s="168"/>
      <c r="D405" s="169" t="s">
        <v>75</v>
      </c>
      <c r="E405" s="181" t="s">
        <v>684</v>
      </c>
      <c r="F405" s="181" t="s">
        <v>685</v>
      </c>
      <c r="G405" s="168"/>
      <c r="H405" s="168"/>
      <c r="I405" s="171"/>
      <c r="J405" s="182">
        <f>BK405</f>
        <v>0</v>
      </c>
      <c r="K405" s="168"/>
      <c r="L405" s="173"/>
      <c r="M405" s="174"/>
      <c r="N405" s="175"/>
      <c r="O405" s="175"/>
      <c r="P405" s="176">
        <f>SUM(P406:P428)</f>
        <v>0</v>
      </c>
      <c r="Q405" s="175"/>
      <c r="R405" s="176">
        <f>SUM(R406:R428)</f>
        <v>1.3770327099999999</v>
      </c>
      <c r="S405" s="175"/>
      <c r="T405" s="177">
        <f>SUM(T406:T428)</f>
        <v>0</v>
      </c>
      <c r="AR405" s="178" t="s">
        <v>86</v>
      </c>
      <c r="AT405" s="179" t="s">
        <v>75</v>
      </c>
      <c r="AU405" s="179" t="s">
        <v>84</v>
      </c>
      <c r="AY405" s="178" t="s">
        <v>137</v>
      </c>
      <c r="BK405" s="180">
        <f>SUM(BK406:BK428)</f>
        <v>0</v>
      </c>
    </row>
    <row r="406" spans="1:65" s="2" customFormat="1" ht="37.9" customHeight="1">
      <c r="A406" s="35"/>
      <c r="B406" s="36"/>
      <c r="C406" s="183" t="s">
        <v>686</v>
      </c>
      <c r="D406" s="183" t="s">
        <v>140</v>
      </c>
      <c r="E406" s="184" t="s">
        <v>687</v>
      </c>
      <c r="F406" s="185" t="s">
        <v>688</v>
      </c>
      <c r="G406" s="186" t="s">
        <v>152</v>
      </c>
      <c r="H406" s="187">
        <v>14.1</v>
      </c>
      <c r="I406" s="188"/>
      <c r="J406" s="189">
        <f>ROUND(I406*H406,2)</f>
        <v>0</v>
      </c>
      <c r="K406" s="185" t="s">
        <v>1</v>
      </c>
      <c r="L406" s="40"/>
      <c r="M406" s="190" t="s">
        <v>1</v>
      </c>
      <c r="N406" s="191" t="s">
        <v>41</v>
      </c>
      <c r="O406" s="72"/>
      <c r="P406" s="192">
        <f>O406*H406</f>
        <v>0</v>
      </c>
      <c r="Q406" s="192">
        <v>0.02</v>
      </c>
      <c r="R406" s="192">
        <f>Q406*H406</f>
        <v>0.28199999999999997</v>
      </c>
      <c r="S406" s="192">
        <v>0</v>
      </c>
      <c r="T406" s="193">
        <f>S406*H406</f>
        <v>0</v>
      </c>
      <c r="U406" s="35"/>
      <c r="V406" s="35"/>
      <c r="W406" s="35"/>
      <c r="X406" s="35"/>
      <c r="Y406" s="35"/>
      <c r="Z406" s="35"/>
      <c r="AA406" s="35"/>
      <c r="AB406" s="35"/>
      <c r="AC406" s="35"/>
      <c r="AD406" s="35"/>
      <c r="AE406" s="35"/>
      <c r="AR406" s="194" t="s">
        <v>223</v>
      </c>
      <c r="AT406" s="194" t="s">
        <v>140</v>
      </c>
      <c r="AU406" s="194" t="s">
        <v>86</v>
      </c>
      <c r="AY406" s="18" t="s">
        <v>137</v>
      </c>
      <c r="BE406" s="195">
        <f>IF(N406="základní",J406,0)</f>
        <v>0</v>
      </c>
      <c r="BF406" s="195">
        <f>IF(N406="snížená",J406,0)</f>
        <v>0</v>
      </c>
      <c r="BG406" s="195">
        <f>IF(N406="zákl. přenesená",J406,0)</f>
        <v>0</v>
      </c>
      <c r="BH406" s="195">
        <f>IF(N406="sníž. přenesená",J406,0)</f>
        <v>0</v>
      </c>
      <c r="BI406" s="195">
        <f>IF(N406="nulová",J406,0)</f>
        <v>0</v>
      </c>
      <c r="BJ406" s="18" t="s">
        <v>84</v>
      </c>
      <c r="BK406" s="195">
        <f>ROUND(I406*H406,2)</f>
        <v>0</v>
      </c>
      <c r="BL406" s="18" t="s">
        <v>223</v>
      </c>
      <c r="BM406" s="194" t="s">
        <v>689</v>
      </c>
    </row>
    <row r="407" spans="1:65" s="13" customFormat="1">
      <c r="B407" s="196"/>
      <c r="C407" s="197"/>
      <c r="D407" s="198" t="s">
        <v>147</v>
      </c>
      <c r="E407" s="199" t="s">
        <v>1</v>
      </c>
      <c r="F407" s="200" t="s">
        <v>690</v>
      </c>
      <c r="G407" s="197"/>
      <c r="H407" s="199" t="s">
        <v>1</v>
      </c>
      <c r="I407" s="201"/>
      <c r="J407" s="197"/>
      <c r="K407" s="197"/>
      <c r="L407" s="202"/>
      <c r="M407" s="203"/>
      <c r="N407" s="204"/>
      <c r="O407" s="204"/>
      <c r="P407" s="204"/>
      <c r="Q407" s="204"/>
      <c r="R407" s="204"/>
      <c r="S407" s="204"/>
      <c r="T407" s="205"/>
      <c r="AT407" s="206" t="s">
        <v>147</v>
      </c>
      <c r="AU407" s="206" t="s">
        <v>86</v>
      </c>
      <c r="AV407" s="13" t="s">
        <v>84</v>
      </c>
      <c r="AW407" s="13" t="s">
        <v>32</v>
      </c>
      <c r="AX407" s="13" t="s">
        <v>76</v>
      </c>
      <c r="AY407" s="206" t="s">
        <v>137</v>
      </c>
    </row>
    <row r="408" spans="1:65" s="14" customFormat="1">
      <c r="B408" s="207"/>
      <c r="C408" s="208"/>
      <c r="D408" s="198" t="s">
        <v>147</v>
      </c>
      <c r="E408" s="209" t="s">
        <v>1</v>
      </c>
      <c r="F408" s="210" t="s">
        <v>255</v>
      </c>
      <c r="G408" s="208"/>
      <c r="H408" s="211">
        <v>7.5</v>
      </c>
      <c r="I408" s="212"/>
      <c r="J408" s="208"/>
      <c r="K408" s="208"/>
      <c r="L408" s="213"/>
      <c r="M408" s="214"/>
      <c r="N408" s="215"/>
      <c r="O408" s="215"/>
      <c r="P408" s="215"/>
      <c r="Q408" s="215"/>
      <c r="R408" s="215"/>
      <c r="S408" s="215"/>
      <c r="T408" s="216"/>
      <c r="AT408" s="217" t="s">
        <v>147</v>
      </c>
      <c r="AU408" s="217" t="s">
        <v>86</v>
      </c>
      <c r="AV408" s="14" t="s">
        <v>86</v>
      </c>
      <c r="AW408" s="14" t="s">
        <v>32</v>
      </c>
      <c r="AX408" s="14" t="s">
        <v>76</v>
      </c>
      <c r="AY408" s="217" t="s">
        <v>137</v>
      </c>
    </row>
    <row r="409" spans="1:65" s="14" customFormat="1">
      <c r="B409" s="207"/>
      <c r="C409" s="208"/>
      <c r="D409" s="198" t="s">
        <v>147</v>
      </c>
      <c r="E409" s="209" t="s">
        <v>1</v>
      </c>
      <c r="F409" s="210" t="s">
        <v>691</v>
      </c>
      <c r="G409" s="208"/>
      <c r="H409" s="211">
        <v>6.6</v>
      </c>
      <c r="I409" s="212"/>
      <c r="J409" s="208"/>
      <c r="K409" s="208"/>
      <c r="L409" s="213"/>
      <c r="M409" s="214"/>
      <c r="N409" s="215"/>
      <c r="O409" s="215"/>
      <c r="P409" s="215"/>
      <c r="Q409" s="215"/>
      <c r="R409" s="215"/>
      <c r="S409" s="215"/>
      <c r="T409" s="216"/>
      <c r="AT409" s="217" t="s">
        <v>147</v>
      </c>
      <c r="AU409" s="217" t="s">
        <v>86</v>
      </c>
      <c r="AV409" s="14" t="s">
        <v>86</v>
      </c>
      <c r="AW409" s="14" t="s">
        <v>32</v>
      </c>
      <c r="AX409" s="14" t="s">
        <v>76</v>
      </c>
      <c r="AY409" s="217" t="s">
        <v>137</v>
      </c>
    </row>
    <row r="410" spans="1:65" s="15" customFormat="1">
      <c r="B410" s="218"/>
      <c r="C410" s="219"/>
      <c r="D410" s="198" t="s">
        <v>147</v>
      </c>
      <c r="E410" s="220" t="s">
        <v>1</v>
      </c>
      <c r="F410" s="221" t="s">
        <v>166</v>
      </c>
      <c r="G410" s="219"/>
      <c r="H410" s="222">
        <v>14.1</v>
      </c>
      <c r="I410" s="223"/>
      <c r="J410" s="219"/>
      <c r="K410" s="219"/>
      <c r="L410" s="224"/>
      <c r="M410" s="225"/>
      <c r="N410" s="226"/>
      <c r="O410" s="226"/>
      <c r="P410" s="226"/>
      <c r="Q410" s="226"/>
      <c r="R410" s="226"/>
      <c r="S410" s="226"/>
      <c r="T410" s="227"/>
      <c r="AT410" s="228" t="s">
        <v>147</v>
      </c>
      <c r="AU410" s="228" t="s">
        <v>86</v>
      </c>
      <c r="AV410" s="15" t="s">
        <v>145</v>
      </c>
      <c r="AW410" s="15" t="s">
        <v>32</v>
      </c>
      <c r="AX410" s="15" t="s">
        <v>84</v>
      </c>
      <c r="AY410" s="228" t="s">
        <v>137</v>
      </c>
    </row>
    <row r="411" spans="1:65" s="2" customFormat="1" ht="24.15" customHeight="1">
      <c r="A411" s="35"/>
      <c r="B411" s="36"/>
      <c r="C411" s="183" t="s">
        <v>692</v>
      </c>
      <c r="D411" s="183" t="s">
        <v>140</v>
      </c>
      <c r="E411" s="184" t="s">
        <v>693</v>
      </c>
      <c r="F411" s="185" t="s">
        <v>694</v>
      </c>
      <c r="G411" s="186" t="s">
        <v>143</v>
      </c>
      <c r="H411" s="187">
        <v>19.722999999999999</v>
      </c>
      <c r="I411" s="188"/>
      <c r="J411" s="189">
        <f>ROUND(I411*H411,2)</f>
        <v>0</v>
      </c>
      <c r="K411" s="185" t="s">
        <v>144</v>
      </c>
      <c r="L411" s="40"/>
      <c r="M411" s="190" t="s">
        <v>1</v>
      </c>
      <c r="N411" s="191" t="s">
        <v>41</v>
      </c>
      <c r="O411" s="72"/>
      <c r="P411" s="192">
        <f>O411*H411</f>
        <v>0</v>
      </c>
      <c r="Q411" s="192">
        <v>2.0000000000000001E-4</v>
      </c>
      <c r="R411" s="192">
        <f>Q411*H411</f>
        <v>3.9446000000000004E-3</v>
      </c>
      <c r="S411" s="192">
        <v>0</v>
      </c>
      <c r="T411" s="193">
        <f>S411*H411</f>
        <v>0</v>
      </c>
      <c r="U411" s="35"/>
      <c r="V411" s="35"/>
      <c r="W411" s="35"/>
      <c r="X411" s="35"/>
      <c r="Y411" s="35"/>
      <c r="Z411" s="35"/>
      <c r="AA411" s="35"/>
      <c r="AB411" s="35"/>
      <c r="AC411" s="35"/>
      <c r="AD411" s="35"/>
      <c r="AE411" s="35"/>
      <c r="AR411" s="194" t="s">
        <v>223</v>
      </c>
      <c r="AT411" s="194" t="s">
        <v>140</v>
      </c>
      <c r="AU411" s="194" t="s">
        <v>86</v>
      </c>
      <c r="AY411" s="18" t="s">
        <v>137</v>
      </c>
      <c r="BE411" s="195">
        <f>IF(N411="základní",J411,0)</f>
        <v>0</v>
      </c>
      <c r="BF411" s="195">
        <f>IF(N411="snížená",J411,0)</f>
        <v>0</v>
      </c>
      <c r="BG411" s="195">
        <f>IF(N411="zákl. přenesená",J411,0)</f>
        <v>0</v>
      </c>
      <c r="BH411" s="195">
        <f>IF(N411="sníž. přenesená",J411,0)</f>
        <v>0</v>
      </c>
      <c r="BI411" s="195">
        <f>IF(N411="nulová",J411,0)</f>
        <v>0</v>
      </c>
      <c r="BJ411" s="18" t="s">
        <v>84</v>
      </c>
      <c r="BK411" s="195">
        <f>ROUND(I411*H411,2)</f>
        <v>0</v>
      </c>
      <c r="BL411" s="18" t="s">
        <v>223</v>
      </c>
      <c r="BM411" s="194" t="s">
        <v>695</v>
      </c>
    </row>
    <row r="412" spans="1:65" s="14" customFormat="1">
      <c r="B412" s="207"/>
      <c r="C412" s="208"/>
      <c r="D412" s="198" t="s">
        <v>147</v>
      </c>
      <c r="E412" s="209" t="s">
        <v>1</v>
      </c>
      <c r="F412" s="210" t="s">
        <v>696</v>
      </c>
      <c r="G412" s="208"/>
      <c r="H412" s="211">
        <v>6.2990000000000004</v>
      </c>
      <c r="I412" s="212"/>
      <c r="J412" s="208"/>
      <c r="K412" s="208"/>
      <c r="L412" s="213"/>
      <c r="M412" s="214"/>
      <c r="N412" s="215"/>
      <c r="O412" s="215"/>
      <c r="P412" s="215"/>
      <c r="Q412" s="215"/>
      <c r="R412" s="215"/>
      <c r="S412" s="215"/>
      <c r="T412" s="216"/>
      <c r="AT412" s="217" t="s">
        <v>147</v>
      </c>
      <c r="AU412" s="217" t="s">
        <v>86</v>
      </c>
      <c r="AV412" s="14" t="s">
        <v>86</v>
      </c>
      <c r="AW412" s="14" t="s">
        <v>32</v>
      </c>
      <c r="AX412" s="14" t="s">
        <v>76</v>
      </c>
      <c r="AY412" s="217" t="s">
        <v>137</v>
      </c>
    </row>
    <row r="413" spans="1:65" s="14" customFormat="1">
      <c r="B413" s="207"/>
      <c r="C413" s="208"/>
      <c r="D413" s="198" t="s">
        <v>147</v>
      </c>
      <c r="E413" s="209" t="s">
        <v>1</v>
      </c>
      <c r="F413" s="210" t="s">
        <v>697</v>
      </c>
      <c r="G413" s="208"/>
      <c r="H413" s="211">
        <v>7.125</v>
      </c>
      <c r="I413" s="212"/>
      <c r="J413" s="208"/>
      <c r="K413" s="208"/>
      <c r="L413" s="213"/>
      <c r="M413" s="214"/>
      <c r="N413" s="215"/>
      <c r="O413" s="215"/>
      <c r="P413" s="215"/>
      <c r="Q413" s="215"/>
      <c r="R413" s="215"/>
      <c r="S413" s="215"/>
      <c r="T413" s="216"/>
      <c r="AT413" s="217" t="s">
        <v>147</v>
      </c>
      <c r="AU413" s="217" t="s">
        <v>86</v>
      </c>
      <c r="AV413" s="14" t="s">
        <v>86</v>
      </c>
      <c r="AW413" s="14" t="s">
        <v>32</v>
      </c>
      <c r="AX413" s="14" t="s">
        <v>76</v>
      </c>
      <c r="AY413" s="217" t="s">
        <v>137</v>
      </c>
    </row>
    <row r="414" spans="1:65" s="14" customFormat="1">
      <c r="B414" s="207"/>
      <c r="C414" s="208"/>
      <c r="D414" s="198" t="s">
        <v>147</v>
      </c>
      <c r="E414" s="209" t="s">
        <v>1</v>
      </c>
      <c r="F414" s="210" t="s">
        <v>698</v>
      </c>
      <c r="G414" s="208"/>
      <c r="H414" s="211">
        <v>6.2990000000000004</v>
      </c>
      <c r="I414" s="212"/>
      <c r="J414" s="208"/>
      <c r="K414" s="208"/>
      <c r="L414" s="213"/>
      <c r="M414" s="214"/>
      <c r="N414" s="215"/>
      <c r="O414" s="215"/>
      <c r="P414" s="215"/>
      <c r="Q414" s="215"/>
      <c r="R414" s="215"/>
      <c r="S414" s="215"/>
      <c r="T414" s="216"/>
      <c r="AT414" s="217" t="s">
        <v>147</v>
      </c>
      <c r="AU414" s="217" t="s">
        <v>86</v>
      </c>
      <c r="AV414" s="14" t="s">
        <v>86</v>
      </c>
      <c r="AW414" s="14" t="s">
        <v>32</v>
      </c>
      <c r="AX414" s="14" t="s">
        <v>76</v>
      </c>
      <c r="AY414" s="217" t="s">
        <v>137</v>
      </c>
    </row>
    <row r="415" spans="1:65" s="15" customFormat="1">
      <c r="B415" s="218"/>
      <c r="C415" s="219"/>
      <c r="D415" s="198" t="s">
        <v>147</v>
      </c>
      <c r="E415" s="220" t="s">
        <v>1</v>
      </c>
      <c r="F415" s="221" t="s">
        <v>166</v>
      </c>
      <c r="G415" s="219"/>
      <c r="H415" s="222">
        <v>19.722999999999999</v>
      </c>
      <c r="I415" s="223"/>
      <c r="J415" s="219"/>
      <c r="K415" s="219"/>
      <c r="L415" s="224"/>
      <c r="M415" s="225"/>
      <c r="N415" s="226"/>
      <c r="O415" s="226"/>
      <c r="P415" s="226"/>
      <c r="Q415" s="226"/>
      <c r="R415" s="226"/>
      <c r="S415" s="226"/>
      <c r="T415" s="227"/>
      <c r="AT415" s="228" t="s">
        <v>147</v>
      </c>
      <c r="AU415" s="228" t="s">
        <v>86</v>
      </c>
      <c r="AV415" s="15" t="s">
        <v>145</v>
      </c>
      <c r="AW415" s="15" t="s">
        <v>32</v>
      </c>
      <c r="AX415" s="15" t="s">
        <v>84</v>
      </c>
      <c r="AY415" s="228" t="s">
        <v>137</v>
      </c>
    </row>
    <row r="416" spans="1:65" s="2" customFormat="1" ht="44.35" customHeight="1">
      <c r="A416" s="35"/>
      <c r="B416" s="36"/>
      <c r="C416" s="240" t="s">
        <v>699</v>
      </c>
      <c r="D416" s="240" t="s">
        <v>626</v>
      </c>
      <c r="E416" s="241" t="s">
        <v>700</v>
      </c>
      <c r="F416" s="242" t="s">
        <v>701</v>
      </c>
      <c r="G416" s="243" t="s">
        <v>143</v>
      </c>
      <c r="H416" s="244">
        <v>19.722999999999999</v>
      </c>
      <c r="I416" s="245"/>
      <c r="J416" s="246">
        <f>ROUND(I416*H416,2)</f>
        <v>0</v>
      </c>
      <c r="K416" s="242" t="s">
        <v>1</v>
      </c>
      <c r="L416" s="247"/>
      <c r="M416" s="248" t="s">
        <v>1</v>
      </c>
      <c r="N416" s="249" t="s">
        <v>41</v>
      </c>
      <c r="O416" s="72"/>
      <c r="P416" s="192">
        <f>O416*H416</f>
        <v>0</v>
      </c>
      <c r="Q416" s="192">
        <v>1.7840000000000002E-2</v>
      </c>
      <c r="R416" s="192">
        <f>Q416*H416</f>
        <v>0.35185832</v>
      </c>
      <c r="S416" s="192">
        <v>0</v>
      </c>
      <c r="T416" s="193">
        <f>S416*H416</f>
        <v>0</v>
      </c>
      <c r="U416" s="35"/>
      <c r="V416" s="35"/>
      <c r="W416" s="35"/>
      <c r="X416" s="35"/>
      <c r="Y416" s="35"/>
      <c r="Z416" s="35"/>
      <c r="AA416" s="35"/>
      <c r="AB416" s="35"/>
      <c r="AC416" s="35"/>
      <c r="AD416" s="35"/>
      <c r="AE416" s="35"/>
      <c r="AR416" s="194" t="s">
        <v>316</v>
      </c>
      <c r="AT416" s="194" t="s">
        <v>626</v>
      </c>
      <c r="AU416" s="194" t="s">
        <v>86</v>
      </c>
      <c r="AY416" s="18" t="s">
        <v>137</v>
      </c>
      <c r="BE416" s="195">
        <f>IF(N416="základní",J416,0)</f>
        <v>0</v>
      </c>
      <c r="BF416" s="195">
        <f>IF(N416="snížená",J416,0)</f>
        <v>0</v>
      </c>
      <c r="BG416" s="195">
        <f>IF(N416="zákl. přenesená",J416,0)</f>
        <v>0</v>
      </c>
      <c r="BH416" s="195">
        <f>IF(N416="sníž. přenesená",J416,0)</f>
        <v>0</v>
      </c>
      <c r="BI416" s="195">
        <f>IF(N416="nulová",J416,0)</f>
        <v>0</v>
      </c>
      <c r="BJ416" s="18" t="s">
        <v>84</v>
      </c>
      <c r="BK416" s="195">
        <f>ROUND(I416*H416,2)</f>
        <v>0</v>
      </c>
      <c r="BL416" s="18" t="s">
        <v>223</v>
      </c>
      <c r="BM416" s="194" t="s">
        <v>702</v>
      </c>
    </row>
    <row r="417" spans="1:65" s="2" customFormat="1" ht="24.15" customHeight="1">
      <c r="A417" s="35"/>
      <c r="B417" s="36"/>
      <c r="C417" s="183" t="s">
        <v>703</v>
      </c>
      <c r="D417" s="183" t="s">
        <v>140</v>
      </c>
      <c r="E417" s="184" t="s">
        <v>704</v>
      </c>
      <c r="F417" s="185" t="s">
        <v>705</v>
      </c>
      <c r="G417" s="186" t="s">
        <v>143</v>
      </c>
      <c r="H417" s="187">
        <v>36.219000000000001</v>
      </c>
      <c r="I417" s="188"/>
      <c r="J417" s="189">
        <f>ROUND(I417*H417,2)</f>
        <v>0</v>
      </c>
      <c r="K417" s="185" t="s">
        <v>144</v>
      </c>
      <c r="L417" s="40"/>
      <c r="M417" s="190" t="s">
        <v>1</v>
      </c>
      <c r="N417" s="191" t="s">
        <v>41</v>
      </c>
      <c r="O417" s="72"/>
      <c r="P417" s="192">
        <f>O417*H417</f>
        <v>0</v>
      </c>
      <c r="Q417" s="192">
        <v>2.2000000000000001E-4</v>
      </c>
      <c r="R417" s="192">
        <f>Q417*H417</f>
        <v>7.9681800000000001E-3</v>
      </c>
      <c r="S417" s="192">
        <v>0</v>
      </c>
      <c r="T417" s="193">
        <f>S417*H417</f>
        <v>0</v>
      </c>
      <c r="U417" s="35"/>
      <c r="V417" s="35"/>
      <c r="W417" s="35"/>
      <c r="X417" s="35"/>
      <c r="Y417" s="35"/>
      <c r="Z417" s="35"/>
      <c r="AA417" s="35"/>
      <c r="AB417" s="35"/>
      <c r="AC417" s="35"/>
      <c r="AD417" s="35"/>
      <c r="AE417" s="35"/>
      <c r="AR417" s="194" t="s">
        <v>223</v>
      </c>
      <c r="AT417" s="194" t="s">
        <v>140</v>
      </c>
      <c r="AU417" s="194" t="s">
        <v>86</v>
      </c>
      <c r="AY417" s="18" t="s">
        <v>137</v>
      </c>
      <c r="BE417" s="195">
        <f>IF(N417="základní",J417,0)</f>
        <v>0</v>
      </c>
      <c r="BF417" s="195">
        <f>IF(N417="snížená",J417,0)</f>
        <v>0</v>
      </c>
      <c r="BG417" s="195">
        <f>IF(N417="zákl. přenesená",J417,0)</f>
        <v>0</v>
      </c>
      <c r="BH417" s="195">
        <f>IF(N417="sníž. přenesená",J417,0)</f>
        <v>0</v>
      </c>
      <c r="BI417" s="195">
        <f>IF(N417="nulová",J417,0)</f>
        <v>0</v>
      </c>
      <c r="BJ417" s="18" t="s">
        <v>84</v>
      </c>
      <c r="BK417" s="195">
        <f>ROUND(I417*H417,2)</f>
        <v>0</v>
      </c>
      <c r="BL417" s="18" t="s">
        <v>223</v>
      </c>
      <c r="BM417" s="194" t="s">
        <v>706</v>
      </c>
    </row>
    <row r="418" spans="1:65" s="13" customFormat="1">
      <c r="B418" s="196"/>
      <c r="C418" s="197"/>
      <c r="D418" s="198" t="s">
        <v>147</v>
      </c>
      <c r="E418" s="199" t="s">
        <v>1</v>
      </c>
      <c r="F418" s="200" t="s">
        <v>707</v>
      </c>
      <c r="G418" s="197"/>
      <c r="H418" s="199" t="s">
        <v>1</v>
      </c>
      <c r="I418" s="201"/>
      <c r="J418" s="197"/>
      <c r="K418" s="197"/>
      <c r="L418" s="202"/>
      <c r="M418" s="203"/>
      <c r="N418" s="204"/>
      <c r="O418" s="204"/>
      <c r="P418" s="204"/>
      <c r="Q418" s="204"/>
      <c r="R418" s="204"/>
      <c r="S418" s="204"/>
      <c r="T418" s="205"/>
      <c r="AT418" s="206" t="s">
        <v>147</v>
      </c>
      <c r="AU418" s="206" t="s">
        <v>86</v>
      </c>
      <c r="AV418" s="13" t="s">
        <v>84</v>
      </c>
      <c r="AW418" s="13" t="s">
        <v>32</v>
      </c>
      <c r="AX418" s="13" t="s">
        <v>76</v>
      </c>
      <c r="AY418" s="206" t="s">
        <v>137</v>
      </c>
    </row>
    <row r="419" spans="1:65" s="14" customFormat="1">
      <c r="B419" s="207"/>
      <c r="C419" s="208"/>
      <c r="D419" s="198" t="s">
        <v>147</v>
      </c>
      <c r="E419" s="209" t="s">
        <v>1</v>
      </c>
      <c r="F419" s="210" t="s">
        <v>708</v>
      </c>
      <c r="G419" s="208"/>
      <c r="H419" s="211">
        <v>6.9539999999999997</v>
      </c>
      <c r="I419" s="212"/>
      <c r="J419" s="208"/>
      <c r="K419" s="208"/>
      <c r="L419" s="213"/>
      <c r="M419" s="214"/>
      <c r="N419" s="215"/>
      <c r="O419" s="215"/>
      <c r="P419" s="215"/>
      <c r="Q419" s="215"/>
      <c r="R419" s="215"/>
      <c r="S419" s="215"/>
      <c r="T419" s="216"/>
      <c r="AT419" s="217" t="s">
        <v>147</v>
      </c>
      <c r="AU419" s="217" t="s">
        <v>86</v>
      </c>
      <c r="AV419" s="14" t="s">
        <v>86</v>
      </c>
      <c r="AW419" s="14" t="s">
        <v>32</v>
      </c>
      <c r="AX419" s="14" t="s">
        <v>76</v>
      </c>
      <c r="AY419" s="217" t="s">
        <v>137</v>
      </c>
    </row>
    <row r="420" spans="1:65" s="14" customFormat="1">
      <c r="B420" s="207"/>
      <c r="C420" s="208"/>
      <c r="D420" s="198" t="s">
        <v>147</v>
      </c>
      <c r="E420" s="209" t="s">
        <v>1</v>
      </c>
      <c r="F420" s="210" t="s">
        <v>709</v>
      </c>
      <c r="G420" s="208"/>
      <c r="H420" s="211">
        <v>6.9539999999999997</v>
      </c>
      <c r="I420" s="212"/>
      <c r="J420" s="208"/>
      <c r="K420" s="208"/>
      <c r="L420" s="213"/>
      <c r="M420" s="214"/>
      <c r="N420" s="215"/>
      <c r="O420" s="215"/>
      <c r="P420" s="215"/>
      <c r="Q420" s="215"/>
      <c r="R420" s="215"/>
      <c r="S420" s="215"/>
      <c r="T420" s="216"/>
      <c r="AT420" s="217" t="s">
        <v>147</v>
      </c>
      <c r="AU420" s="217" t="s">
        <v>86</v>
      </c>
      <c r="AV420" s="14" t="s">
        <v>86</v>
      </c>
      <c r="AW420" s="14" t="s">
        <v>32</v>
      </c>
      <c r="AX420" s="14" t="s">
        <v>76</v>
      </c>
      <c r="AY420" s="217" t="s">
        <v>137</v>
      </c>
    </row>
    <row r="421" spans="1:65" s="14" customFormat="1">
      <c r="B421" s="207"/>
      <c r="C421" s="208"/>
      <c r="D421" s="198" t="s">
        <v>147</v>
      </c>
      <c r="E421" s="209" t="s">
        <v>1</v>
      </c>
      <c r="F421" s="210" t="s">
        <v>710</v>
      </c>
      <c r="G421" s="208"/>
      <c r="H421" s="211">
        <v>6.8970000000000002</v>
      </c>
      <c r="I421" s="212"/>
      <c r="J421" s="208"/>
      <c r="K421" s="208"/>
      <c r="L421" s="213"/>
      <c r="M421" s="214"/>
      <c r="N421" s="215"/>
      <c r="O421" s="215"/>
      <c r="P421" s="215"/>
      <c r="Q421" s="215"/>
      <c r="R421" s="215"/>
      <c r="S421" s="215"/>
      <c r="T421" s="216"/>
      <c r="AT421" s="217" t="s">
        <v>147</v>
      </c>
      <c r="AU421" s="217" t="s">
        <v>86</v>
      </c>
      <c r="AV421" s="14" t="s">
        <v>86</v>
      </c>
      <c r="AW421" s="14" t="s">
        <v>32</v>
      </c>
      <c r="AX421" s="14" t="s">
        <v>76</v>
      </c>
      <c r="AY421" s="217" t="s">
        <v>137</v>
      </c>
    </row>
    <row r="422" spans="1:65" s="14" customFormat="1">
      <c r="B422" s="207"/>
      <c r="C422" s="208"/>
      <c r="D422" s="198" t="s">
        <v>147</v>
      </c>
      <c r="E422" s="209" t="s">
        <v>1</v>
      </c>
      <c r="F422" s="210" t="s">
        <v>711</v>
      </c>
      <c r="G422" s="208"/>
      <c r="H422" s="211">
        <v>5.9279999999999999</v>
      </c>
      <c r="I422" s="212"/>
      <c r="J422" s="208"/>
      <c r="K422" s="208"/>
      <c r="L422" s="213"/>
      <c r="M422" s="214"/>
      <c r="N422" s="215"/>
      <c r="O422" s="215"/>
      <c r="P422" s="215"/>
      <c r="Q422" s="215"/>
      <c r="R422" s="215"/>
      <c r="S422" s="215"/>
      <c r="T422" s="216"/>
      <c r="AT422" s="217" t="s">
        <v>147</v>
      </c>
      <c r="AU422" s="217" t="s">
        <v>86</v>
      </c>
      <c r="AV422" s="14" t="s">
        <v>86</v>
      </c>
      <c r="AW422" s="14" t="s">
        <v>32</v>
      </c>
      <c r="AX422" s="14" t="s">
        <v>76</v>
      </c>
      <c r="AY422" s="217" t="s">
        <v>137</v>
      </c>
    </row>
    <row r="423" spans="1:65" s="14" customFormat="1">
      <c r="B423" s="207"/>
      <c r="C423" s="208"/>
      <c r="D423" s="198" t="s">
        <v>147</v>
      </c>
      <c r="E423" s="209" t="s">
        <v>1</v>
      </c>
      <c r="F423" s="210" t="s">
        <v>712</v>
      </c>
      <c r="G423" s="208"/>
      <c r="H423" s="211">
        <v>9.4860000000000007</v>
      </c>
      <c r="I423" s="212"/>
      <c r="J423" s="208"/>
      <c r="K423" s="208"/>
      <c r="L423" s="213"/>
      <c r="M423" s="214"/>
      <c r="N423" s="215"/>
      <c r="O423" s="215"/>
      <c r="P423" s="215"/>
      <c r="Q423" s="215"/>
      <c r="R423" s="215"/>
      <c r="S423" s="215"/>
      <c r="T423" s="216"/>
      <c r="AT423" s="217" t="s">
        <v>147</v>
      </c>
      <c r="AU423" s="217" t="s">
        <v>86</v>
      </c>
      <c r="AV423" s="14" t="s">
        <v>86</v>
      </c>
      <c r="AW423" s="14" t="s">
        <v>32</v>
      </c>
      <c r="AX423" s="14" t="s">
        <v>76</v>
      </c>
      <c r="AY423" s="217" t="s">
        <v>137</v>
      </c>
    </row>
    <row r="424" spans="1:65" s="15" customFormat="1">
      <c r="B424" s="218"/>
      <c r="C424" s="219"/>
      <c r="D424" s="198" t="s">
        <v>147</v>
      </c>
      <c r="E424" s="220" t="s">
        <v>1</v>
      </c>
      <c r="F424" s="221" t="s">
        <v>166</v>
      </c>
      <c r="G424" s="219"/>
      <c r="H424" s="222">
        <v>36.219000000000001</v>
      </c>
      <c r="I424" s="223"/>
      <c r="J424" s="219"/>
      <c r="K424" s="219"/>
      <c r="L424" s="224"/>
      <c r="M424" s="225"/>
      <c r="N424" s="226"/>
      <c r="O424" s="226"/>
      <c r="P424" s="226"/>
      <c r="Q424" s="226"/>
      <c r="R424" s="226"/>
      <c r="S424" s="226"/>
      <c r="T424" s="227"/>
      <c r="AT424" s="228" t="s">
        <v>147</v>
      </c>
      <c r="AU424" s="228" t="s">
        <v>86</v>
      </c>
      <c r="AV424" s="15" t="s">
        <v>145</v>
      </c>
      <c r="AW424" s="15" t="s">
        <v>32</v>
      </c>
      <c r="AX424" s="15" t="s">
        <v>84</v>
      </c>
      <c r="AY424" s="228" t="s">
        <v>137</v>
      </c>
    </row>
    <row r="425" spans="1:65" s="2" customFormat="1" ht="49.1" customHeight="1">
      <c r="A425" s="35"/>
      <c r="B425" s="36"/>
      <c r="C425" s="240" t="s">
        <v>713</v>
      </c>
      <c r="D425" s="240" t="s">
        <v>626</v>
      </c>
      <c r="E425" s="241" t="s">
        <v>714</v>
      </c>
      <c r="F425" s="242" t="s">
        <v>715</v>
      </c>
      <c r="G425" s="243" t="s">
        <v>143</v>
      </c>
      <c r="H425" s="244">
        <v>36.219000000000001</v>
      </c>
      <c r="I425" s="245"/>
      <c r="J425" s="246">
        <f>ROUND(I425*H425,2)</f>
        <v>0</v>
      </c>
      <c r="K425" s="242" t="s">
        <v>1</v>
      </c>
      <c r="L425" s="247"/>
      <c r="M425" s="248" t="s">
        <v>1</v>
      </c>
      <c r="N425" s="249" t="s">
        <v>41</v>
      </c>
      <c r="O425" s="72"/>
      <c r="P425" s="192">
        <f>O425*H425</f>
        <v>0</v>
      </c>
      <c r="Q425" s="192">
        <v>2.019E-2</v>
      </c>
      <c r="R425" s="192">
        <f>Q425*H425</f>
        <v>0.73126161000000001</v>
      </c>
      <c r="S425" s="192">
        <v>0</v>
      </c>
      <c r="T425" s="193">
        <f>S425*H425</f>
        <v>0</v>
      </c>
      <c r="U425" s="35"/>
      <c r="V425" s="35"/>
      <c r="W425" s="35"/>
      <c r="X425" s="35"/>
      <c r="Y425" s="35"/>
      <c r="Z425" s="35"/>
      <c r="AA425" s="35"/>
      <c r="AB425" s="35"/>
      <c r="AC425" s="35"/>
      <c r="AD425" s="35"/>
      <c r="AE425" s="35"/>
      <c r="AR425" s="194" t="s">
        <v>316</v>
      </c>
      <c r="AT425" s="194" t="s">
        <v>626</v>
      </c>
      <c r="AU425" s="194" t="s">
        <v>86</v>
      </c>
      <c r="AY425" s="18" t="s">
        <v>137</v>
      </c>
      <c r="BE425" s="195">
        <f>IF(N425="základní",J425,0)</f>
        <v>0</v>
      </c>
      <c r="BF425" s="195">
        <f>IF(N425="snížená",J425,0)</f>
        <v>0</v>
      </c>
      <c r="BG425" s="195">
        <f>IF(N425="zákl. přenesená",J425,0)</f>
        <v>0</v>
      </c>
      <c r="BH425" s="195">
        <f>IF(N425="sníž. přenesená",J425,0)</f>
        <v>0</v>
      </c>
      <c r="BI425" s="195">
        <f>IF(N425="nulová",J425,0)</f>
        <v>0</v>
      </c>
      <c r="BJ425" s="18" t="s">
        <v>84</v>
      </c>
      <c r="BK425" s="195">
        <f>ROUND(I425*H425,2)</f>
        <v>0</v>
      </c>
      <c r="BL425" s="18" t="s">
        <v>223</v>
      </c>
      <c r="BM425" s="194" t="s">
        <v>716</v>
      </c>
    </row>
    <row r="426" spans="1:65" s="2" customFormat="1" ht="24.15" customHeight="1">
      <c r="A426" s="35"/>
      <c r="B426" s="36"/>
      <c r="C426" s="183" t="s">
        <v>717</v>
      </c>
      <c r="D426" s="183" t="s">
        <v>140</v>
      </c>
      <c r="E426" s="184" t="s">
        <v>718</v>
      </c>
      <c r="F426" s="185" t="s">
        <v>719</v>
      </c>
      <c r="G426" s="186" t="s">
        <v>309</v>
      </c>
      <c r="H426" s="187">
        <v>1.377</v>
      </c>
      <c r="I426" s="188"/>
      <c r="J426" s="189">
        <f>ROUND(I426*H426,2)</f>
        <v>0</v>
      </c>
      <c r="K426" s="185" t="s">
        <v>144</v>
      </c>
      <c r="L426" s="40"/>
      <c r="M426" s="190" t="s">
        <v>1</v>
      </c>
      <c r="N426" s="191" t="s">
        <v>41</v>
      </c>
      <c r="O426" s="72"/>
      <c r="P426" s="192">
        <f>O426*H426</f>
        <v>0</v>
      </c>
      <c r="Q426" s="192">
        <v>0</v>
      </c>
      <c r="R426" s="192">
        <f>Q426*H426</f>
        <v>0</v>
      </c>
      <c r="S426" s="192">
        <v>0</v>
      </c>
      <c r="T426" s="193">
        <f>S426*H426</f>
        <v>0</v>
      </c>
      <c r="U426" s="35"/>
      <c r="V426" s="35"/>
      <c r="W426" s="35"/>
      <c r="X426" s="35"/>
      <c r="Y426" s="35"/>
      <c r="Z426" s="35"/>
      <c r="AA426" s="35"/>
      <c r="AB426" s="35"/>
      <c r="AC426" s="35"/>
      <c r="AD426" s="35"/>
      <c r="AE426" s="35"/>
      <c r="AR426" s="194" t="s">
        <v>223</v>
      </c>
      <c r="AT426" s="194" t="s">
        <v>140</v>
      </c>
      <c r="AU426" s="194" t="s">
        <v>86</v>
      </c>
      <c r="AY426" s="18" t="s">
        <v>137</v>
      </c>
      <c r="BE426" s="195">
        <f>IF(N426="základní",J426,0)</f>
        <v>0</v>
      </c>
      <c r="BF426" s="195">
        <f>IF(N426="snížená",J426,0)</f>
        <v>0</v>
      </c>
      <c r="BG426" s="195">
        <f>IF(N426="zákl. přenesená",J426,0)</f>
        <v>0</v>
      </c>
      <c r="BH426" s="195">
        <f>IF(N426="sníž. přenesená",J426,0)</f>
        <v>0</v>
      </c>
      <c r="BI426" s="195">
        <f>IF(N426="nulová",J426,0)</f>
        <v>0</v>
      </c>
      <c r="BJ426" s="18" t="s">
        <v>84</v>
      </c>
      <c r="BK426" s="195">
        <f>ROUND(I426*H426,2)</f>
        <v>0</v>
      </c>
      <c r="BL426" s="18" t="s">
        <v>223</v>
      </c>
      <c r="BM426" s="194" t="s">
        <v>720</v>
      </c>
    </row>
    <row r="427" spans="1:65" s="2" customFormat="1" ht="24.15" customHeight="1">
      <c r="A427" s="35"/>
      <c r="B427" s="36"/>
      <c r="C427" s="183" t="s">
        <v>721</v>
      </c>
      <c r="D427" s="183" t="s">
        <v>140</v>
      </c>
      <c r="E427" s="184" t="s">
        <v>722</v>
      </c>
      <c r="F427" s="185" t="s">
        <v>723</v>
      </c>
      <c r="G427" s="186" t="s">
        <v>309</v>
      </c>
      <c r="H427" s="187">
        <v>1.377</v>
      </c>
      <c r="I427" s="188"/>
      <c r="J427" s="189">
        <f>ROUND(I427*H427,2)</f>
        <v>0</v>
      </c>
      <c r="K427" s="185" t="s">
        <v>144</v>
      </c>
      <c r="L427" s="40"/>
      <c r="M427" s="190" t="s">
        <v>1</v>
      </c>
      <c r="N427" s="191" t="s">
        <v>41</v>
      </c>
      <c r="O427" s="72"/>
      <c r="P427" s="192">
        <f>O427*H427</f>
        <v>0</v>
      </c>
      <c r="Q427" s="192">
        <v>0</v>
      </c>
      <c r="R427" s="192">
        <f>Q427*H427</f>
        <v>0</v>
      </c>
      <c r="S427" s="192">
        <v>0</v>
      </c>
      <c r="T427" s="193">
        <f>S427*H427</f>
        <v>0</v>
      </c>
      <c r="U427" s="35"/>
      <c r="V427" s="35"/>
      <c r="W427" s="35"/>
      <c r="X427" s="35"/>
      <c r="Y427" s="35"/>
      <c r="Z427" s="35"/>
      <c r="AA427" s="35"/>
      <c r="AB427" s="35"/>
      <c r="AC427" s="35"/>
      <c r="AD427" s="35"/>
      <c r="AE427" s="35"/>
      <c r="AR427" s="194" t="s">
        <v>223</v>
      </c>
      <c r="AT427" s="194" t="s">
        <v>140</v>
      </c>
      <c r="AU427" s="194" t="s">
        <v>86</v>
      </c>
      <c r="AY427" s="18" t="s">
        <v>137</v>
      </c>
      <c r="BE427" s="195">
        <f>IF(N427="základní",J427,0)</f>
        <v>0</v>
      </c>
      <c r="BF427" s="195">
        <f>IF(N427="snížená",J427,0)</f>
        <v>0</v>
      </c>
      <c r="BG427" s="195">
        <f>IF(N427="zákl. přenesená",J427,0)</f>
        <v>0</v>
      </c>
      <c r="BH427" s="195">
        <f>IF(N427="sníž. přenesená",J427,0)</f>
        <v>0</v>
      </c>
      <c r="BI427" s="195">
        <f>IF(N427="nulová",J427,0)</f>
        <v>0</v>
      </c>
      <c r="BJ427" s="18" t="s">
        <v>84</v>
      </c>
      <c r="BK427" s="195">
        <f>ROUND(I427*H427,2)</f>
        <v>0</v>
      </c>
      <c r="BL427" s="18" t="s">
        <v>223</v>
      </c>
      <c r="BM427" s="194" t="s">
        <v>724</v>
      </c>
    </row>
    <row r="428" spans="1:65" s="2" customFormat="1" ht="24.15" customHeight="1">
      <c r="A428" s="35"/>
      <c r="B428" s="36"/>
      <c r="C428" s="183" t="s">
        <v>725</v>
      </c>
      <c r="D428" s="183" t="s">
        <v>140</v>
      </c>
      <c r="E428" s="184" t="s">
        <v>726</v>
      </c>
      <c r="F428" s="185" t="s">
        <v>727</v>
      </c>
      <c r="G428" s="186" t="s">
        <v>309</v>
      </c>
      <c r="H428" s="187">
        <v>1.377</v>
      </c>
      <c r="I428" s="188"/>
      <c r="J428" s="189">
        <f>ROUND(I428*H428,2)</f>
        <v>0</v>
      </c>
      <c r="K428" s="185" t="s">
        <v>144</v>
      </c>
      <c r="L428" s="40"/>
      <c r="M428" s="190" t="s">
        <v>1</v>
      </c>
      <c r="N428" s="191" t="s">
        <v>41</v>
      </c>
      <c r="O428" s="72"/>
      <c r="P428" s="192">
        <f>O428*H428</f>
        <v>0</v>
      </c>
      <c r="Q428" s="192">
        <v>0</v>
      </c>
      <c r="R428" s="192">
        <f>Q428*H428</f>
        <v>0</v>
      </c>
      <c r="S428" s="192">
        <v>0</v>
      </c>
      <c r="T428" s="193">
        <f>S428*H428</f>
        <v>0</v>
      </c>
      <c r="U428" s="35"/>
      <c r="V428" s="35"/>
      <c r="W428" s="35"/>
      <c r="X428" s="35"/>
      <c r="Y428" s="35"/>
      <c r="Z428" s="35"/>
      <c r="AA428" s="35"/>
      <c r="AB428" s="35"/>
      <c r="AC428" s="35"/>
      <c r="AD428" s="35"/>
      <c r="AE428" s="35"/>
      <c r="AR428" s="194" t="s">
        <v>223</v>
      </c>
      <c r="AT428" s="194" t="s">
        <v>140</v>
      </c>
      <c r="AU428" s="194" t="s">
        <v>86</v>
      </c>
      <c r="AY428" s="18" t="s">
        <v>137</v>
      </c>
      <c r="BE428" s="195">
        <f>IF(N428="základní",J428,0)</f>
        <v>0</v>
      </c>
      <c r="BF428" s="195">
        <f>IF(N428="snížená",J428,0)</f>
        <v>0</v>
      </c>
      <c r="BG428" s="195">
        <f>IF(N428="zákl. přenesená",J428,0)</f>
        <v>0</v>
      </c>
      <c r="BH428" s="195">
        <f>IF(N428="sníž. přenesená",J428,0)</f>
        <v>0</v>
      </c>
      <c r="BI428" s="195">
        <f>IF(N428="nulová",J428,0)</f>
        <v>0</v>
      </c>
      <c r="BJ428" s="18" t="s">
        <v>84</v>
      </c>
      <c r="BK428" s="195">
        <f>ROUND(I428*H428,2)</f>
        <v>0</v>
      </c>
      <c r="BL428" s="18" t="s">
        <v>223</v>
      </c>
      <c r="BM428" s="194" t="s">
        <v>728</v>
      </c>
    </row>
    <row r="429" spans="1:65" s="12" customFormat="1" ht="22.75" customHeight="1">
      <c r="B429" s="167"/>
      <c r="C429" s="168"/>
      <c r="D429" s="169" t="s">
        <v>75</v>
      </c>
      <c r="E429" s="181" t="s">
        <v>729</v>
      </c>
      <c r="F429" s="181" t="s">
        <v>730</v>
      </c>
      <c r="G429" s="168"/>
      <c r="H429" s="168"/>
      <c r="I429" s="171"/>
      <c r="J429" s="182">
        <f>BK429</f>
        <v>0</v>
      </c>
      <c r="K429" s="168"/>
      <c r="L429" s="173"/>
      <c r="M429" s="174"/>
      <c r="N429" s="175"/>
      <c r="O429" s="175"/>
      <c r="P429" s="176">
        <f>SUM(P430:P435)</f>
        <v>0</v>
      </c>
      <c r="Q429" s="175"/>
      <c r="R429" s="176">
        <f>SUM(R430:R435)</f>
        <v>0</v>
      </c>
      <c r="S429" s="175"/>
      <c r="T429" s="177">
        <f>SUM(T430:T435)</f>
        <v>0.43086639999999998</v>
      </c>
      <c r="AR429" s="178" t="s">
        <v>86</v>
      </c>
      <c r="AT429" s="179" t="s">
        <v>75</v>
      </c>
      <c r="AU429" s="179" t="s">
        <v>84</v>
      </c>
      <c r="AY429" s="178" t="s">
        <v>137</v>
      </c>
      <c r="BK429" s="180">
        <f>SUM(BK430:BK435)</f>
        <v>0</v>
      </c>
    </row>
    <row r="430" spans="1:65" s="2" customFormat="1" ht="24.15" customHeight="1">
      <c r="A430" s="35"/>
      <c r="B430" s="36"/>
      <c r="C430" s="183" t="s">
        <v>731</v>
      </c>
      <c r="D430" s="183" t="s">
        <v>140</v>
      </c>
      <c r="E430" s="184" t="s">
        <v>732</v>
      </c>
      <c r="F430" s="185" t="s">
        <v>733</v>
      </c>
      <c r="G430" s="186" t="s">
        <v>143</v>
      </c>
      <c r="H430" s="187">
        <v>162.982</v>
      </c>
      <c r="I430" s="188"/>
      <c r="J430" s="189">
        <f>ROUND(I430*H430,2)</f>
        <v>0</v>
      </c>
      <c r="K430" s="185" t="s">
        <v>144</v>
      </c>
      <c r="L430" s="40"/>
      <c r="M430" s="190" t="s">
        <v>1</v>
      </c>
      <c r="N430" s="191" t="s">
        <v>41</v>
      </c>
      <c r="O430" s="72"/>
      <c r="P430" s="192">
        <f>O430*H430</f>
        <v>0</v>
      </c>
      <c r="Q430" s="192">
        <v>0</v>
      </c>
      <c r="R430" s="192">
        <f>Q430*H430</f>
        <v>0</v>
      </c>
      <c r="S430" s="192">
        <v>2.5000000000000001E-3</v>
      </c>
      <c r="T430" s="193">
        <f>S430*H430</f>
        <v>0.40745500000000001</v>
      </c>
      <c r="U430" s="35"/>
      <c r="V430" s="35"/>
      <c r="W430" s="35"/>
      <c r="X430" s="35"/>
      <c r="Y430" s="35"/>
      <c r="Z430" s="35"/>
      <c r="AA430" s="35"/>
      <c r="AB430" s="35"/>
      <c r="AC430" s="35"/>
      <c r="AD430" s="35"/>
      <c r="AE430" s="35"/>
      <c r="AR430" s="194" t="s">
        <v>223</v>
      </c>
      <c r="AT430" s="194" t="s">
        <v>140</v>
      </c>
      <c r="AU430" s="194" t="s">
        <v>86</v>
      </c>
      <c r="AY430" s="18" t="s">
        <v>137</v>
      </c>
      <c r="BE430" s="195">
        <f>IF(N430="základní",J430,0)</f>
        <v>0</v>
      </c>
      <c r="BF430" s="195">
        <f>IF(N430="snížená",J430,0)</f>
        <v>0</v>
      </c>
      <c r="BG430" s="195">
        <f>IF(N430="zákl. přenesená",J430,0)</f>
        <v>0</v>
      </c>
      <c r="BH430" s="195">
        <f>IF(N430="sníž. přenesená",J430,0)</f>
        <v>0</v>
      </c>
      <c r="BI430" s="195">
        <f>IF(N430="nulová",J430,0)</f>
        <v>0</v>
      </c>
      <c r="BJ430" s="18" t="s">
        <v>84</v>
      </c>
      <c r="BK430" s="195">
        <f>ROUND(I430*H430,2)</f>
        <v>0</v>
      </c>
      <c r="BL430" s="18" t="s">
        <v>223</v>
      </c>
      <c r="BM430" s="194" t="s">
        <v>734</v>
      </c>
    </row>
    <row r="431" spans="1:65" s="14" customFormat="1">
      <c r="B431" s="207"/>
      <c r="C431" s="208"/>
      <c r="D431" s="198" t="s">
        <v>147</v>
      </c>
      <c r="E431" s="209" t="s">
        <v>1</v>
      </c>
      <c r="F431" s="210" t="s">
        <v>245</v>
      </c>
      <c r="G431" s="208"/>
      <c r="H431" s="211">
        <v>126.7</v>
      </c>
      <c r="I431" s="212"/>
      <c r="J431" s="208"/>
      <c r="K431" s="208"/>
      <c r="L431" s="213"/>
      <c r="M431" s="214"/>
      <c r="N431" s="215"/>
      <c r="O431" s="215"/>
      <c r="P431" s="215"/>
      <c r="Q431" s="215"/>
      <c r="R431" s="215"/>
      <c r="S431" s="215"/>
      <c r="T431" s="216"/>
      <c r="AT431" s="217" t="s">
        <v>147</v>
      </c>
      <c r="AU431" s="217" t="s">
        <v>86</v>
      </c>
      <c r="AV431" s="14" t="s">
        <v>86</v>
      </c>
      <c r="AW431" s="14" t="s">
        <v>32</v>
      </c>
      <c r="AX431" s="14" t="s">
        <v>76</v>
      </c>
      <c r="AY431" s="217" t="s">
        <v>137</v>
      </c>
    </row>
    <row r="432" spans="1:65" s="14" customFormat="1">
      <c r="B432" s="207"/>
      <c r="C432" s="208"/>
      <c r="D432" s="198" t="s">
        <v>147</v>
      </c>
      <c r="E432" s="209" t="s">
        <v>1</v>
      </c>
      <c r="F432" s="210" t="s">
        <v>246</v>
      </c>
      <c r="G432" s="208"/>
      <c r="H432" s="211">
        <v>36.281999999999996</v>
      </c>
      <c r="I432" s="212"/>
      <c r="J432" s="208"/>
      <c r="K432" s="208"/>
      <c r="L432" s="213"/>
      <c r="M432" s="214"/>
      <c r="N432" s="215"/>
      <c r="O432" s="215"/>
      <c r="P432" s="215"/>
      <c r="Q432" s="215"/>
      <c r="R432" s="215"/>
      <c r="S432" s="215"/>
      <c r="T432" s="216"/>
      <c r="AT432" s="217" t="s">
        <v>147</v>
      </c>
      <c r="AU432" s="217" t="s">
        <v>86</v>
      </c>
      <c r="AV432" s="14" t="s">
        <v>86</v>
      </c>
      <c r="AW432" s="14" t="s">
        <v>32</v>
      </c>
      <c r="AX432" s="14" t="s">
        <v>76</v>
      </c>
      <c r="AY432" s="217" t="s">
        <v>137</v>
      </c>
    </row>
    <row r="433" spans="1:65" s="15" customFormat="1">
      <c r="B433" s="218"/>
      <c r="C433" s="219"/>
      <c r="D433" s="198" t="s">
        <v>147</v>
      </c>
      <c r="E433" s="220" t="s">
        <v>1</v>
      </c>
      <c r="F433" s="221" t="s">
        <v>166</v>
      </c>
      <c r="G433" s="219"/>
      <c r="H433" s="222">
        <v>162.982</v>
      </c>
      <c r="I433" s="223"/>
      <c r="J433" s="219"/>
      <c r="K433" s="219"/>
      <c r="L433" s="224"/>
      <c r="M433" s="225"/>
      <c r="N433" s="226"/>
      <c r="O433" s="226"/>
      <c r="P433" s="226"/>
      <c r="Q433" s="226"/>
      <c r="R433" s="226"/>
      <c r="S433" s="226"/>
      <c r="T433" s="227"/>
      <c r="AT433" s="228" t="s">
        <v>147</v>
      </c>
      <c r="AU433" s="228" t="s">
        <v>86</v>
      </c>
      <c r="AV433" s="15" t="s">
        <v>145</v>
      </c>
      <c r="AW433" s="15" t="s">
        <v>32</v>
      </c>
      <c r="AX433" s="15" t="s">
        <v>84</v>
      </c>
      <c r="AY433" s="228" t="s">
        <v>137</v>
      </c>
    </row>
    <row r="434" spans="1:65" s="2" customFormat="1" ht="21.75" customHeight="1">
      <c r="A434" s="35"/>
      <c r="B434" s="36"/>
      <c r="C434" s="183" t="s">
        <v>735</v>
      </c>
      <c r="D434" s="183" t="s">
        <v>140</v>
      </c>
      <c r="E434" s="184" t="s">
        <v>736</v>
      </c>
      <c r="F434" s="185" t="s">
        <v>737</v>
      </c>
      <c r="G434" s="186" t="s">
        <v>152</v>
      </c>
      <c r="H434" s="187">
        <v>78.037999999999997</v>
      </c>
      <c r="I434" s="188"/>
      <c r="J434" s="189">
        <f>ROUND(I434*H434,2)</f>
        <v>0</v>
      </c>
      <c r="K434" s="185" t="s">
        <v>144</v>
      </c>
      <c r="L434" s="40"/>
      <c r="M434" s="190" t="s">
        <v>1</v>
      </c>
      <c r="N434" s="191" t="s">
        <v>41</v>
      </c>
      <c r="O434" s="72"/>
      <c r="P434" s="192">
        <f>O434*H434</f>
        <v>0</v>
      </c>
      <c r="Q434" s="192">
        <v>0</v>
      </c>
      <c r="R434" s="192">
        <f>Q434*H434</f>
        <v>0</v>
      </c>
      <c r="S434" s="192">
        <v>2.9999999999999997E-4</v>
      </c>
      <c r="T434" s="193">
        <f>S434*H434</f>
        <v>2.3411399999999995E-2</v>
      </c>
      <c r="U434" s="35"/>
      <c r="V434" s="35"/>
      <c r="W434" s="35"/>
      <c r="X434" s="35"/>
      <c r="Y434" s="35"/>
      <c r="Z434" s="35"/>
      <c r="AA434" s="35"/>
      <c r="AB434" s="35"/>
      <c r="AC434" s="35"/>
      <c r="AD434" s="35"/>
      <c r="AE434" s="35"/>
      <c r="AR434" s="194" t="s">
        <v>223</v>
      </c>
      <c r="AT434" s="194" t="s">
        <v>140</v>
      </c>
      <c r="AU434" s="194" t="s">
        <v>86</v>
      </c>
      <c r="AY434" s="18" t="s">
        <v>137</v>
      </c>
      <c r="BE434" s="195">
        <f>IF(N434="základní",J434,0)</f>
        <v>0</v>
      </c>
      <c r="BF434" s="195">
        <f>IF(N434="snížená",J434,0)</f>
        <v>0</v>
      </c>
      <c r="BG434" s="195">
        <f>IF(N434="zákl. přenesená",J434,0)</f>
        <v>0</v>
      </c>
      <c r="BH434" s="195">
        <f>IF(N434="sníž. přenesená",J434,0)</f>
        <v>0</v>
      </c>
      <c r="BI434" s="195">
        <f>IF(N434="nulová",J434,0)</f>
        <v>0</v>
      </c>
      <c r="BJ434" s="18" t="s">
        <v>84</v>
      </c>
      <c r="BK434" s="195">
        <f>ROUND(I434*H434,2)</f>
        <v>0</v>
      </c>
      <c r="BL434" s="18" t="s">
        <v>223</v>
      </c>
      <c r="BM434" s="194" t="s">
        <v>738</v>
      </c>
    </row>
    <row r="435" spans="1:65" s="14" customFormat="1">
      <c r="B435" s="207"/>
      <c r="C435" s="208"/>
      <c r="D435" s="198" t="s">
        <v>147</v>
      </c>
      <c r="E435" s="209" t="s">
        <v>1</v>
      </c>
      <c r="F435" s="210" t="s">
        <v>739</v>
      </c>
      <c r="G435" s="208"/>
      <c r="H435" s="211">
        <v>78.037999999999997</v>
      </c>
      <c r="I435" s="212"/>
      <c r="J435" s="208"/>
      <c r="K435" s="208"/>
      <c r="L435" s="213"/>
      <c r="M435" s="214"/>
      <c r="N435" s="215"/>
      <c r="O435" s="215"/>
      <c r="P435" s="215"/>
      <c r="Q435" s="215"/>
      <c r="R435" s="215"/>
      <c r="S435" s="215"/>
      <c r="T435" s="216"/>
      <c r="AT435" s="217" t="s">
        <v>147</v>
      </c>
      <c r="AU435" s="217" t="s">
        <v>86</v>
      </c>
      <c r="AV435" s="14" t="s">
        <v>86</v>
      </c>
      <c r="AW435" s="14" t="s">
        <v>32</v>
      </c>
      <c r="AX435" s="14" t="s">
        <v>84</v>
      </c>
      <c r="AY435" s="217" t="s">
        <v>137</v>
      </c>
    </row>
    <row r="436" spans="1:65" s="12" customFormat="1" ht="22.75" customHeight="1">
      <c r="B436" s="167"/>
      <c r="C436" s="168"/>
      <c r="D436" s="169" t="s">
        <v>75</v>
      </c>
      <c r="E436" s="181" t="s">
        <v>740</v>
      </c>
      <c r="F436" s="181" t="s">
        <v>741</v>
      </c>
      <c r="G436" s="168"/>
      <c r="H436" s="168"/>
      <c r="I436" s="171"/>
      <c r="J436" s="182">
        <f>BK436</f>
        <v>0</v>
      </c>
      <c r="K436" s="168"/>
      <c r="L436" s="173"/>
      <c r="M436" s="174"/>
      <c r="N436" s="175"/>
      <c r="O436" s="175"/>
      <c r="P436" s="176">
        <f>SUM(P437:P456)</f>
        <v>0</v>
      </c>
      <c r="Q436" s="175"/>
      <c r="R436" s="176">
        <f>SUM(R437:R456)</f>
        <v>0.83249480000000009</v>
      </c>
      <c r="S436" s="175"/>
      <c r="T436" s="177">
        <f>SUM(T437:T456)</f>
        <v>0</v>
      </c>
      <c r="AR436" s="178" t="s">
        <v>86</v>
      </c>
      <c r="AT436" s="179" t="s">
        <v>75</v>
      </c>
      <c r="AU436" s="179" t="s">
        <v>84</v>
      </c>
      <c r="AY436" s="178" t="s">
        <v>137</v>
      </c>
      <c r="BK436" s="180">
        <f>SUM(BK437:BK456)</f>
        <v>0</v>
      </c>
    </row>
    <row r="437" spans="1:65" s="2" customFormat="1" ht="16.5" customHeight="1">
      <c r="A437" s="35"/>
      <c r="B437" s="36"/>
      <c r="C437" s="183" t="s">
        <v>742</v>
      </c>
      <c r="D437" s="183" t="s">
        <v>140</v>
      </c>
      <c r="E437" s="184" t="s">
        <v>743</v>
      </c>
      <c r="F437" s="185" t="s">
        <v>744</v>
      </c>
      <c r="G437" s="186" t="s">
        <v>143</v>
      </c>
      <c r="H437" s="187">
        <v>162.982</v>
      </c>
      <c r="I437" s="188"/>
      <c r="J437" s="189">
        <f>ROUND(I437*H437,2)</f>
        <v>0</v>
      </c>
      <c r="K437" s="185" t="s">
        <v>144</v>
      </c>
      <c r="L437" s="40"/>
      <c r="M437" s="190" t="s">
        <v>1</v>
      </c>
      <c r="N437" s="191" t="s">
        <v>41</v>
      </c>
      <c r="O437" s="72"/>
      <c r="P437" s="192">
        <f>O437*H437</f>
        <v>0</v>
      </c>
      <c r="Q437" s="192">
        <v>0</v>
      </c>
      <c r="R437" s="192">
        <f>Q437*H437</f>
        <v>0</v>
      </c>
      <c r="S437" s="192">
        <v>0</v>
      </c>
      <c r="T437" s="193">
        <f>S437*H437</f>
        <v>0</v>
      </c>
      <c r="U437" s="35"/>
      <c r="V437" s="35"/>
      <c r="W437" s="35"/>
      <c r="X437" s="35"/>
      <c r="Y437" s="35"/>
      <c r="Z437" s="35"/>
      <c r="AA437" s="35"/>
      <c r="AB437" s="35"/>
      <c r="AC437" s="35"/>
      <c r="AD437" s="35"/>
      <c r="AE437" s="35"/>
      <c r="AR437" s="194" t="s">
        <v>223</v>
      </c>
      <c r="AT437" s="194" t="s">
        <v>140</v>
      </c>
      <c r="AU437" s="194" t="s">
        <v>86</v>
      </c>
      <c r="AY437" s="18" t="s">
        <v>137</v>
      </c>
      <c r="BE437" s="195">
        <f>IF(N437="základní",J437,0)</f>
        <v>0</v>
      </c>
      <c r="BF437" s="195">
        <f>IF(N437="snížená",J437,0)</f>
        <v>0</v>
      </c>
      <c r="BG437" s="195">
        <f>IF(N437="zákl. přenesená",J437,0)</f>
        <v>0</v>
      </c>
      <c r="BH437" s="195">
        <f>IF(N437="sníž. přenesená",J437,0)</f>
        <v>0</v>
      </c>
      <c r="BI437" s="195">
        <f>IF(N437="nulová",J437,0)</f>
        <v>0</v>
      </c>
      <c r="BJ437" s="18" t="s">
        <v>84</v>
      </c>
      <c r="BK437" s="195">
        <f>ROUND(I437*H437,2)</f>
        <v>0</v>
      </c>
      <c r="BL437" s="18" t="s">
        <v>223</v>
      </c>
      <c r="BM437" s="194" t="s">
        <v>745</v>
      </c>
    </row>
    <row r="438" spans="1:65" s="14" customFormat="1">
      <c r="B438" s="207"/>
      <c r="C438" s="208"/>
      <c r="D438" s="198" t="s">
        <v>147</v>
      </c>
      <c r="E438" s="209" t="s">
        <v>1</v>
      </c>
      <c r="F438" s="210" t="s">
        <v>245</v>
      </c>
      <c r="G438" s="208"/>
      <c r="H438" s="211">
        <v>126.7</v>
      </c>
      <c r="I438" s="212"/>
      <c r="J438" s="208"/>
      <c r="K438" s="208"/>
      <c r="L438" s="213"/>
      <c r="M438" s="214"/>
      <c r="N438" s="215"/>
      <c r="O438" s="215"/>
      <c r="P438" s="215"/>
      <c r="Q438" s="215"/>
      <c r="R438" s="215"/>
      <c r="S438" s="215"/>
      <c r="T438" s="216"/>
      <c r="AT438" s="217" t="s">
        <v>147</v>
      </c>
      <c r="AU438" s="217" t="s">
        <v>86</v>
      </c>
      <c r="AV438" s="14" t="s">
        <v>86</v>
      </c>
      <c r="AW438" s="14" t="s">
        <v>32</v>
      </c>
      <c r="AX438" s="14" t="s">
        <v>76</v>
      </c>
      <c r="AY438" s="217" t="s">
        <v>137</v>
      </c>
    </row>
    <row r="439" spans="1:65" s="14" customFormat="1">
      <c r="B439" s="207"/>
      <c r="C439" s="208"/>
      <c r="D439" s="198" t="s">
        <v>147</v>
      </c>
      <c r="E439" s="209" t="s">
        <v>1</v>
      </c>
      <c r="F439" s="210" t="s">
        <v>246</v>
      </c>
      <c r="G439" s="208"/>
      <c r="H439" s="211">
        <v>36.281999999999996</v>
      </c>
      <c r="I439" s="212"/>
      <c r="J439" s="208"/>
      <c r="K439" s="208"/>
      <c r="L439" s="213"/>
      <c r="M439" s="214"/>
      <c r="N439" s="215"/>
      <c r="O439" s="215"/>
      <c r="P439" s="215"/>
      <c r="Q439" s="215"/>
      <c r="R439" s="215"/>
      <c r="S439" s="215"/>
      <c r="T439" s="216"/>
      <c r="AT439" s="217" t="s">
        <v>147</v>
      </c>
      <c r="AU439" s="217" t="s">
        <v>86</v>
      </c>
      <c r="AV439" s="14" t="s">
        <v>86</v>
      </c>
      <c r="AW439" s="14" t="s">
        <v>32</v>
      </c>
      <c r="AX439" s="14" t="s">
        <v>76</v>
      </c>
      <c r="AY439" s="217" t="s">
        <v>137</v>
      </c>
    </row>
    <row r="440" spans="1:65" s="15" customFormat="1">
      <c r="B440" s="218"/>
      <c r="C440" s="219"/>
      <c r="D440" s="198" t="s">
        <v>147</v>
      </c>
      <c r="E440" s="220" t="s">
        <v>1</v>
      </c>
      <c r="F440" s="221" t="s">
        <v>166</v>
      </c>
      <c r="G440" s="219"/>
      <c r="H440" s="222">
        <v>162.982</v>
      </c>
      <c r="I440" s="223"/>
      <c r="J440" s="219"/>
      <c r="K440" s="219"/>
      <c r="L440" s="224"/>
      <c r="M440" s="225"/>
      <c r="N440" s="226"/>
      <c r="O440" s="226"/>
      <c r="P440" s="226"/>
      <c r="Q440" s="226"/>
      <c r="R440" s="226"/>
      <c r="S440" s="226"/>
      <c r="T440" s="227"/>
      <c r="AT440" s="228" t="s">
        <v>147</v>
      </c>
      <c r="AU440" s="228" t="s">
        <v>86</v>
      </c>
      <c r="AV440" s="15" t="s">
        <v>145</v>
      </c>
      <c r="AW440" s="15" t="s">
        <v>32</v>
      </c>
      <c r="AX440" s="15" t="s">
        <v>84</v>
      </c>
      <c r="AY440" s="228" t="s">
        <v>137</v>
      </c>
    </row>
    <row r="441" spans="1:65" s="2" customFormat="1" ht="21.75" customHeight="1">
      <c r="A441" s="35"/>
      <c r="B441" s="36"/>
      <c r="C441" s="183" t="s">
        <v>746</v>
      </c>
      <c r="D441" s="183" t="s">
        <v>140</v>
      </c>
      <c r="E441" s="184" t="s">
        <v>747</v>
      </c>
      <c r="F441" s="185" t="s">
        <v>748</v>
      </c>
      <c r="G441" s="186" t="s">
        <v>152</v>
      </c>
      <c r="H441" s="187">
        <v>78.114000000000004</v>
      </c>
      <c r="I441" s="188"/>
      <c r="J441" s="189">
        <f>ROUND(I441*H441,2)</f>
        <v>0</v>
      </c>
      <c r="K441" s="185" t="s">
        <v>144</v>
      </c>
      <c r="L441" s="40"/>
      <c r="M441" s="190" t="s">
        <v>1</v>
      </c>
      <c r="N441" s="191" t="s">
        <v>41</v>
      </c>
      <c r="O441" s="72"/>
      <c r="P441" s="192">
        <f>O441*H441</f>
        <v>0</v>
      </c>
      <c r="Q441" s="192">
        <v>2.0000000000000002E-5</v>
      </c>
      <c r="R441" s="192">
        <f>Q441*H441</f>
        <v>1.5622800000000003E-3</v>
      </c>
      <c r="S441" s="192">
        <v>0</v>
      </c>
      <c r="T441" s="193">
        <f>S441*H441</f>
        <v>0</v>
      </c>
      <c r="U441" s="35"/>
      <c r="V441" s="35"/>
      <c r="W441" s="35"/>
      <c r="X441" s="35"/>
      <c r="Y441" s="35"/>
      <c r="Z441" s="35"/>
      <c r="AA441" s="35"/>
      <c r="AB441" s="35"/>
      <c r="AC441" s="35"/>
      <c r="AD441" s="35"/>
      <c r="AE441" s="35"/>
      <c r="AR441" s="194" t="s">
        <v>223</v>
      </c>
      <c r="AT441" s="194" t="s">
        <v>140</v>
      </c>
      <c r="AU441" s="194" t="s">
        <v>86</v>
      </c>
      <c r="AY441" s="18" t="s">
        <v>137</v>
      </c>
      <c r="BE441" s="195">
        <f>IF(N441="základní",J441,0)</f>
        <v>0</v>
      </c>
      <c r="BF441" s="195">
        <f>IF(N441="snížená",J441,0)</f>
        <v>0</v>
      </c>
      <c r="BG441" s="195">
        <f>IF(N441="zákl. přenesená",J441,0)</f>
        <v>0</v>
      </c>
      <c r="BH441" s="195">
        <f>IF(N441="sníž. přenesená",J441,0)</f>
        <v>0</v>
      </c>
      <c r="BI441" s="195">
        <f>IF(N441="nulová",J441,0)</f>
        <v>0</v>
      </c>
      <c r="BJ441" s="18" t="s">
        <v>84</v>
      </c>
      <c r="BK441" s="195">
        <f>ROUND(I441*H441,2)</f>
        <v>0</v>
      </c>
      <c r="BL441" s="18" t="s">
        <v>223</v>
      </c>
      <c r="BM441" s="194" t="s">
        <v>749</v>
      </c>
    </row>
    <row r="442" spans="1:65" s="2" customFormat="1" ht="24.15" customHeight="1">
      <c r="A442" s="35"/>
      <c r="B442" s="36"/>
      <c r="C442" s="183" t="s">
        <v>750</v>
      </c>
      <c r="D442" s="183" t="s">
        <v>140</v>
      </c>
      <c r="E442" s="184" t="s">
        <v>751</v>
      </c>
      <c r="F442" s="185" t="s">
        <v>752</v>
      </c>
      <c r="G442" s="186" t="s">
        <v>143</v>
      </c>
      <c r="H442" s="187">
        <v>162.982</v>
      </c>
      <c r="I442" s="188"/>
      <c r="J442" s="189">
        <f>ROUND(I442*H442,2)</f>
        <v>0</v>
      </c>
      <c r="K442" s="185" t="s">
        <v>144</v>
      </c>
      <c r="L442" s="40"/>
      <c r="M442" s="190" t="s">
        <v>1</v>
      </c>
      <c r="N442" s="191" t="s">
        <v>41</v>
      </c>
      <c r="O442" s="72"/>
      <c r="P442" s="192">
        <f>O442*H442</f>
        <v>0</v>
      </c>
      <c r="Q442" s="192">
        <v>4.0000000000000003E-5</v>
      </c>
      <c r="R442" s="192">
        <f>Q442*H442</f>
        <v>6.5192800000000006E-3</v>
      </c>
      <c r="S442" s="192">
        <v>0</v>
      </c>
      <c r="T442" s="193">
        <f>S442*H442</f>
        <v>0</v>
      </c>
      <c r="U442" s="35"/>
      <c r="V442" s="35"/>
      <c r="W442" s="35"/>
      <c r="X442" s="35"/>
      <c r="Y442" s="35"/>
      <c r="Z442" s="35"/>
      <c r="AA442" s="35"/>
      <c r="AB442" s="35"/>
      <c r="AC442" s="35"/>
      <c r="AD442" s="35"/>
      <c r="AE442" s="35"/>
      <c r="AR442" s="194" t="s">
        <v>223</v>
      </c>
      <c r="AT442" s="194" t="s">
        <v>140</v>
      </c>
      <c r="AU442" s="194" t="s">
        <v>86</v>
      </c>
      <c r="AY442" s="18" t="s">
        <v>137</v>
      </c>
      <c r="BE442" s="195">
        <f>IF(N442="základní",J442,0)</f>
        <v>0</v>
      </c>
      <c r="BF442" s="195">
        <f>IF(N442="snížená",J442,0)</f>
        <v>0</v>
      </c>
      <c r="BG442" s="195">
        <f>IF(N442="zákl. přenesená",J442,0)</f>
        <v>0</v>
      </c>
      <c r="BH442" s="195">
        <f>IF(N442="sníž. přenesená",J442,0)</f>
        <v>0</v>
      </c>
      <c r="BI442" s="195">
        <f>IF(N442="nulová",J442,0)</f>
        <v>0</v>
      </c>
      <c r="BJ442" s="18" t="s">
        <v>84</v>
      </c>
      <c r="BK442" s="195">
        <f>ROUND(I442*H442,2)</f>
        <v>0</v>
      </c>
      <c r="BL442" s="18" t="s">
        <v>223</v>
      </c>
      <c r="BM442" s="194" t="s">
        <v>753</v>
      </c>
    </row>
    <row r="443" spans="1:65" s="2" customFormat="1" ht="24.15" customHeight="1">
      <c r="A443" s="35"/>
      <c r="B443" s="36"/>
      <c r="C443" s="183" t="s">
        <v>754</v>
      </c>
      <c r="D443" s="183" t="s">
        <v>140</v>
      </c>
      <c r="E443" s="184" t="s">
        <v>755</v>
      </c>
      <c r="F443" s="185" t="s">
        <v>756</v>
      </c>
      <c r="G443" s="186" t="s">
        <v>143</v>
      </c>
      <c r="H443" s="187">
        <v>162.982</v>
      </c>
      <c r="I443" s="188"/>
      <c r="J443" s="189">
        <f>ROUND(I443*H443,2)</f>
        <v>0</v>
      </c>
      <c r="K443" s="185" t="s">
        <v>144</v>
      </c>
      <c r="L443" s="40"/>
      <c r="M443" s="190" t="s">
        <v>1</v>
      </c>
      <c r="N443" s="191" t="s">
        <v>41</v>
      </c>
      <c r="O443" s="72"/>
      <c r="P443" s="192">
        <f>O443*H443</f>
        <v>0</v>
      </c>
      <c r="Q443" s="192">
        <v>2.0000000000000001E-4</v>
      </c>
      <c r="R443" s="192">
        <f>Q443*H443</f>
        <v>3.2596400000000005E-2</v>
      </c>
      <c r="S443" s="192">
        <v>0</v>
      </c>
      <c r="T443" s="193">
        <f>S443*H443</f>
        <v>0</v>
      </c>
      <c r="U443" s="35"/>
      <c r="V443" s="35"/>
      <c r="W443" s="35"/>
      <c r="X443" s="35"/>
      <c r="Y443" s="35"/>
      <c r="Z443" s="35"/>
      <c r="AA443" s="35"/>
      <c r="AB443" s="35"/>
      <c r="AC443" s="35"/>
      <c r="AD443" s="35"/>
      <c r="AE443" s="35"/>
      <c r="AR443" s="194" t="s">
        <v>223</v>
      </c>
      <c r="AT443" s="194" t="s">
        <v>140</v>
      </c>
      <c r="AU443" s="194" t="s">
        <v>86</v>
      </c>
      <c r="AY443" s="18" t="s">
        <v>137</v>
      </c>
      <c r="BE443" s="195">
        <f>IF(N443="základní",J443,0)</f>
        <v>0</v>
      </c>
      <c r="BF443" s="195">
        <f>IF(N443="snížená",J443,0)</f>
        <v>0</v>
      </c>
      <c r="BG443" s="195">
        <f>IF(N443="zákl. přenesená",J443,0)</f>
        <v>0</v>
      </c>
      <c r="BH443" s="195">
        <f>IF(N443="sníž. přenesená",J443,0)</f>
        <v>0</v>
      </c>
      <c r="BI443" s="195">
        <f>IF(N443="nulová",J443,0)</f>
        <v>0</v>
      </c>
      <c r="BJ443" s="18" t="s">
        <v>84</v>
      </c>
      <c r="BK443" s="195">
        <f>ROUND(I443*H443,2)</f>
        <v>0</v>
      </c>
      <c r="BL443" s="18" t="s">
        <v>223</v>
      </c>
      <c r="BM443" s="194" t="s">
        <v>757</v>
      </c>
    </row>
    <row r="444" spans="1:65" s="14" customFormat="1">
      <c r="B444" s="207"/>
      <c r="C444" s="208"/>
      <c r="D444" s="198" t="s">
        <v>147</v>
      </c>
      <c r="E444" s="209" t="s">
        <v>1</v>
      </c>
      <c r="F444" s="210" t="s">
        <v>215</v>
      </c>
      <c r="G444" s="208"/>
      <c r="H444" s="211">
        <v>162.982</v>
      </c>
      <c r="I444" s="212"/>
      <c r="J444" s="208"/>
      <c r="K444" s="208"/>
      <c r="L444" s="213"/>
      <c r="M444" s="214"/>
      <c r="N444" s="215"/>
      <c r="O444" s="215"/>
      <c r="P444" s="215"/>
      <c r="Q444" s="215"/>
      <c r="R444" s="215"/>
      <c r="S444" s="215"/>
      <c r="T444" s="216"/>
      <c r="AT444" s="217" t="s">
        <v>147</v>
      </c>
      <c r="AU444" s="217" t="s">
        <v>86</v>
      </c>
      <c r="AV444" s="14" t="s">
        <v>86</v>
      </c>
      <c r="AW444" s="14" t="s">
        <v>32</v>
      </c>
      <c r="AX444" s="14" t="s">
        <v>84</v>
      </c>
      <c r="AY444" s="217" t="s">
        <v>137</v>
      </c>
    </row>
    <row r="445" spans="1:65" s="2" customFormat="1" ht="24.15" customHeight="1">
      <c r="A445" s="35"/>
      <c r="B445" s="36"/>
      <c r="C445" s="183" t="s">
        <v>758</v>
      </c>
      <c r="D445" s="183" t="s">
        <v>140</v>
      </c>
      <c r="E445" s="184" t="s">
        <v>759</v>
      </c>
      <c r="F445" s="185" t="s">
        <v>760</v>
      </c>
      <c r="G445" s="186" t="s">
        <v>143</v>
      </c>
      <c r="H445" s="187">
        <v>162.982</v>
      </c>
      <c r="I445" s="188"/>
      <c r="J445" s="189">
        <f>ROUND(I445*H445,2)</f>
        <v>0</v>
      </c>
      <c r="K445" s="185" t="s">
        <v>144</v>
      </c>
      <c r="L445" s="40"/>
      <c r="M445" s="190" t="s">
        <v>1</v>
      </c>
      <c r="N445" s="191" t="s">
        <v>41</v>
      </c>
      <c r="O445" s="72"/>
      <c r="P445" s="192">
        <f>O445*H445</f>
        <v>0</v>
      </c>
      <c r="Q445" s="192">
        <v>3.2000000000000002E-3</v>
      </c>
      <c r="R445" s="192">
        <f>Q445*H445</f>
        <v>0.52154240000000007</v>
      </c>
      <c r="S445" s="192">
        <v>0</v>
      </c>
      <c r="T445" s="193">
        <f>S445*H445</f>
        <v>0</v>
      </c>
      <c r="U445" s="35"/>
      <c r="V445" s="35"/>
      <c r="W445" s="35"/>
      <c r="X445" s="35"/>
      <c r="Y445" s="35"/>
      <c r="Z445" s="35"/>
      <c r="AA445" s="35"/>
      <c r="AB445" s="35"/>
      <c r="AC445" s="35"/>
      <c r="AD445" s="35"/>
      <c r="AE445" s="35"/>
      <c r="AR445" s="194" t="s">
        <v>223</v>
      </c>
      <c r="AT445" s="194" t="s">
        <v>140</v>
      </c>
      <c r="AU445" s="194" t="s">
        <v>86</v>
      </c>
      <c r="AY445" s="18" t="s">
        <v>137</v>
      </c>
      <c r="BE445" s="195">
        <f>IF(N445="základní",J445,0)</f>
        <v>0</v>
      </c>
      <c r="BF445" s="195">
        <f>IF(N445="snížená",J445,0)</f>
        <v>0</v>
      </c>
      <c r="BG445" s="195">
        <f>IF(N445="zákl. přenesená",J445,0)</f>
        <v>0</v>
      </c>
      <c r="BH445" s="195">
        <f>IF(N445="sníž. přenesená",J445,0)</f>
        <v>0</v>
      </c>
      <c r="BI445" s="195">
        <f>IF(N445="nulová",J445,0)</f>
        <v>0</v>
      </c>
      <c r="BJ445" s="18" t="s">
        <v>84</v>
      </c>
      <c r="BK445" s="195">
        <f>ROUND(I445*H445,2)</f>
        <v>0</v>
      </c>
      <c r="BL445" s="18" t="s">
        <v>223</v>
      </c>
      <c r="BM445" s="194" t="s">
        <v>761</v>
      </c>
    </row>
    <row r="446" spans="1:65" s="2" customFormat="1" ht="21.75" customHeight="1">
      <c r="A446" s="35"/>
      <c r="B446" s="36"/>
      <c r="C446" s="183" t="s">
        <v>762</v>
      </c>
      <c r="D446" s="183" t="s">
        <v>140</v>
      </c>
      <c r="E446" s="184" t="s">
        <v>763</v>
      </c>
      <c r="F446" s="185" t="s">
        <v>764</v>
      </c>
      <c r="G446" s="186" t="s">
        <v>152</v>
      </c>
      <c r="H446" s="187">
        <v>78.114000000000004</v>
      </c>
      <c r="I446" s="188"/>
      <c r="J446" s="189">
        <f>ROUND(I446*H446,2)</f>
        <v>0</v>
      </c>
      <c r="K446" s="185" t="s">
        <v>144</v>
      </c>
      <c r="L446" s="40"/>
      <c r="M446" s="190" t="s">
        <v>1</v>
      </c>
      <c r="N446" s="191" t="s">
        <v>41</v>
      </c>
      <c r="O446" s="72"/>
      <c r="P446" s="192">
        <f>O446*H446</f>
        <v>0</v>
      </c>
      <c r="Q446" s="192">
        <v>3.46E-3</v>
      </c>
      <c r="R446" s="192">
        <f>Q446*H446</f>
        <v>0.27027444</v>
      </c>
      <c r="S446" s="192">
        <v>0</v>
      </c>
      <c r="T446" s="193">
        <f>S446*H446</f>
        <v>0</v>
      </c>
      <c r="U446" s="35"/>
      <c r="V446" s="35"/>
      <c r="W446" s="35"/>
      <c r="X446" s="35"/>
      <c r="Y446" s="35"/>
      <c r="Z446" s="35"/>
      <c r="AA446" s="35"/>
      <c r="AB446" s="35"/>
      <c r="AC446" s="35"/>
      <c r="AD446" s="35"/>
      <c r="AE446" s="35"/>
      <c r="AR446" s="194" t="s">
        <v>223</v>
      </c>
      <c r="AT446" s="194" t="s">
        <v>140</v>
      </c>
      <c r="AU446" s="194" t="s">
        <v>86</v>
      </c>
      <c r="AY446" s="18" t="s">
        <v>137</v>
      </c>
      <c r="BE446" s="195">
        <f>IF(N446="základní",J446,0)</f>
        <v>0</v>
      </c>
      <c r="BF446" s="195">
        <f>IF(N446="snížená",J446,0)</f>
        <v>0</v>
      </c>
      <c r="BG446" s="195">
        <f>IF(N446="zákl. přenesená",J446,0)</f>
        <v>0</v>
      </c>
      <c r="BH446" s="195">
        <f>IF(N446="sníž. přenesená",J446,0)</f>
        <v>0</v>
      </c>
      <c r="BI446" s="195">
        <f>IF(N446="nulová",J446,0)</f>
        <v>0</v>
      </c>
      <c r="BJ446" s="18" t="s">
        <v>84</v>
      </c>
      <c r="BK446" s="195">
        <f>ROUND(I446*H446,2)</f>
        <v>0</v>
      </c>
      <c r="BL446" s="18" t="s">
        <v>223</v>
      </c>
      <c r="BM446" s="194" t="s">
        <v>765</v>
      </c>
    </row>
    <row r="447" spans="1:65" s="14" customFormat="1">
      <c r="B447" s="207"/>
      <c r="C447" s="208"/>
      <c r="D447" s="198" t="s">
        <v>147</v>
      </c>
      <c r="E447" s="209" t="s">
        <v>1</v>
      </c>
      <c r="F447" s="210" t="s">
        <v>766</v>
      </c>
      <c r="G447" s="208"/>
      <c r="H447" s="211">
        <v>37</v>
      </c>
      <c r="I447" s="212"/>
      <c r="J447" s="208"/>
      <c r="K447" s="208"/>
      <c r="L447" s="213"/>
      <c r="M447" s="214"/>
      <c r="N447" s="215"/>
      <c r="O447" s="215"/>
      <c r="P447" s="215"/>
      <c r="Q447" s="215"/>
      <c r="R447" s="215"/>
      <c r="S447" s="215"/>
      <c r="T447" s="216"/>
      <c r="AT447" s="217" t="s">
        <v>147</v>
      </c>
      <c r="AU447" s="217" t="s">
        <v>86</v>
      </c>
      <c r="AV447" s="14" t="s">
        <v>86</v>
      </c>
      <c r="AW447" s="14" t="s">
        <v>32</v>
      </c>
      <c r="AX447" s="14" t="s">
        <v>76</v>
      </c>
      <c r="AY447" s="217" t="s">
        <v>137</v>
      </c>
    </row>
    <row r="448" spans="1:65" s="14" customFormat="1">
      <c r="B448" s="207"/>
      <c r="C448" s="208"/>
      <c r="D448" s="198" t="s">
        <v>147</v>
      </c>
      <c r="E448" s="209" t="s">
        <v>1</v>
      </c>
      <c r="F448" s="210" t="s">
        <v>767</v>
      </c>
      <c r="G448" s="208"/>
      <c r="H448" s="211">
        <v>39.944000000000003</v>
      </c>
      <c r="I448" s="212"/>
      <c r="J448" s="208"/>
      <c r="K448" s="208"/>
      <c r="L448" s="213"/>
      <c r="M448" s="214"/>
      <c r="N448" s="215"/>
      <c r="O448" s="215"/>
      <c r="P448" s="215"/>
      <c r="Q448" s="215"/>
      <c r="R448" s="215"/>
      <c r="S448" s="215"/>
      <c r="T448" s="216"/>
      <c r="AT448" s="217" t="s">
        <v>147</v>
      </c>
      <c r="AU448" s="217" t="s">
        <v>86</v>
      </c>
      <c r="AV448" s="14" t="s">
        <v>86</v>
      </c>
      <c r="AW448" s="14" t="s">
        <v>32</v>
      </c>
      <c r="AX448" s="14" t="s">
        <v>76</v>
      </c>
      <c r="AY448" s="217" t="s">
        <v>137</v>
      </c>
    </row>
    <row r="449" spans="1:65" s="14" customFormat="1">
      <c r="B449" s="207"/>
      <c r="C449" s="208"/>
      <c r="D449" s="198" t="s">
        <v>147</v>
      </c>
      <c r="E449" s="209" t="s">
        <v>1</v>
      </c>
      <c r="F449" s="210" t="s">
        <v>768</v>
      </c>
      <c r="G449" s="208"/>
      <c r="H449" s="211">
        <v>23.55</v>
      </c>
      <c r="I449" s="212"/>
      <c r="J449" s="208"/>
      <c r="K449" s="208"/>
      <c r="L449" s="213"/>
      <c r="M449" s="214"/>
      <c r="N449" s="215"/>
      <c r="O449" s="215"/>
      <c r="P449" s="215"/>
      <c r="Q449" s="215"/>
      <c r="R449" s="215"/>
      <c r="S449" s="215"/>
      <c r="T449" s="216"/>
      <c r="AT449" s="217" t="s">
        <v>147</v>
      </c>
      <c r="AU449" s="217" t="s">
        <v>86</v>
      </c>
      <c r="AV449" s="14" t="s">
        <v>86</v>
      </c>
      <c r="AW449" s="14" t="s">
        <v>32</v>
      </c>
      <c r="AX449" s="14" t="s">
        <v>76</v>
      </c>
      <c r="AY449" s="217" t="s">
        <v>137</v>
      </c>
    </row>
    <row r="450" spans="1:65" s="14" customFormat="1">
      <c r="B450" s="207"/>
      <c r="C450" s="208"/>
      <c r="D450" s="198" t="s">
        <v>147</v>
      </c>
      <c r="E450" s="209" t="s">
        <v>1</v>
      </c>
      <c r="F450" s="210" t="s">
        <v>769</v>
      </c>
      <c r="G450" s="208"/>
      <c r="H450" s="211">
        <v>7.9</v>
      </c>
      <c r="I450" s="212"/>
      <c r="J450" s="208"/>
      <c r="K450" s="208"/>
      <c r="L450" s="213"/>
      <c r="M450" s="214"/>
      <c r="N450" s="215"/>
      <c r="O450" s="215"/>
      <c r="P450" s="215"/>
      <c r="Q450" s="215"/>
      <c r="R450" s="215"/>
      <c r="S450" s="215"/>
      <c r="T450" s="216"/>
      <c r="AT450" s="217" t="s">
        <v>147</v>
      </c>
      <c r="AU450" s="217" t="s">
        <v>86</v>
      </c>
      <c r="AV450" s="14" t="s">
        <v>86</v>
      </c>
      <c r="AW450" s="14" t="s">
        <v>32</v>
      </c>
      <c r="AX450" s="14" t="s">
        <v>76</v>
      </c>
      <c r="AY450" s="217" t="s">
        <v>137</v>
      </c>
    </row>
    <row r="451" spans="1:65" s="14" customFormat="1">
      <c r="B451" s="207"/>
      <c r="C451" s="208"/>
      <c r="D451" s="198" t="s">
        <v>147</v>
      </c>
      <c r="E451" s="209" t="s">
        <v>1</v>
      </c>
      <c r="F451" s="210" t="s">
        <v>770</v>
      </c>
      <c r="G451" s="208"/>
      <c r="H451" s="211">
        <v>8.44</v>
      </c>
      <c r="I451" s="212"/>
      <c r="J451" s="208"/>
      <c r="K451" s="208"/>
      <c r="L451" s="213"/>
      <c r="M451" s="214"/>
      <c r="N451" s="215"/>
      <c r="O451" s="215"/>
      <c r="P451" s="215"/>
      <c r="Q451" s="215"/>
      <c r="R451" s="215"/>
      <c r="S451" s="215"/>
      <c r="T451" s="216"/>
      <c r="AT451" s="217" t="s">
        <v>147</v>
      </c>
      <c r="AU451" s="217" t="s">
        <v>86</v>
      </c>
      <c r="AV451" s="14" t="s">
        <v>86</v>
      </c>
      <c r="AW451" s="14" t="s">
        <v>32</v>
      </c>
      <c r="AX451" s="14" t="s">
        <v>76</v>
      </c>
      <c r="AY451" s="217" t="s">
        <v>137</v>
      </c>
    </row>
    <row r="452" spans="1:65" s="14" customFormat="1">
      <c r="B452" s="207"/>
      <c r="C452" s="208"/>
      <c r="D452" s="198" t="s">
        <v>147</v>
      </c>
      <c r="E452" s="209" t="s">
        <v>1</v>
      </c>
      <c r="F452" s="210" t="s">
        <v>771</v>
      </c>
      <c r="G452" s="208"/>
      <c r="H452" s="211">
        <v>-38.72</v>
      </c>
      <c r="I452" s="212"/>
      <c r="J452" s="208"/>
      <c r="K452" s="208"/>
      <c r="L452" s="213"/>
      <c r="M452" s="214"/>
      <c r="N452" s="215"/>
      <c r="O452" s="215"/>
      <c r="P452" s="215"/>
      <c r="Q452" s="215"/>
      <c r="R452" s="215"/>
      <c r="S452" s="215"/>
      <c r="T452" s="216"/>
      <c r="AT452" s="217" t="s">
        <v>147</v>
      </c>
      <c r="AU452" s="217" t="s">
        <v>86</v>
      </c>
      <c r="AV452" s="14" t="s">
        <v>86</v>
      </c>
      <c r="AW452" s="14" t="s">
        <v>32</v>
      </c>
      <c r="AX452" s="14" t="s">
        <v>76</v>
      </c>
      <c r="AY452" s="217" t="s">
        <v>137</v>
      </c>
    </row>
    <row r="453" spans="1:65" s="15" customFormat="1">
      <c r="B453" s="218"/>
      <c r="C453" s="219"/>
      <c r="D453" s="198" t="s">
        <v>147</v>
      </c>
      <c r="E453" s="220" t="s">
        <v>1</v>
      </c>
      <c r="F453" s="221" t="s">
        <v>166</v>
      </c>
      <c r="G453" s="219"/>
      <c r="H453" s="222">
        <v>78.114000000000004</v>
      </c>
      <c r="I453" s="223"/>
      <c r="J453" s="219"/>
      <c r="K453" s="219"/>
      <c r="L453" s="224"/>
      <c r="M453" s="225"/>
      <c r="N453" s="226"/>
      <c r="O453" s="226"/>
      <c r="P453" s="226"/>
      <c r="Q453" s="226"/>
      <c r="R453" s="226"/>
      <c r="S453" s="226"/>
      <c r="T453" s="227"/>
      <c r="AT453" s="228" t="s">
        <v>147</v>
      </c>
      <c r="AU453" s="228" t="s">
        <v>86</v>
      </c>
      <c r="AV453" s="15" t="s">
        <v>145</v>
      </c>
      <c r="AW453" s="15" t="s">
        <v>32</v>
      </c>
      <c r="AX453" s="15" t="s">
        <v>84</v>
      </c>
      <c r="AY453" s="228" t="s">
        <v>137</v>
      </c>
    </row>
    <row r="454" spans="1:65" s="2" customFormat="1" ht="24.15" customHeight="1">
      <c r="A454" s="35"/>
      <c r="B454" s="36"/>
      <c r="C454" s="183" t="s">
        <v>772</v>
      </c>
      <c r="D454" s="183" t="s">
        <v>140</v>
      </c>
      <c r="E454" s="184" t="s">
        <v>773</v>
      </c>
      <c r="F454" s="185" t="s">
        <v>774</v>
      </c>
      <c r="G454" s="186" t="s">
        <v>309</v>
      </c>
      <c r="H454" s="187">
        <v>0.83199999999999996</v>
      </c>
      <c r="I454" s="188"/>
      <c r="J454" s="189">
        <f>ROUND(I454*H454,2)</f>
        <v>0</v>
      </c>
      <c r="K454" s="185" t="s">
        <v>144</v>
      </c>
      <c r="L454" s="40"/>
      <c r="M454" s="190" t="s">
        <v>1</v>
      </c>
      <c r="N454" s="191" t="s">
        <v>41</v>
      </c>
      <c r="O454" s="72"/>
      <c r="P454" s="192">
        <f>O454*H454</f>
        <v>0</v>
      </c>
      <c r="Q454" s="192">
        <v>0</v>
      </c>
      <c r="R454" s="192">
        <f>Q454*H454</f>
        <v>0</v>
      </c>
      <c r="S454" s="192">
        <v>0</v>
      </c>
      <c r="T454" s="193">
        <f>S454*H454</f>
        <v>0</v>
      </c>
      <c r="U454" s="35"/>
      <c r="V454" s="35"/>
      <c r="W454" s="35"/>
      <c r="X454" s="35"/>
      <c r="Y454" s="35"/>
      <c r="Z454" s="35"/>
      <c r="AA454" s="35"/>
      <c r="AB454" s="35"/>
      <c r="AC454" s="35"/>
      <c r="AD454" s="35"/>
      <c r="AE454" s="35"/>
      <c r="AR454" s="194" t="s">
        <v>223</v>
      </c>
      <c r="AT454" s="194" t="s">
        <v>140</v>
      </c>
      <c r="AU454" s="194" t="s">
        <v>86</v>
      </c>
      <c r="AY454" s="18" t="s">
        <v>137</v>
      </c>
      <c r="BE454" s="195">
        <f>IF(N454="základní",J454,0)</f>
        <v>0</v>
      </c>
      <c r="BF454" s="195">
        <f>IF(N454="snížená",J454,0)</f>
        <v>0</v>
      </c>
      <c r="BG454" s="195">
        <f>IF(N454="zákl. přenesená",J454,0)</f>
        <v>0</v>
      </c>
      <c r="BH454" s="195">
        <f>IF(N454="sníž. přenesená",J454,0)</f>
        <v>0</v>
      </c>
      <c r="BI454" s="195">
        <f>IF(N454="nulová",J454,0)</f>
        <v>0</v>
      </c>
      <c r="BJ454" s="18" t="s">
        <v>84</v>
      </c>
      <c r="BK454" s="195">
        <f>ROUND(I454*H454,2)</f>
        <v>0</v>
      </c>
      <c r="BL454" s="18" t="s">
        <v>223</v>
      </c>
      <c r="BM454" s="194" t="s">
        <v>775</v>
      </c>
    </row>
    <row r="455" spans="1:65" s="2" customFormat="1" ht="24.15" customHeight="1">
      <c r="A455" s="35"/>
      <c r="B455" s="36"/>
      <c r="C455" s="183" t="s">
        <v>776</v>
      </c>
      <c r="D455" s="183" t="s">
        <v>140</v>
      </c>
      <c r="E455" s="184" t="s">
        <v>777</v>
      </c>
      <c r="F455" s="185" t="s">
        <v>778</v>
      </c>
      <c r="G455" s="186" t="s">
        <v>309</v>
      </c>
      <c r="H455" s="187">
        <v>0.83199999999999996</v>
      </c>
      <c r="I455" s="188"/>
      <c r="J455" s="189">
        <f>ROUND(I455*H455,2)</f>
        <v>0</v>
      </c>
      <c r="K455" s="185" t="s">
        <v>144</v>
      </c>
      <c r="L455" s="40"/>
      <c r="M455" s="190" t="s">
        <v>1</v>
      </c>
      <c r="N455" s="191" t="s">
        <v>41</v>
      </c>
      <c r="O455" s="72"/>
      <c r="P455" s="192">
        <f>O455*H455</f>
        <v>0</v>
      </c>
      <c r="Q455" s="192">
        <v>0</v>
      </c>
      <c r="R455" s="192">
        <f>Q455*H455</f>
        <v>0</v>
      </c>
      <c r="S455" s="192">
        <v>0</v>
      </c>
      <c r="T455" s="193">
        <f>S455*H455</f>
        <v>0</v>
      </c>
      <c r="U455" s="35"/>
      <c r="V455" s="35"/>
      <c r="W455" s="35"/>
      <c r="X455" s="35"/>
      <c r="Y455" s="35"/>
      <c r="Z455" s="35"/>
      <c r="AA455" s="35"/>
      <c r="AB455" s="35"/>
      <c r="AC455" s="35"/>
      <c r="AD455" s="35"/>
      <c r="AE455" s="35"/>
      <c r="AR455" s="194" t="s">
        <v>223</v>
      </c>
      <c r="AT455" s="194" t="s">
        <v>140</v>
      </c>
      <c r="AU455" s="194" t="s">
        <v>86</v>
      </c>
      <c r="AY455" s="18" t="s">
        <v>137</v>
      </c>
      <c r="BE455" s="195">
        <f>IF(N455="základní",J455,0)</f>
        <v>0</v>
      </c>
      <c r="BF455" s="195">
        <f>IF(N455="snížená",J455,0)</f>
        <v>0</v>
      </c>
      <c r="BG455" s="195">
        <f>IF(N455="zákl. přenesená",J455,0)</f>
        <v>0</v>
      </c>
      <c r="BH455" s="195">
        <f>IF(N455="sníž. přenesená",J455,0)</f>
        <v>0</v>
      </c>
      <c r="BI455" s="195">
        <f>IF(N455="nulová",J455,0)</f>
        <v>0</v>
      </c>
      <c r="BJ455" s="18" t="s">
        <v>84</v>
      </c>
      <c r="BK455" s="195">
        <f>ROUND(I455*H455,2)</f>
        <v>0</v>
      </c>
      <c r="BL455" s="18" t="s">
        <v>223</v>
      </c>
      <c r="BM455" s="194" t="s">
        <v>779</v>
      </c>
    </row>
    <row r="456" spans="1:65" s="2" customFormat="1" ht="24.15" customHeight="1">
      <c r="A456" s="35"/>
      <c r="B456" s="36"/>
      <c r="C456" s="183" t="s">
        <v>780</v>
      </c>
      <c r="D456" s="183" t="s">
        <v>140</v>
      </c>
      <c r="E456" s="184" t="s">
        <v>781</v>
      </c>
      <c r="F456" s="185" t="s">
        <v>782</v>
      </c>
      <c r="G456" s="186" t="s">
        <v>309</v>
      </c>
      <c r="H456" s="187">
        <v>0.83199999999999996</v>
      </c>
      <c r="I456" s="188"/>
      <c r="J456" s="189">
        <f>ROUND(I456*H456,2)</f>
        <v>0</v>
      </c>
      <c r="K456" s="185" t="s">
        <v>144</v>
      </c>
      <c r="L456" s="40"/>
      <c r="M456" s="190" t="s">
        <v>1</v>
      </c>
      <c r="N456" s="191" t="s">
        <v>41</v>
      </c>
      <c r="O456" s="72"/>
      <c r="P456" s="192">
        <f>O456*H456</f>
        <v>0</v>
      </c>
      <c r="Q456" s="192">
        <v>0</v>
      </c>
      <c r="R456" s="192">
        <f>Q456*H456</f>
        <v>0</v>
      </c>
      <c r="S456" s="192">
        <v>0</v>
      </c>
      <c r="T456" s="193">
        <f>S456*H456</f>
        <v>0</v>
      </c>
      <c r="U456" s="35"/>
      <c r="V456" s="35"/>
      <c r="W456" s="35"/>
      <c r="X456" s="35"/>
      <c r="Y456" s="35"/>
      <c r="Z456" s="35"/>
      <c r="AA456" s="35"/>
      <c r="AB456" s="35"/>
      <c r="AC456" s="35"/>
      <c r="AD456" s="35"/>
      <c r="AE456" s="35"/>
      <c r="AR456" s="194" t="s">
        <v>223</v>
      </c>
      <c r="AT456" s="194" t="s">
        <v>140</v>
      </c>
      <c r="AU456" s="194" t="s">
        <v>86</v>
      </c>
      <c r="AY456" s="18" t="s">
        <v>137</v>
      </c>
      <c r="BE456" s="195">
        <f>IF(N456="základní",J456,0)</f>
        <v>0</v>
      </c>
      <c r="BF456" s="195">
        <f>IF(N456="snížená",J456,0)</f>
        <v>0</v>
      </c>
      <c r="BG456" s="195">
        <f>IF(N456="zákl. přenesená",J456,0)</f>
        <v>0</v>
      </c>
      <c r="BH456" s="195">
        <f>IF(N456="sníž. přenesená",J456,0)</f>
        <v>0</v>
      </c>
      <c r="BI456" s="195">
        <f>IF(N456="nulová",J456,0)</f>
        <v>0</v>
      </c>
      <c r="BJ456" s="18" t="s">
        <v>84</v>
      </c>
      <c r="BK456" s="195">
        <f>ROUND(I456*H456,2)</f>
        <v>0</v>
      </c>
      <c r="BL456" s="18" t="s">
        <v>223</v>
      </c>
      <c r="BM456" s="194" t="s">
        <v>783</v>
      </c>
    </row>
    <row r="457" spans="1:65" s="12" customFormat="1" ht="22.75" customHeight="1">
      <c r="B457" s="167"/>
      <c r="C457" s="168"/>
      <c r="D457" s="169" t="s">
        <v>75</v>
      </c>
      <c r="E457" s="181" t="s">
        <v>784</v>
      </c>
      <c r="F457" s="181" t="s">
        <v>785</v>
      </c>
      <c r="G457" s="168"/>
      <c r="H457" s="168"/>
      <c r="I457" s="171"/>
      <c r="J457" s="182">
        <f>BK457</f>
        <v>0</v>
      </c>
      <c r="K457" s="168"/>
      <c r="L457" s="173"/>
      <c r="M457" s="174"/>
      <c r="N457" s="175"/>
      <c r="O457" s="175"/>
      <c r="P457" s="176">
        <f>SUM(P458:P469)</f>
        <v>0</v>
      </c>
      <c r="Q457" s="175"/>
      <c r="R457" s="176">
        <f>SUM(R458:R469)</f>
        <v>5.2140110000000003E-2</v>
      </c>
      <c r="S457" s="175"/>
      <c r="T457" s="177">
        <f>SUM(T458:T469)</f>
        <v>0</v>
      </c>
      <c r="AR457" s="178" t="s">
        <v>86</v>
      </c>
      <c r="AT457" s="179" t="s">
        <v>75</v>
      </c>
      <c r="AU457" s="179" t="s">
        <v>84</v>
      </c>
      <c r="AY457" s="178" t="s">
        <v>137</v>
      </c>
      <c r="BK457" s="180">
        <f>SUM(BK458:BK469)</f>
        <v>0</v>
      </c>
    </row>
    <row r="458" spans="1:65" s="2" customFormat="1" ht="16.5" customHeight="1">
      <c r="A458" s="35"/>
      <c r="B458" s="36"/>
      <c r="C458" s="183" t="s">
        <v>786</v>
      </c>
      <c r="D458" s="183" t="s">
        <v>140</v>
      </c>
      <c r="E458" s="184" t="s">
        <v>787</v>
      </c>
      <c r="F458" s="185" t="s">
        <v>788</v>
      </c>
      <c r="G458" s="186" t="s">
        <v>143</v>
      </c>
      <c r="H458" s="187">
        <v>127.17100000000001</v>
      </c>
      <c r="I458" s="188"/>
      <c r="J458" s="189">
        <f>ROUND(I458*H458,2)</f>
        <v>0</v>
      </c>
      <c r="K458" s="185" t="s">
        <v>144</v>
      </c>
      <c r="L458" s="40"/>
      <c r="M458" s="190" t="s">
        <v>1</v>
      </c>
      <c r="N458" s="191" t="s">
        <v>41</v>
      </c>
      <c r="O458" s="72"/>
      <c r="P458" s="192">
        <f>O458*H458</f>
        <v>0</v>
      </c>
      <c r="Q458" s="192">
        <v>0</v>
      </c>
      <c r="R458" s="192">
        <f>Q458*H458</f>
        <v>0</v>
      </c>
      <c r="S458" s="192">
        <v>0</v>
      </c>
      <c r="T458" s="193">
        <f>S458*H458</f>
        <v>0</v>
      </c>
      <c r="U458" s="35"/>
      <c r="V458" s="35"/>
      <c r="W458" s="35"/>
      <c r="X458" s="35"/>
      <c r="Y458" s="35"/>
      <c r="Z458" s="35"/>
      <c r="AA458" s="35"/>
      <c r="AB458" s="35"/>
      <c r="AC458" s="35"/>
      <c r="AD458" s="35"/>
      <c r="AE458" s="35"/>
      <c r="AR458" s="194" t="s">
        <v>223</v>
      </c>
      <c r="AT458" s="194" t="s">
        <v>140</v>
      </c>
      <c r="AU458" s="194" t="s">
        <v>86</v>
      </c>
      <c r="AY458" s="18" t="s">
        <v>137</v>
      </c>
      <c r="BE458" s="195">
        <f>IF(N458="základní",J458,0)</f>
        <v>0</v>
      </c>
      <c r="BF458" s="195">
        <f>IF(N458="snížená",J458,0)</f>
        <v>0</v>
      </c>
      <c r="BG458" s="195">
        <f>IF(N458="zákl. přenesená",J458,0)</f>
        <v>0</v>
      </c>
      <c r="BH458" s="195">
        <f>IF(N458="sníž. přenesená",J458,0)</f>
        <v>0</v>
      </c>
      <c r="BI458" s="195">
        <f>IF(N458="nulová",J458,0)</f>
        <v>0</v>
      </c>
      <c r="BJ458" s="18" t="s">
        <v>84</v>
      </c>
      <c r="BK458" s="195">
        <f>ROUND(I458*H458,2)</f>
        <v>0</v>
      </c>
      <c r="BL458" s="18" t="s">
        <v>223</v>
      </c>
      <c r="BM458" s="194" t="s">
        <v>789</v>
      </c>
    </row>
    <row r="459" spans="1:65" s="14" customFormat="1">
      <c r="B459" s="207"/>
      <c r="C459" s="208"/>
      <c r="D459" s="198" t="s">
        <v>147</v>
      </c>
      <c r="E459" s="209" t="s">
        <v>1</v>
      </c>
      <c r="F459" s="210" t="s">
        <v>790</v>
      </c>
      <c r="G459" s="208"/>
      <c r="H459" s="211">
        <v>55.5</v>
      </c>
      <c r="I459" s="212"/>
      <c r="J459" s="208"/>
      <c r="K459" s="208"/>
      <c r="L459" s="213"/>
      <c r="M459" s="214"/>
      <c r="N459" s="215"/>
      <c r="O459" s="215"/>
      <c r="P459" s="215"/>
      <c r="Q459" s="215"/>
      <c r="R459" s="215"/>
      <c r="S459" s="215"/>
      <c r="T459" s="216"/>
      <c r="AT459" s="217" t="s">
        <v>147</v>
      </c>
      <c r="AU459" s="217" t="s">
        <v>86</v>
      </c>
      <c r="AV459" s="14" t="s">
        <v>86</v>
      </c>
      <c r="AW459" s="14" t="s">
        <v>32</v>
      </c>
      <c r="AX459" s="14" t="s">
        <v>76</v>
      </c>
      <c r="AY459" s="217" t="s">
        <v>137</v>
      </c>
    </row>
    <row r="460" spans="1:65" s="14" customFormat="1">
      <c r="B460" s="207"/>
      <c r="C460" s="208"/>
      <c r="D460" s="198" t="s">
        <v>147</v>
      </c>
      <c r="E460" s="209" t="s">
        <v>1</v>
      </c>
      <c r="F460" s="210" t="s">
        <v>791</v>
      </c>
      <c r="G460" s="208"/>
      <c r="H460" s="211">
        <v>59.915999999999997</v>
      </c>
      <c r="I460" s="212"/>
      <c r="J460" s="208"/>
      <c r="K460" s="208"/>
      <c r="L460" s="213"/>
      <c r="M460" s="214"/>
      <c r="N460" s="215"/>
      <c r="O460" s="215"/>
      <c r="P460" s="215"/>
      <c r="Q460" s="215"/>
      <c r="R460" s="215"/>
      <c r="S460" s="215"/>
      <c r="T460" s="216"/>
      <c r="AT460" s="217" t="s">
        <v>147</v>
      </c>
      <c r="AU460" s="217" t="s">
        <v>86</v>
      </c>
      <c r="AV460" s="14" t="s">
        <v>86</v>
      </c>
      <c r="AW460" s="14" t="s">
        <v>32</v>
      </c>
      <c r="AX460" s="14" t="s">
        <v>76</v>
      </c>
      <c r="AY460" s="217" t="s">
        <v>137</v>
      </c>
    </row>
    <row r="461" spans="1:65" s="14" customFormat="1">
      <c r="B461" s="207"/>
      <c r="C461" s="208"/>
      <c r="D461" s="198" t="s">
        <v>147</v>
      </c>
      <c r="E461" s="209" t="s">
        <v>1</v>
      </c>
      <c r="F461" s="210" t="s">
        <v>792</v>
      </c>
      <c r="G461" s="208"/>
      <c r="H461" s="211">
        <v>35.325000000000003</v>
      </c>
      <c r="I461" s="212"/>
      <c r="J461" s="208"/>
      <c r="K461" s="208"/>
      <c r="L461" s="213"/>
      <c r="M461" s="214"/>
      <c r="N461" s="215"/>
      <c r="O461" s="215"/>
      <c r="P461" s="215"/>
      <c r="Q461" s="215"/>
      <c r="R461" s="215"/>
      <c r="S461" s="215"/>
      <c r="T461" s="216"/>
      <c r="AT461" s="217" t="s">
        <v>147</v>
      </c>
      <c r="AU461" s="217" t="s">
        <v>86</v>
      </c>
      <c r="AV461" s="14" t="s">
        <v>86</v>
      </c>
      <c r="AW461" s="14" t="s">
        <v>32</v>
      </c>
      <c r="AX461" s="14" t="s">
        <v>76</v>
      </c>
      <c r="AY461" s="217" t="s">
        <v>137</v>
      </c>
    </row>
    <row r="462" spans="1:65" s="14" customFormat="1">
      <c r="B462" s="207"/>
      <c r="C462" s="208"/>
      <c r="D462" s="198" t="s">
        <v>147</v>
      </c>
      <c r="E462" s="209" t="s">
        <v>1</v>
      </c>
      <c r="F462" s="210" t="s">
        <v>793</v>
      </c>
      <c r="G462" s="208"/>
      <c r="H462" s="211">
        <v>11.85</v>
      </c>
      <c r="I462" s="212"/>
      <c r="J462" s="208"/>
      <c r="K462" s="208"/>
      <c r="L462" s="213"/>
      <c r="M462" s="214"/>
      <c r="N462" s="215"/>
      <c r="O462" s="215"/>
      <c r="P462" s="215"/>
      <c r="Q462" s="215"/>
      <c r="R462" s="215"/>
      <c r="S462" s="215"/>
      <c r="T462" s="216"/>
      <c r="AT462" s="217" t="s">
        <v>147</v>
      </c>
      <c r="AU462" s="217" t="s">
        <v>86</v>
      </c>
      <c r="AV462" s="14" t="s">
        <v>86</v>
      </c>
      <c r="AW462" s="14" t="s">
        <v>32</v>
      </c>
      <c r="AX462" s="14" t="s">
        <v>76</v>
      </c>
      <c r="AY462" s="217" t="s">
        <v>137</v>
      </c>
    </row>
    <row r="463" spans="1:65" s="14" customFormat="1">
      <c r="B463" s="207"/>
      <c r="C463" s="208"/>
      <c r="D463" s="198" t="s">
        <v>147</v>
      </c>
      <c r="E463" s="209" t="s">
        <v>1</v>
      </c>
      <c r="F463" s="210" t="s">
        <v>794</v>
      </c>
      <c r="G463" s="208"/>
      <c r="H463" s="211">
        <v>12.66</v>
      </c>
      <c r="I463" s="212"/>
      <c r="J463" s="208"/>
      <c r="K463" s="208"/>
      <c r="L463" s="213"/>
      <c r="M463" s="214"/>
      <c r="N463" s="215"/>
      <c r="O463" s="215"/>
      <c r="P463" s="215"/>
      <c r="Q463" s="215"/>
      <c r="R463" s="215"/>
      <c r="S463" s="215"/>
      <c r="T463" s="216"/>
      <c r="AT463" s="217" t="s">
        <v>147</v>
      </c>
      <c r="AU463" s="217" t="s">
        <v>86</v>
      </c>
      <c r="AV463" s="14" t="s">
        <v>86</v>
      </c>
      <c r="AW463" s="14" t="s">
        <v>32</v>
      </c>
      <c r="AX463" s="14" t="s">
        <v>76</v>
      </c>
      <c r="AY463" s="217" t="s">
        <v>137</v>
      </c>
    </row>
    <row r="464" spans="1:65" s="14" customFormat="1">
      <c r="B464" s="207"/>
      <c r="C464" s="208"/>
      <c r="D464" s="198" t="s">
        <v>147</v>
      </c>
      <c r="E464" s="209" t="s">
        <v>1</v>
      </c>
      <c r="F464" s="210" t="s">
        <v>795</v>
      </c>
      <c r="G464" s="208"/>
      <c r="H464" s="211">
        <v>-58.08</v>
      </c>
      <c r="I464" s="212"/>
      <c r="J464" s="208"/>
      <c r="K464" s="208"/>
      <c r="L464" s="213"/>
      <c r="M464" s="214"/>
      <c r="N464" s="215"/>
      <c r="O464" s="215"/>
      <c r="P464" s="215"/>
      <c r="Q464" s="215"/>
      <c r="R464" s="215"/>
      <c r="S464" s="215"/>
      <c r="T464" s="216"/>
      <c r="AT464" s="217" t="s">
        <v>147</v>
      </c>
      <c r="AU464" s="217" t="s">
        <v>86</v>
      </c>
      <c r="AV464" s="14" t="s">
        <v>86</v>
      </c>
      <c r="AW464" s="14" t="s">
        <v>32</v>
      </c>
      <c r="AX464" s="14" t="s">
        <v>76</v>
      </c>
      <c r="AY464" s="217" t="s">
        <v>137</v>
      </c>
    </row>
    <row r="465" spans="1:65" s="14" customFormat="1">
      <c r="B465" s="207"/>
      <c r="C465" s="208"/>
      <c r="D465" s="198" t="s">
        <v>147</v>
      </c>
      <c r="E465" s="209" t="s">
        <v>1</v>
      </c>
      <c r="F465" s="210" t="s">
        <v>796</v>
      </c>
      <c r="G465" s="208"/>
      <c r="H465" s="211">
        <v>10</v>
      </c>
      <c r="I465" s="212"/>
      <c r="J465" s="208"/>
      <c r="K465" s="208"/>
      <c r="L465" s="213"/>
      <c r="M465" s="214"/>
      <c r="N465" s="215"/>
      <c r="O465" s="215"/>
      <c r="P465" s="215"/>
      <c r="Q465" s="215"/>
      <c r="R465" s="215"/>
      <c r="S465" s="215"/>
      <c r="T465" s="216"/>
      <c r="AT465" s="217" t="s">
        <v>147</v>
      </c>
      <c r="AU465" s="217" t="s">
        <v>86</v>
      </c>
      <c r="AV465" s="14" t="s">
        <v>86</v>
      </c>
      <c r="AW465" s="14" t="s">
        <v>32</v>
      </c>
      <c r="AX465" s="14" t="s">
        <v>76</v>
      </c>
      <c r="AY465" s="217" t="s">
        <v>137</v>
      </c>
    </row>
    <row r="466" spans="1:65" s="15" customFormat="1">
      <c r="B466" s="218"/>
      <c r="C466" s="219"/>
      <c r="D466" s="198" t="s">
        <v>147</v>
      </c>
      <c r="E466" s="220" t="s">
        <v>1</v>
      </c>
      <c r="F466" s="221" t="s">
        <v>166</v>
      </c>
      <c r="G466" s="219"/>
      <c r="H466" s="222">
        <v>127.17099999999998</v>
      </c>
      <c r="I466" s="223"/>
      <c r="J466" s="219"/>
      <c r="K466" s="219"/>
      <c r="L466" s="224"/>
      <c r="M466" s="225"/>
      <c r="N466" s="226"/>
      <c r="O466" s="226"/>
      <c r="P466" s="226"/>
      <c r="Q466" s="226"/>
      <c r="R466" s="226"/>
      <c r="S466" s="226"/>
      <c r="T466" s="227"/>
      <c r="AT466" s="228" t="s">
        <v>147</v>
      </c>
      <c r="AU466" s="228" t="s">
        <v>86</v>
      </c>
      <c r="AV466" s="15" t="s">
        <v>145</v>
      </c>
      <c r="AW466" s="15" t="s">
        <v>32</v>
      </c>
      <c r="AX466" s="15" t="s">
        <v>84</v>
      </c>
      <c r="AY466" s="228" t="s">
        <v>137</v>
      </c>
    </row>
    <row r="467" spans="1:65" s="2" customFormat="1" ht="16.5" customHeight="1">
      <c r="A467" s="35"/>
      <c r="B467" s="36"/>
      <c r="C467" s="183" t="s">
        <v>797</v>
      </c>
      <c r="D467" s="183" t="s">
        <v>140</v>
      </c>
      <c r="E467" s="184" t="s">
        <v>798</v>
      </c>
      <c r="F467" s="185" t="s">
        <v>799</v>
      </c>
      <c r="G467" s="186" t="s">
        <v>143</v>
      </c>
      <c r="H467" s="187">
        <v>127.17100000000001</v>
      </c>
      <c r="I467" s="188"/>
      <c r="J467" s="189">
        <f>ROUND(I467*H467,2)</f>
        <v>0</v>
      </c>
      <c r="K467" s="185" t="s">
        <v>144</v>
      </c>
      <c r="L467" s="40"/>
      <c r="M467" s="190" t="s">
        <v>1</v>
      </c>
      <c r="N467" s="191" t="s">
        <v>41</v>
      </c>
      <c r="O467" s="72"/>
      <c r="P467" s="192">
        <f>O467*H467</f>
        <v>0</v>
      </c>
      <c r="Q467" s="192">
        <v>0</v>
      </c>
      <c r="R467" s="192">
        <f>Q467*H467</f>
        <v>0</v>
      </c>
      <c r="S467" s="192">
        <v>0</v>
      </c>
      <c r="T467" s="193">
        <f>S467*H467</f>
        <v>0</v>
      </c>
      <c r="U467" s="35"/>
      <c r="V467" s="35"/>
      <c r="W467" s="35"/>
      <c r="X467" s="35"/>
      <c r="Y467" s="35"/>
      <c r="Z467" s="35"/>
      <c r="AA467" s="35"/>
      <c r="AB467" s="35"/>
      <c r="AC467" s="35"/>
      <c r="AD467" s="35"/>
      <c r="AE467" s="35"/>
      <c r="AR467" s="194" t="s">
        <v>223</v>
      </c>
      <c r="AT467" s="194" t="s">
        <v>140</v>
      </c>
      <c r="AU467" s="194" t="s">
        <v>86</v>
      </c>
      <c r="AY467" s="18" t="s">
        <v>137</v>
      </c>
      <c r="BE467" s="195">
        <f>IF(N467="základní",J467,0)</f>
        <v>0</v>
      </c>
      <c r="BF467" s="195">
        <f>IF(N467="snížená",J467,0)</f>
        <v>0</v>
      </c>
      <c r="BG467" s="195">
        <f>IF(N467="zákl. přenesená",J467,0)</f>
        <v>0</v>
      </c>
      <c r="BH467" s="195">
        <f>IF(N467="sníž. přenesená",J467,0)</f>
        <v>0</v>
      </c>
      <c r="BI467" s="195">
        <f>IF(N467="nulová",J467,0)</f>
        <v>0</v>
      </c>
      <c r="BJ467" s="18" t="s">
        <v>84</v>
      </c>
      <c r="BK467" s="195">
        <f>ROUND(I467*H467,2)</f>
        <v>0</v>
      </c>
      <c r="BL467" s="18" t="s">
        <v>223</v>
      </c>
      <c r="BM467" s="194" t="s">
        <v>800</v>
      </c>
    </row>
    <row r="468" spans="1:65" s="2" customFormat="1" ht="24.15" customHeight="1">
      <c r="A468" s="35"/>
      <c r="B468" s="36"/>
      <c r="C468" s="183" t="s">
        <v>801</v>
      </c>
      <c r="D468" s="183" t="s">
        <v>140</v>
      </c>
      <c r="E468" s="184" t="s">
        <v>802</v>
      </c>
      <c r="F468" s="185" t="s">
        <v>803</v>
      </c>
      <c r="G468" s="186" t="s">
        <v>143</v>
      </c>
      <c r="H468" s="187">
        <v>127.17100000000001</v>
      </c>
      <c r="I468" s="188"/>
      <c r="J468" s="189">
        <f>ROUND(I468*H468,2)</f>
        <v>0</v>
      </c>
      <c r="K468" s="185" t="s">
        <v>144</v>
      </c>
      <c r="L468" s="40"/>
      <c r="M468" s="190" t="s">
        <v>1</v>
      </c>
      <c r="N468" s="191" t="s">
        <v>41</v>
      </c>
      <c r="O468" s="72"/>
      <c r="P468" s="192">
        <f>O468*H468</f>
        <v>0</v>
      </c>
      <c r="Q468" s="192">
        <v>2.0000000000000001E-4</v>
      </c>
      <c r="R468" s="192">
        <f>Q468*H468</f>
        <v>2.5434200000000004E-2</v>
      </c>
      <c r="S468" s="192">
        <v>0</v>
      </c>
      <c r="T468" s="193">
        <f>S468*H468</f>
        <v>0</v>
      </c>
      <c r="U468" s="35"/>
      <c r="V468" s="35"/>
      <c r="W468" s="35"/>
      <c r="X468" s="35"/>
      <c r="Y468" s="35"/>
      <c r="Z468" s="35"/>
      <c r="AA468" s="35"/>
      <c r="AB468" s="35"/>
      <c r="AC468" s="35"/>
      <c r="AD468" s="35"/>
      <c r="AE468" s="35"/>
      <c r="AR468" s="194" t="s">
        <v>223</v>
      </c>
      <c r="AT468" s="194" t="s">
        <v>140</v>
      </c>
      <c r="AU468" s="194" t="s">
        <v>86</v>
      </c>
      <c r="AY468" s="18" t="s">
        <v>137</v>
      </c>
      <c r="BE468" s="195">
        <f>IF(N468="základní",J468,0)</f>
        <v>0</v>
      </c>
      <c r="BF468" s="195">
        <f>IF(N468="snížená",J468,0)</f>
        <v>0</v>
      </c>
      <c r="BG468" s="195">
        <f>IF(N468="zákl. přenesená",J468,0)</f>
        <v>0</v>
      </c>
      <c r="BH468" s="195">
        <f>IF(N468="sníž. přenesená",J468,0)</f>
        <v>0</v>
      </c>
      <c r="BI468" s="195">
        <f>IF(N468="nulová",J468,0)</f>
        <v>0</v>
      </c>
      <c r="BJ468" s="18" t="s">
        <v>84</v>
      </c>
      <c r="BK468" s="195">
        <f>ROUND(I468*H468,2)</f>
        <v>0</v>
      </c>
      <c r="BL468" s="18" t="s">
        <v>223</v>
      </c>
      <c r="BM468" s="194" t="s">
        <v>804</v>
      </c>
    </row>
    <row r="469" spans="1:65" s="2" customFormat="1" ht="24.15" customHeight="1">
      <c r="A469" s="35"/>
      <c r="B469" s="36"/>
      <c r="C469" s="183" t="s">
        <v>805</v>
      </c>
      <c r="D469" s="183" t="s">
        <v>140</v>
      </c>
      <c r="E469" s="184" t="s">
        <v>806</v>
      </c>
      <c r="F469" s="185" t="s">
        <v>807</v>
      </c>
      <c r="G469" s="186" t="s">
        <v>143</v>
      </c>
      <c r="H469" s="187">
        <v>127.17100000000001</v>
      </c>
      <c r="I469" s="188"/>
      <c r="J469" s="189">
        <f>ROUND(I469*H469,2)</f>
        <v>0</v>
      </c>
      <c r="K469" s="185" t="s">
        <v>144</v>
      </c>
      <c r="L469" s="40"/>
      <c r="M469" s="190" t="s">
        <v>1</v>
      </c>
      <c r="N469" s="191" t="s">
        <v>41</v>
      </c>
      <c r="O469" s="72"/>
      <c r="P469" s="192">
        <f>O469*H469</f>
        <v>0</v>
      </c>
      <c r="Q469" s="192">
        <v>2.1000000000000001E-4</v>
      </c>
      <c r="R469" s="192">
        <f>Q469*H469</f>
        <v>2.6705910000000003E-2</v>
      </c>
      <c r="S469" s="192">
        <v>0</v>
      </c>
      <c r="T469" s="193">
        <f>S469*H469</f>
        <v>0</v>
      </c>
      <c r="U469" s="35"/>
      <c r="V469" s="35"/>
      <c r="W469" s="35"/>
      <c r="X469" s="35"/>
      <c r="Y469" s="35"/>
      <c r="Z469" s="35"/>
      <c r="AA469" s="35"/>
      <c r="AB469" s="35"/>
      <c r="AC469" s="35"/>
      <c r="AD469" s="35"/>
      <c r="AE469" s="35"/>
      <c r="AR469" s="194" t="s">
        <v>223</v>
      </c>
      <c r="AT469" s="194" t="s">
        <v>140</v>
      </c>
      <c r="AU469" s="194" t="s">
        <v>86</v>
      </c>
      <c r="AY469" s="18" t="s">
        <v>137</v>
      </c>
      <c r="BE469" s="195">
        <f>IF(N469="základní",J469,0)</f>
        <v>0</v>
      </c>
      <c r="BF469" s="195">
        <f>IF(N469="snížená",J469,0)</f>
        <v>0</v>
      </c>
      <c r="BG469" s="195">
        <f>IF(N469="zákl. přenesená",J469,0)</f>
        <v>0</v>
      </c>
      <c r="BH469" s="195">
        <f>IF(N469="sníž. přenesená",J469,0)</f>
        <v>0</v>
      </c>
      <c r="BI469" s="195">
        <f>IF(N469="nulová",J469,0)</f>
        <v>0</v>
      </c>
      <c r="BJ469" s="18" t="s">
        <v>84</v>
      </c>
      <c r="BK469" s="195">
        <f>ROUND(I469*H469,2)</f>
        <v>0</v>
      </c>
      <c r="BL469" s="18" t="s">
        <v>223</v>
      </c>
      <c r="BM469" s="194" t="s">
        <v>808</v>
      </c>
    </row>
    <row r="470" spans="1:65" s="12" customFormat="1" ht="22.75" customHeight="1">
      <c r="B470" s="167"/>
      <c r="C470" s="168"/>
      <c r="D470" s="169" t="s">
        <v>75</v>
      </c>
      <c r="E470" s="181" t="s">
        <v>809</v>
      </c>
      <c r="F470" s="181" t="s">
        <v>810</v>
      </c>
      <c r="G470" s="168"/>
      <c r="H470" s="168"/>
      <c r="I470" s="171"/>
      <c r="J470" s="182">
        <f>BK470</f>
        <v>0</v>
      </c>
      <c r="K470" s="168"/>
      <c r="L470" s="173"/>
      <c r="M470" s="174"/>
      <c r="N470" s="175"/>
      <c r="O470" s="175"/>
      <c r="P470" s="176">
        <f>SUM(P471:P476)</f>
        <v>0</v>
      </c>
      <c r="Q470" s="175"/>
      <c r="R470" s="176">
        <f>SUM(R471:R476)</f>
        <v>9.6727279999999999E-2</v>
      </c>
      <c r="S470" s="175"/>
      <c r="T470" s="177">
        <f>SUM(T471:T476)</f>
        <v>0</v>
      </c>
      <c r="AR470" s="178" t="s">
        <v>86</v>
      </c>
      <c r="AT470" s="179" t="s">
        <v>75</v>
      </c>
      <c r="AU470" s="179" t="s">
        <v>84</v>
      </c>
      <c r="AY470" s="178" t="s">
        <v>137</v>
      </c>
      <c r="BK470" s="180">
        <f>SUM(BK471:BK476)</f>
        <v>0</v>
      </c>
    </row>
    <row r="471" spans="1:65" s="2" customFormat="1" ht="24.15" customHeight="1">
      <c r="A471" s="35"/>
      <c r="B471" s="36"/>
      <c r="C471" s="183" t="s">
        <v>811</v>
      </c>
      <c r="D471" s="183" t="s">
        <v>140</v>
      </c>
      <c r="E471" s="184" t="s">
        <v>812</v>
      </c>
      <c r="F471" s="185" t="s">
        <v>813</v>
      </c>
      <c r="G471" s="186" t="s">
        <v>143</v>
      </c>
      <c r="H471" s="187">
        <v>210.28800000000001</v>
      </c>
      <c r="I471" s="188"/>
      <c r="J471" s="189">
        <f>ROUND(I471*H471,2)</f>
        <v>0</v>
      </c>
      <c r="K471" s="185" t="s">
        <v>144</v>
      </c>
      <c r="L471" s="40"/>
      <c r="M471" s="190" t="s">
        <v>1</v>
      </c>
      <c r="N471" s="191" t="s">
        <v>41</v>
      </c>
      <c r="O471" s="72"/>
      <c r="P471" s="192">
        <f>O471*H471</f>
        <v>0</v>
      </c>
      <c r="Q471" s="192">
        <v>2.0000000000000001E-4</v>
      </c>
      <c r="R471" s="192">
        <f>Q471*H471</f>
        <v>4.2057600000000007E-2</v>
      </c>
      <c r="S471" s="192">
        <v>0</v>
      </c>
      <c r="T471" s="193">
        <f>S471*H471</f>
        <v>0</v>
      </c>
      <c r="U471" s="35"/>
      <c r="V471" s="35"/>
      <c r="W471" s="35"/>
      <c r="X471" s="35"/>
      <c r="Y471" s="35"/>
      <c r="Z471" s="35"/>
      <c r="AA471" s="35"/>
      <c r="AB471" s="35"/>
      <c r="AC471" s="35"/>
      <c r="AD471" s="35"/>
      <c r="AE471" s="35"/>
      <c r="AR471" s="194" t="s">
        <v>223</v>
      </c>
      <c r="AT471" s="194" t="s">
        <v>140</v>
      </c>
      <c r="AU471" s="194" t="s">
        <v>86</v>
      </c>
      <c r="AY471" s="18" t="s">
        <v>137</v>
      </c>
      <c r="BE471" s="195">
        <f>IF(N471="základní",J471,0)</f>
        <v>0</v>
      </c>
      <c r="BF471" s="195">
        <f>IF(N471="snížená",J471,0)</f>
        <v>0</v>
      </c>
      <c r="BG471" s="195">
        <f>IF(N471="zákl. přenesená",J471,0)</f>
        <v>0</v>
      </c>
      <c r="BH471" s="195">
        <f>IF(N471="sníž. přenesená",J471,0)</f>
        <v>0</v>
      </c>
      <c r="BI471" s="195">
        <f>IF(N471="nulová",J471,0)</f>
        <v>0</v>
      </c>
      <c r="BJ471" s="18" t="s">
        <v>84</v>
      </c>
      <c r="BK471" s="195">
        <f>ROUND(I471*H471,2)</f>
        <v>0</v>
      </c>
      <c r="BL471" s="18" t="s">
        <v>223</v>
      </c>
      <c r="BM471" s="194" t="s">
        <v>814</v>
      </c>
    </row>
    <row r="472" spans="1:65" s="14" customFormat="1">
      <c r="B472" s="207"/>
      <c r="C472" s="208"/>
      <c r="D472" s="198" t="s">
        <v>147</v>
      </c>
      <c r="E472" s="209" t="s">
        <v>1</v>
      </c>
      <c r="F472" s="210" t="s">
        <v>815</v>
      </c>
      <c r="G472" s="208"/>
      <c r="H472" s="211">
        <v>83.968000000000004</v>
      </c>
      <c r="I472" s="212"/>
      <c r="J472" s="208"/>
      <c r="K472" s="208"/>
      <c r="L472" s="213"/>
      <c r="M472" s="214"/>
      <c r="N472" s="215"/>
      <c r="O472" s="215"/>
      <c r="P472" s="215"/>
      <c r="Q472" s="215"/>
      <c r="R472" s="215"/>
      <c r="S472" s="215"/>
      <c r="T472" s="216"/>
      <c r="AT472" s="217" t="s">
        <v>147</v>
      </c>
      <c r="AU472" s="217" t="s">
        <v>86</v>
      </c>
      <c r="AV472" s="14" t="s">
        <v>86</v>
      </c>
      <c r="AW472" s="14" t="s">
        <v>32</v>
      </c>
      <c r="AX472" s="14" t="s">
        <v>76</v>
      </c>
      <c r="AY472" s="217" t="s">
        <v>137</v>
      </c>
    </row>
    <row r="473" spans="1:65" s="14" customFormat="1">
      <c r="B473" s="207"/>
      <c r="C473" s="208"/>
      <c r="D473" s="198" t="s">
        <v>147</v>
      </c>
      <c r="E473" s="209" t="s">
        <v>1</v>
      </c>
      <c r="F473" s="210" t="s">
        <v>816</v>
      </c>
      <c r="G473" s="208"/>
      <c r="H473" s="211">
        <v>253.49100000000001</v>
      </c>
      <c r="I473" s="212"/>
      <c r="J473" s="208"/>
      <c r="K473" s="208"/>
      <c r="L473" s="213"/>
      <c r="M473" s="214"/>
      <c r="N473" s="215"/>
      <c r="O473" s="215"/>
      <c r="P473" s="215"/>
      <c r="Q473" s="215"/>
      <c r="R473" s="215"/>
      <c r="S473" s="215"/>
      <c r="T473" s="216"/>
      <c r="AT473" s="217" t="s">
        <v>147</v>
      </c>
      <c r="AU473" s="217" t="s">
        <v>86</v>
      </c>
      <c r="AV473" s="14" t="s">
        <v>86</v>
      </c>
      <c r="AW473" s="14" t="s">
        <v>32</v>
      </c>
      <c r="AX473" s="14" t="s">
        <v>76</v>
      </c>
      <c r="AY473" s="217" t="s">
        <v>137</v>
      </c>
    </row>
    <row r="474" spans="1:65" s="14" customFormat="1">
      <c r="B474" s="207"/>
      <c r="C474" s="208"/>
      <c r="D474" s="198" t="s">
        <v>147</v>
      </c>
      <c r="E474" s="209" t="s">
        <v>1</v>
      </c>
      <c r="F474" s="210" t="s">
        <v>817</v>
      </c>
      <c r="G474" s="208"/>
      <c r="H474" s="211">
        <v>-127.17100000000001</v>
      </c>
      <c r="I474" s="212"/>
      <c r="J474" s="208"/>
      <c r="K474" s="208"/>
      <c r="L474" s="213"/>
      <c r="M474" s="214"/>
      <c r="N474" s="215"/>
      <c r="O474" s="215"/>
      <c r="P474" s="215"/>
      <c r="Q474" s="215"/>
      <c r="R474" s="215"/>
      <c r="S474" s="215"/>
      <c r="T474" s="216"/>
      <c r="AT474" s="217" t="s">
        <v>147</v>
      </c>
      <c r="AU474" s="217" t="s">
        <v>86</v>
      </c>
      <c r="AV474" s="14" t="s">
        <v>86</v>
      </c>
      <c r="AW474" s="14" t="s">
        <v>32</v>
      </c>
      <c r="AX474" s="14" t="s">
        <v>76</v>
      </c>
      <c r="AY474" s="217" t="s">
        <v>137</v>
      </c>
    </row>
    <row r="475" spans="1:65" s="15" customFormat="1">
      <c r="B475" s="218"/>
      <c r="C475" s="219"/>
      <c r="D475" s="198" t="s">
        <v>147</v>
      </c>
      <c r="E475" s="220" t="s">
        <v>1</v>
      </c>
      <c r="F475" s="221" t="s">
        <v>166</v>
      </c>
      <c r="G475" s="219"/>
      <c r="H475" s="222">
        <v>210.28800000000001</v>
      </c>
      <c r="I475" s="223"/>
      <c r="J475" s="219"/>
      <c r="K475" s="219"/>
      <c r="L475" s="224"/>
      <c r="M475" s="225"/>
      <c r="N475" s="226"/>
      <c r="O475" s="226"/>
      <c r="P475" s="226"/>
      <c r="Q475" s="226"/>
      <c r="R475" s="226"/>
      <c r="S475" s="226"/>
      <c r="T475" s="227"/>
      <c r="AT475" s="228" t="s">
        <v>147</v>
      </c>
      <c r="AU475" s="228" t="s">
        <v>86</v>
      </c>
      <c r="AV475" s="15" t="s">
        <v>145</v>
      </c>
      <c r="AW475" s="15" t="s">
        <v>32</v>
      </c>
      <c r="AX475" s="15" t="s">
        <v>84</v>
      </c>
      <c r="AY475" s="228" t="s">
        <v>137</v>
      </c>
    </row>
    <row r="476" spans="1:65" s="2" customFormat="1" ht="32.950000000000003" customHeight="1">
      <c r="A476" s="35"/>
      <c r="B476" s="36"/>
      <c r="C476" s="183" t="s">
        <v>818</v>
      </c>
      <c r="D476" s="183" t="s">
        <v>140</v>
      </c>
      <c r="E476" s="184" t="s">
        <v>819</v>
      </c>
      <c r="F476" s="185" t="s">
        <v>820</v>
      </c>
      <c r="G476" s="186" t="s">
        <v>143</v>
      </c>
      <c r="H476" s="187">
        <v>210.268</v>
      </c>
      <c r="I476" s="188"/>
      <c r="J476" s="189">
        <f>ROUND(I476*H476,2)</f>
        <v>0</v>
      </c>
      <c r="K476" s="185" t="s">
        <v>144</v>
      </c>
      <c r="L476" s="40"/>
      <c r="M476" s="190" t="s">
        <v>1</v>
      </c>
      <c r="N476" s="191" t="s">
        <v>41</v>
      </c>
      <c r="O476" s="72"/>
      <c r="P476" s="192">
        <f>O476*H476</f>
        <v>0</v>
      </c>
      <c r="Q476" s="192">
        <v>2.5999999999999998E-4</v>
      </c>
      <c r="R476" s="192">
        <f>Q476*H476</f>
        <v>5.4669679999999998E-2</v>
      </c>
      <c r="S476" s="192">
        <v>0</v>
      </c>
      <c r="T476" s="193">
        <f>S476*H476</f>
        <v>0</v>
      </c>
      <c r="U476" s="35"/>
      <c r="V476" s="35"/>
      <c r="W476" s="35"/>
      <c r="X476" s="35"/>
      <c r="Y476" s="35"/>
      <c r="Z476" s="35"/>
      <c r="AA476" s="35"/>
      <c r="AB476" s="35"/>
      <c r="AC476" s="35"/>
      <c r="AD476" s="35"/>
      <c r="AE476" s="35"/>
      <c r="AR476" s="194" t="s">
        <v>223</v>
      </c>
      <c r="AT476" s="194" t="s">
        <v>140</v>
      </c>
      <c r="AU476" s="194" t="s">
        <v>86</v>
      </c>
      <c r="AY476" s="18" t="s">
        <v>137</v>
      </c>
      <c r="BE476" s="195">
        <f>IF(N476="základní",J476,0)</f>
        <v>0</v>
      </c>
      <c r="BF476" s="195">
        <f>IF(N476="snížená",J476,0)</f>
        <v>0</v>
      </c>
      <c r="BG476" s="195">
        <f>IF(N476="zákl. přenesená",J476,0)</f>
        <v>0</v>
      </c>
      <c r="BH476" s="195">
        <f>IF(N476="sníž. přenesená",J476,0)</f>
        <v>0</v>
      </c>
      <c r="BI476" s="195">
        <f>IF(N476="nulová",J476,0)</f>
        <v>0</v>
      </c>
      <c r="BJ476" s="18" t="s">
        <v>84</v>
      </c>
      <c r="BK476" s="195">
        <f>ROUND(I476*H476,2)</f>
        <v>0</v>
      </c>
      <c r="BL476" s="18" t="s">
        <v>223</v>
      </c>
      <c r="BM476" s="194" t="s">
        <v>821</v>
      </c>
    </row>
    <row r="477" spans="1:65" s="12" customFormat="1" ht="26" customHeight="1">
      <c r="B477" s="167"/>
      <c r="C477" s="168"/>
      <c r="D477" s="169" t="s">
        <v>75</v>
      </c>
      <c r="E477" s="170" t="s">
        <v>822</v>
      </c>
      <c r="F477" s="170" t="s">
        <v>823</v>
      </c>
      <c r="G477" s="168"/>
      <c r="H477" s="168"/>
      <c r="I477" s="171"/>
      <c r="J477" s="172">
        <f>BK477</f>
        <v>0</v>
      </c>
      <c r="K477" s="168"/>
      <c r="L477" s="173"/>
      <c r="M477" s="174"/>
      <c r="N477" s="175"/>
      <c r="O477" s="175"/>
      <c r="P477" s="176">
        <f>SUM(P478:P486)</f>
        <v>0</v>
      </c>
      <c r="Q477" s="175"/>
      <c r="R477" s="176">
        <f>SUM(R478:R486)</f>
        <v>0</v>
      </c>
      <c r="S477" s="175"/>
      <c r="T477" s="177">
        <f>SUM(T478:T486)</f>
        <v>0</v>
      </c>
      <c r="AR477" s="178" t="s">
        <v>145</v>
      </c>
      <c r="AT477" s="179" t="s">
        <v>75</v>
      </c>
      <c r="AU477" s="179" t="s">
        <v>76</v>
      </c>
      <c r="AY477" s="178" t="s">
        <v>137</v>
      </c>
      <c r="BK477" s="180">
        <f>SUM(BK478:BK486)</f>
        <v>0</v>
      </c>
    </row>
    <row r="478" spans="1:65" s="2" customFormat="1" ht="16.5" customHeight="1">
      <c r="A478" s="35"/>
      <c r="B478" s="36"/>
      <c r="C478" s="183" t="s">
        <v>824</v>
      </c>
      <c r="D478" s="183" t="s">
        <v>140</v>
      </c>
      <c r="E478" s="184" t="s">
        <v>825</v>
      </c>
      <c r="F478" s="185" t="s">
        <v>826</v>
      </c>
      <c r="G478" s="186" t="s">
        <v>827</v>
      </c>
      <c r="H478" s="187">
        <v>61</v>
      </c>
      <c r="I478" s="188"/>
      <c r="J478" s="189">
        <f>ROUND(I478*H478,2)</f>
        <v>0</v>
      </c>
      <c r="K478" s="185" t="s">
        <v>144</v>
      </c>
      <c r="L478" s="40"/>
      <c r="M478" s="190" t="s">
        <v>1</v>
      </c>
      <c r="N478" s="191" t="s">
        <v>41</v>
      </c>
      <c r="O478" s="72"/>
      <c r="P478" s="192">
        <f>O478*H478</f>
        <v>0</v>
      </c>
      <c r="Q478" s="192">
        <v>0</v>
      </c>
      <c r="R478" s="192">
        <f>Q478*H478</f>
        <v>0</v>
      </c>
      <c r="S478" s="192">
        <v>0</v>
      </c>
      <c r="T478" s="193">
        <f>S478*H478</f>
        <v>0</v>
      </c>
      <c r="U478" s="35"/>
      <c r="V478" s="35"/>
      <c r="W478" s="35"/>
      <c r="X478" s="35"/>
      <c r="Y478" s="35"/>
      <c r="Z478" s="35"/>
      <c r="AA478" s="35"/>
      <c r="AB478" s="35"/>
      <c r="AC478" s="35"/>
      <c r="AD478" s="35"/>
      <c r="AE478" s="35"/>
      <c r="AR478" s="194" t="s">
        <v>828</v>
      </c>
      <c r="AT478" s="194" t="s">
        <v>140</v>
      </c>
      <c r="AU478" s="194" t="s">
        <v>84</v>
      </c>
      <c r="AY478" s="18" t="s">
        <v>137</v>
      </c>
      <c r="BE478" s="195">
        <f>IF(N478="základní",J478,0)</f>
        <v>0</v>
      </c>
      <c r="BF478" s="195">
        <f>IF(N478="snížená",J478,0)</f>
        <v>0</v>
      </c>
      <c r="BG478" s="195">
        <f>IF(N478="zákl. přenesená",J478,0)</f>
        <v>0</v>
      </c>
      <c r="BH478" s="195">
        <f>IF(N478="sníž. přenesená",J478,0)</f>
        <v>0</v>
      </c>
      <c r="BI478" s="195">
        <f>IF(N478="nulová",J478,0)</f>
        <v>0</v>
      </c>
      <c r="BJ478" s="18" t="s">
        <v>84</v>
      </c>
      <c r="BK478" s="195">
        <f>ROUND(I478*H478,2)</f>
        <v>0</v>
      </c>
      <c r="BL478" s="18" t="s">
        <v>828</v>
      </c>
      <c r="BM478" s="194" t="s">
        <v>829</v>
      </c>
    </row>
    <row r="479" spans="1:65" s="14" customFormat="1">
      <c r="B479" s="207"/>
      <c r="C479" s="208"/>
      <c r="D479" s="198" t="s">
        <v>147</v>
      </c>
      <c r="E479" s="209" t="s">
        <v>1</v>
      </c>
      <c r="F479" s="210" t="s">
        <v>830</v>
      </c>
      <c r="G479" s="208"/>
      <c r="H479" s="211">
        <v>7</v>
      </c>
      <c r="I479" s="212"/>
      <c r="J479" s="208"/>
      <c r="K479" s="208"/>
      <c r="L479" s="213"/>
      <c r="M479" s="214"/>
      <c r="N479" s="215"/>
      <c r="O479" s="215"/>
      <c r="P479" s="215"/>
      <c r="Q479" s="215"/>
      <c r="R479" s="215"/>
      <c r="S479" s="215"/>
      <c r="T479" s="216"/>
      <c r="AT479" s="217" t="s">
        <v>147</v>
      </c>
      <c r="AU479" s="217" t="s">
        <v>84</v>
      </c>
      <c r="AV479" s="14" t="s">
        <v>86</v>
      </c>
      <c r="AW479" s="14" t="s">
        <v>32</v>
      </c>
      <c r="AX479" s="14" t="s">
        <v>76</v>
      </c>
      <c r="AY479" s="217" t="s">
        <v>137</v>
      </c>
    </row>
    <row r="480" spans="1:65" s="14" customFormat="1">
      <c r="B480" s="207"/>
      <c r="C480" s="208"/>
      <c r="D480" s="198" t="s">
        <v>147</v>
      </c>
      <c r="E480" s="209" t="s">
        <v>1</v>
      </c>
      <c r="F480" s="210" t="s">
        <v>831</v>
      </c>
      <c r="G480" s="208"/>
      <c r="H480" s="211">
        <v>14</v>
      </c>
      <c r="I480" s="212"/>
      <c r="J480" s="208"/>
      <c r="K480" s="208"/>
      <c r="L480" s="213"/>
      <c r="M480" s="214"/>
      <c r="N480" s="215"/>
      <c r="O480" s="215"/>
      <c r="P480" s="215"/>
      <c r="Q480" s="215"/>
      <c r="R480" s="215"/>
      <c r="S480" s="215"/>
      <c r="T480" s="216"/>
      <c r="AT480" s="217" t="s">
        <v>147</v>
      </c>
      <c r="AU480" s="217" t="s">
        <v>84</v>
      </c>
      <c r="AV480" s="14" t="s">
        <v>86</v>
      </c>
      <c r="AW480" s="14" t="s">
        <v>32</v>
      </c>
      <c r="AX480" s="14" t="s">
        <v>76</v>
      </c>
      <c r="AY480" s="217" t="s">
        <v>137</v>
      </c>
    </row>
    <row r="481" spans="1:65" s="14" customFormat="1">
      <c r="B481" s="207"/>
      <c r="C481" s="208"/>
      <c r="D481" s="198" t="s">
        <v>147</v>
      </c>
      <c r="E481" s="209" t="s">
        <v>1</v>
      </c>
      <c r="F481" s="210" t="s">
        <v>832</v>
      </c>
      <c r="G481" s="208"/>
      <c r="H481" s="211">
        <v>40</v>
      </c>
      <c r="I481" s="212"/>
      <c r="J481" s="208"/>
      <c r="K481" s="208"/>
      <c r="L481" s="213"/>
      <c r="M481" s="214"/>
      <c r="N481" s="215"/>
      <c r="O481" s="215"/>
      <c r="P481" s="215"/>
      <c r="Q481" s="215"/>
      <c r="R481" s="215"/>
      <c r="S481" s="215"/>
      <c r="T481" s="216"/>
      <c r="AT481" s="217" t="s">
        <v>147</v>
      </c>
      <c r="AU481" s="217" t="s">
        <v>84</v>
      </c>
      <c r="AV481" s="14" t="s">
        <v>86</v>
      </c>
      <c r="AW481" s="14" t="s">
        <v>32</v>
      </c>
      <c r="AX481" s="14" t="s">
        <v>76</v>
      </c>
      <c r="AY481" s="217" t="s">
        <v>137</v>
      </c>
    </row>
    <row r="482" spans="1:65" s="15" customFormat="1">
      <c r="B482" s="218"/>
      <c r="C482" s="219"/>
      <c r="D482" s="198" t="s">
        <v>147</v>
      </c>
      <c r="E482" s="220" t="s">
        <v>1</v>
      </c>
      <c r="F482" s="221" t="s">
        <v>166</v>
      </c>
      <c r="G482" s="219"/>
      <c r="H482" s="222">
        <v>61</v>
      </c>
      <c r="I482" s="223"/>
      <c r="J482" s="219"/>
      <c r="K482" s="219"/>
      <c r="L482" s="224"/>
      <c r="M482" s="225"/>
      <c r="N482" s="226"/>
      <c r="O482" s="226"/>
      <c r="P482" s="226"/>
      <c r="Q482" s="226"/>
      <c r="R482" s="226"/>
      <c r="S482" s="226"/>
      <c r="T482" s="227"/>
      <c r="AT482" s="228" t="s">
        <v>147</v>
      </c>
      <c r="AU482" s="228" t="s">
        <v>84</v>
      </c>
      <c r="AV482" s="15" t="s">
        <v>145</v>
      </c>
      <c r="AW482" s="15" t="s">
        <v>32</v>
      </c>
      <c r="AX482" s="15" t="s">
        <v>84</v>
      </c>
      <c r="AY482" s="228" t="s">
        <v>137</v>
      </c>
    </row>
    <row r="483" spans="1:65" s="2" customFormat="1" ht="16.5" customHeight="1">
      <c r="A483" s="35"/>
      <c r="B483" s="36"/>
      <c r="C483" s="183" t="s">
        <v>833</v>
      </c>
      <c r="D483" s="183" t="s">
        <v>140</v>
      </c>
      <c r="E483" s="184" t="s">
        <v>834</v>
      </c>
      <c r="F483" s="185" t="s">
        <v>835</v>
      </c>
      <c r="G483" s="186" t="s">
        <v>827</v>
      </c>
      <c r="H483" s="187">
        <v>24</v>
      </c>
      <c r="I483" s="188"/>
      <c r="J483" s="189">
        <f>ROUND(I483*H483,2)</f>
        <v>0</v>
      </c>
      <c r="K483" s="185" t="s">
        <v>144</v>
      </c>
      <c r="L483" s="40"/>
      <c r="M483" s="190" t="s">
        <v>1</v>
      </c>
      <c r="N483" s="191" t="s">
        <v>41</v>
      </c>
      <c r="O483" s="72"/>
      <c r="P483" s="192">
        <f>O483*H483</f>
        <v>0</v>
      </c>
      <c r="Q483" s="192">
        <v>0</v>
      </c>
      <c r="R483" s="192">
        <f>Q483*H483</f>
        <v>0</v>
      </c>
      <c r="S483" s="192">
        <v>0</v>
      </c>
      <c r="T483" s="193">
        <f>S483*H483</f>
        <v>0</v>
      </c>
      <c r="U483" s="35"/>
      <c r="V483" s="35"/>
      <c r="W483" s="35"/>
      <c r="X483" s="35"/>
      <c r="Y483" s="35"/>
      <c r="Z483" s="35"/>
      <c r="AA483" s="35"/>
      <c r="AB483" s="35"/>
      <c r="AC483" s="35"/>
      <c r="AD483" s="35"/>
      <c r="AE483" s="35"/>
      <c r="AR483" s="194" t="s">
        <v>828</v>
      </c>
      <c r="AT483" s="194" t="s">
        <v>140</v>
      </c>
      <c r="AU483" s="194" t="s">
        <v>84</v>
      </c>
      <c r="AY483" s="18" t="s">
        <v>137</v>
      </c>
      <c r="BE483" s="195">
        <f>IF(N483="základní",J483,0)</f>
        <v>0</v>
      </c>
      <c r="BF483" s="195">
        <f>IF(N483="snížená",J483,0)</f>
        <v>0</v>
      </c>
      <c r="BG483" s="195">
        <f>IF(N483="zákl. přenesená",J483,0)</f>
        <v>0</v>
      </c>
      <c r="BH483" s="195">
        <f>IF(N483="sníž. přenesená",J483,0)</f>
        <v>0</v>
      </c>
      <c r="BI483" s="195">
        <f>IF(N483="nulová",J483,0)</f>
        <v>0</v>
      </c>
      <c r="BJ483" s="18" t="s">
        <v>84</v>
      </c>
      <c r="BK483" s="195">
        <f>ROUND(I483*H483,2)</f>
        <v>0</v>
      </c>
      <c r="BL483" s="18" t="s">
        <v>828</v>
      </c>
      <c r="BM483" s="194" t="s">
        <v>836</v>
      </c>
    </row>
    <row r="484" spans="1:65" s="13" customFormat="1">
      <c r="B484" s="196"/>
      <c r="C484" s="197"/>
      <c r="D484" s="198" t="s">
        <v>147</v>
      </c>
      <c r="E484" s="199" t="s">
        <v>1</v>
      </c>
      <c r="F484" s="200" t="s">
        <v>837</v>
      </c>
      <c r="G484" s="197"/>
      <c r="H484" s="199" t="s">
        <v>1</v>
      </c>
      <c r="I484" s="201"/>
      <c r="J484" s="197"/>
      <c r="K484" s="197"/>
      <c r="L484" s="202"/>
      <c r="M484" s="203"/>
      <c r="N484" s="204"/>
      <c r="O484" s="204"/>
      <c r="P484" s="204"/>
      <c r="Q484" s="204"/>
      <c r="R484" s="204"/>
      <c r="S484" s="204"/>
      <c r="T484" s="205"/>
      <c r="AT484" s="206" t="s">
        <v>147</v>
      </c>
      <c r="AU484" s="206" t="s">
        <v>84</v>
      </c>
      <c r="AV484" s="13" t="s">
        <v>84</v>
      </c>
      <c r="AW484" s="13" t="s">
        <v>32</v>
      </c>
      <c r="AX484" s="13" t="s">
        <v>76</v>
      </c>
      <c r="AY484" s="206" t="s">
        <v>137</v>
      </c>
    </row>
    <row r="485" spans="1:65" s="14" customFormat="1">
      <c r="B485" s="207"/>
      <c r="C485" s="208"/>
      <c r="D485" s="198" t="s">
        <v>147</v>
      </c>
      <c r="E485" s="209" t="s">
        <v>1</v>
      </c>
      <c r="F485" s="210" t="s">
        <v>273</v>
      </c>
      <c r="G485" s="208"/>
      <c r="H485" s="211">
        <v>24</v>
      </c>
      <c r="I485" s="212"/>
      <c r="J485" s="208"/>
      <c r="K485" s="208"/>
      <c r="L485" s="213"/>
      <c r="M485" s="214"/>
      <c r="N485" s="215"/>
      <c r="O485" s="215"/>
      <c r="P485" s="215"/>
      <c r="Q485" s="215"/>
      <c r="R485" s="215"/>
      <c r="S485" s="215"/>
      <c r="T485" s="216"/>
      <c r="AT485" s="217" t="s">
        <v>147</v>
      </c>
      <c r="AU485" s="217" t="s">
        <v>84</v>
      </c>
      <c r="AV485" s="14" t="s">
        <v>86</v>
      </c>
      <c r="AW485" s="14" t="s">
        <v>32</v>
      </c>
      <c r="AX485" s="14" t="s">
        <v>84</v>
      </c>
      <c r="AY485" s="217" t="s">
        <v>137</v>
      </c>
    </row>
    <row r="486" spans="1:65" s="2" customFormat="1" ht="21.75" customHeight="1">
      <c r="A486" s="35"/>
      <c r="B486" s="36"/>
      <c r="C486" s="183" t="s">
        <v>838</v>
      </c>
      <c r="D486" s="183" t="s">
        <v>140</v>
      </c>
      <c r="E486" s="184" t="s">
        <v>839</v>
      </c>
      <c r="F486" s="185" t="s">
        <v>840</v>
      </c>
      <c r="G486" s="186" t="s">
        <v>827</v>
      </c>
      <c r="H486" s="187">
        <v>32</v>
      </c>
      <c r="I486" s="188"/>
      <c r="J486" s="189">
        <f>ROUND(I486*H486,2)</f>
        <v>0</v>
      </c>
      <c r="K486" s="185" t="s">
        <v>144</v>
      </c>
      <c r="L486" s="40"/>
      <c r="M486" s="190" t="s">
        <v>1</v>
      </c>
      <c r="N486" s="191" t="s">
        <v>41</v>
      </c>
      <c r="O486" s="72"/>
      <c r="P486" s="192">
        <f>O486*H486</f>
        <v>0</v>
      </c>
      <c r="Q486" s="192">
        <v>0</v>
      </c>
      <c r="R486" s="192">
        <f>Q486*H486</f>
        <v>0</v>
      </c>
      <c r="S486" s="192">
        <v>0</v>
      </c>
      <c r="T486" s="193">
        <f>S486*H486</f>
        <v>0</v>
      </c>
      <c r="U486" s="35"/>
      <c r="V486" s="35"/>
      <c r="W486" s="35"/>
      <c r="X486" s="35"/>
      <c r="Y486" s="35"/>
      <c r="Z486" s="35"/>
      <c r="AA486" s="35"/>
      <c r="AB486" s="35"/>
      <c r="AC486" s="35"/>
      <c r="AD486" s="35"/>
      <c r="AE486" s="35"/>
      <c r="AR486" s="194" t="s">
        <v>828</v>
      </c>
      <c r="AT486" s="194" t="s">
        <v>140</v>
      </c>
      <c r="AU486" s="194" t="s">
        <v>84</v>
      </c>
      <c r="AY486" s="18" t="s">
        <v>137</v>
      </c>
      <c r="BE486" s="195">
        <f>IF(N486="základní",J486,0)</f>
        <v>0</v>
      </c>
      <c r="BF486" s="195">
        <f>IF(N486="snížená",J486,0)</f>
        <v>0</v>
      </c>
      <c r="BG486" s="195">
        <f>IF(N486="zákl. přenesená",J486,0)</f>
        <v>0</v>
      </c>
      <c r="BH486" s="195">
        <f>IF(N486="sníž. přenesená",J486,0)</f>
        <v>0</v>
      </c>
      <c r="BI486" s="195">
        <f>IF(N486="nulová",J486,0)</f>
        <v>0</v>
      </c>
      <c r="BJ486" s="18" t="s">
        <v>84</v>
      </c>
      <c r="BK486" s="195">
        <f>ROUND(I486*H486,2)</f>
        <v>0</v>
      </c>
      <c r="BL486" s="18" t="s">
        <v>828</v>
      </c>
      <c r="BM486" s="194" t="s">
        <v>841</v>
      </c>
    </row>
    <row r="487" spans="1:65" s="12" customFormat="1" ht="26" customHeight="1">
      <c r="B487" s="167"/>
      <c r="C487" s="168"/>
      <c r="D487" s="169" t="s">
        <v>75</v>
      </c>
      <c r="E487" s="170" t="s">
        <v>842</v>
      </c>
      <c r="F487" s="170" t="s">
        <v>843</v>
      </c>
      <c r="G487" s="168"/>
      <c r="H487" s="168"/>
      <c r="I487" s="171"/>
      <c r="J487" s="172">
        <f>BK487</f>
        <v>0</v>
      </c>
      <c r="K487" s="168"/>
      <c r="L487" s="173"/>
      <c r="M487" s="174"/>
      <c r="N487" s="175"/>
      <c r="O487" s="175"/>
      <c r="P487" s="176">
        <f>P488+P490+P492+P494+P496</f>
        <v>0</v>
      </c>
      <c r="Q487" s="175"/>
      <c r="R487" s="176">
        <f>R488+R490+R492+R494+R496</f>
        <v>0</v>
      </c>
      <c r="S487" s="175"/>
      <c r="T487" s="177">
        <f>T488+T490+T492+T494+T496</f>
        <v>0</v>
      </c>
      <c r="AR487" s="178" t="s">
        <v>167</v>
      </c>
      <c r="AT487" s="179" t="s">
        <v>75</v>
      </c>
      <c r="AU487" s="179" t="s">
        <v>76</v>
      </c>
      <c r="AY487" s="178" t="s">
        <v>137</v>
      </c>
      <c r="BK487" s="180">
        <f>BK488+BK490+BK492+BK494+BK496</f>
        <v>0</v>
      </c>
    </row>
    <row r="488" spans="1:65" s="12" customFormat="1" ht="22.75" customHeight="1">
      <c r="B488" s="167"/>
      <c r="C488" s="168"/>
      <c r="D488" s="169" t="s">
        <v>75</v>
      </c>
      <c r="E488" s="181" t="s">
        <v>844</v>
      </c>
      <c r="F488" s="181" t="s">
        <v>845</v>
      </c>
      <c r="G488" s="168"/>
      <c r="H488" s="168"/>
      <c r="I488" s="171"/>
      <c r="J488" s="182">
        <f>BK488</f>
        <v>0</v>
      </c>
      <c r="K488" s="168"/>
      <c r="L488" s="173"/>
      <c r="M488" s="174"/>
      <c r="N488" s="175"/>
      <c r="O488" s="175"/>
      <c r="P488" s="176">
        <f>P489</f>
        <v>0</v>
      </c>
      <c r="Q488" s="175"/>
      <c r="R488" s="176">
        <f>R489</f>
        <v>0</v>
      </c>
      <c r="S488" s="175"/>
      <c r="T488" s="177">
        <f>T489</f>
        <v>0</v>
      </c>
      <c r="AR488" s="178" t="s">
        <v>167</v>
      </c>
      <c r="AT488" s="179" t="s">
        <v>75</v>
      </c>
      <c r="AU488" s="179" t="s">
        <v>84</v>
      </c>
      <c r="AY488" s="178" t="s">
        <v>137</v>
      </c>
      <c r="BK488" s="180">
        <f>BK489</f>
        <v>0</v>
      </c>
    </row>
    <row r="489" spans="1:65" s="2" customFormat="1" ht="24.15" customHeight="1">
      <c r="A489" s="35"/>
      <c r="B489" s="36"/>
      <c r="C489" s="183" t="s">
        <v>846</v>
      </c>
      <c r="D489" s="183" t="s">
        <v>140</v>
      </c>
      <c r="E489" s="184" t="s">
        <v>847</v>
      </c>
      <c r="F489" s="185" t="s">
        <v>848</v>
      </c>
      <c r="G489" s="186" t="s">
        <v>553</v>
      </c>
      <c r="H489" s="187">
        <v>1</v>
      </c>
      <c r="I489" s="188"/>
      <c r="J489" s="189">
        <f>ROUND(I489*H489,2)</f>
        <v>0</v>
      </c>
      <c r="K489" s="185" t="s">
        <v>144</v>
      </c>
      <c r="L489" s="40"/>
      <c r="M489" s="190" t="s">
        <v>1</v>
      </c>
      <c r="N489" s="191" t="s">
        <v>41</v>
      </c>
      <c r="O489" s="72"/>
      <c r="P489" s="192">
        <f>O489*H489</f>
        <v>0</v>
      </c>
      <c r="Q489" s="192">
        <v>0</v>
      </c>
      <c r="R489" s="192">
        <f>Q489*H489</f>
        <v>0</v>
      </c>
      <c r="S489" s="192">
        <v>0</v>
      </c>
      <c r="T489" s="193">
        <f>S489*H489</f>
        <v>0</v>
      </c>
      <c r="U489" s="35"/>
      <c r="V489" s="35"/>
      <c r="W489" s="35"/>
      <c r="X489" s="35"/>
      <c r="Y489" s="35"/>
      <c r="Z489" s="35"/>
      <c r="AA489" s="35"/>
      <c r="AB489" s="35"/>
      <c r="AC489" s="35"/>
      <c r="AD489" s="35"/>
      <c r="AE489" s="35"/>
      <c r="AR489" s="194" t="s">
        <v>849</v>
      </c>
      <c r="AT489" s="194" t="s">
        <v>140</v>
      </c>
      <c r="AU489" s="194" t="s">
        <v>86</v>
      </c>
      <c r="AY489" s="18" t="s">
        <v>137</v>
      </c>
      <c r="BE489" s="195">
        <f>IF(N489="základní",J489,0)</f>
        <v>0</v>
      </c>
      <c r="BF489" s="195">
        <f>IF(N489="snížená",J489,0)</f>
        <v>0</v>
      </c>
      <c r="BG489" s="195">
        <f>IF(N489="zákl. přenesená",J489,0)</f>
        <v>0</v>
      </c>
      <c r="BH489" s="195">
        <f>IF(N489="sníž. přenesená",J489,0)</f>
        <v>0</v>
      </c>
      <c r="BI489" s="195">
        <f>IF(N489="nulová",J489,0)</f>
        <v>0</v>
      </c>
      <c r="BJ489" s="18" t="s">
        <v>84</v>
      </c>
      <c r="BK489" s="195">
        <f>ROUND(I489*H489,2)</f>
        <v>0</v>
      </c>
      <c r="BL489" s="18" t="s">
        <v>849</v>
      </c>
      <c r="BM489" s="194" t="s">
        <v>850</v>
      </c>
    </row>
    <row r="490" spans="1:65" s="12" customFormat="1" ht="22.75" customHeight="1">
      <c r="B490" s="167"/>
      <c r="C490" s="168"/>
      <c r="D490" s="169" t="s">
        <v>75</v>
      </c>
      <c r="E490" s="181" t="s">
        <v>851</v>
      </c>
      <c r="F490" s="181" t="s">
        <v>852</v>
      </c>
      <c r="G490" s="168"/>
      <c r="H490" s="168"/>
      <c r="I490" s="171"/>
      <c r="J490" s="182">
        <f>BK490</f>
        <v>0</v>
      </c>
      <c r="K490" s="168"/>
      <c r="L490" s="173"/>
      <c r="M490" s="174"/>
      <c r="N490" s="175"/>
      <c r="O490" s="175"/>
      <c r="P490" s="176">
        <f>P491</f>
        <v>0</v>
      </c>
      <c r="Q490" s="175"/>
      <c r="R490" s="176">
        <f>R491</f>
        <v>0</v>
      </c>
      <c r="S490" s="175"/>
      <c r="T490" s="177">
        <f>T491</f>
        <v>0</v>
      </c>
      <c r="AR490" s="178" t="s">
        <v>167</v>
      </c>
      <c r="AT490" s="179" t="s">
        <v>75</v>
      </c>
      <c r="AU490" s="179" t="s">
        <v>84</v>
      </c>
      <c r="AY490" s="178" t="s">
        <v>137</v>
      </c>
      <c r="BK490" s="180">
        <f>BK491</f>
        <v>0</v>
      </c>
    </row>
    <row r="491" spans="1:65" s="2" customFormat="1" ht="16.5" customHeight="1">
      <c r="A491" s="35"/>
      <c r="B491" s="36"/>
      <c r="C491" s="183" t="s">
        <v>853</v>
      </c>
      <c r="D491" s="183" t="s">
        <v>140</v>
      </c>
      <c r="E491" s="184" t="s">
        <v>854</v>
      </c>
      <c r="F491" s="185" t="s">
        <v>855</v>
      </c>
      <c r="G491" s="186" t="s">
        <v>553</v>
      </c>
      <c r="H491" s="187">
        <v>1</v>
      </c>
      <c r="I491" s="188"/>
      <c r="J491" s="189">
        <f>ROUND(I491*H491,2)</f>
        <v>0</v>
      </c>
      <c r="K491" s="185" t="s">
        <v>144</v>
      </c>
      <c r="L491" s="40"/>
      <c r="M491" s="190" t="s">
        <v>1</v>
      </c>
      <c r="N491" s="191" t="s">
        <v>41</v>
      </c>
      <c r="O491" s="72"/>
      <c r="P491" s="192">
        <f>O491*H491</f>
        <v>0</v>
      </c>
      <c r="Q491" s="192">
        <v>0</v>
      </c>
      <c r="R491" s="192">
        <f>Q491*H491</f>
        <v>0</v>
      </c>
      <c r="S491" s="192">
        <v>0</v>
      </c>
      <c r="T491" s="193">
        <f>S491*H491</f>
        <v>0</v>
      </c>
      <c r="U491" s="35"/>
      <c r="V491" s="35"/>
      <c r="W491" s="35"/>
      <c r="X491" s="35"/>
      <c r="Y491" s="35"/>
      <c r="Z491" s="35"/>
      <c r="AA491" s="35"/>
      <c r="AB491" s="35"/>
      <c r="AC491" s="35"/>
      <c r="AD491" s="35"/>
      <c r="AE491" s="35"/>
      <c r="AR491" s="194" t="s">
        <v>849</v>
      </c>
      <c r="AT491" s="194" t="s">
        <v>140</v>
      </c>
      <c r="AU491" s="194" t="s">
        <v>86</v>
      </c>
      <c r="AY491" s="18" t="s">
        <v>137</v>
      </c>
      <c r="BE491" s="195">
        <f>IF(N491="základní",J491,0)</f>
        <v>0</v>
      </c>
      <c r="BF491" s="195">
        <f>IF(N491="snížená",J491,0)</f>
        <v>0</v>
      </c>
      <c r="BG491" s="195">
        <f>IF(N491="zákl. přenesená",J491,0)</f>
        <v>0</v>
      </c>
      <c r="BH491" s="195">
        <f>IF(N491="sníž. přenesená",J491,0)</f>
        <v>0</v>
      </c>
      <c r="BI491" s="195">
        <f>IF(N491="nulová",J491,0)</f>
        <v>0</v>
      </c>
      <c r="BJ491" s="18" t="s">
        <v>84</v>
      </c>
      <c r="BK491" s="195">
        <f>ROUND(I491*H491,2)</f>
        <v>0</v>
      </c>
      <c r="BL491" s="18" t="s">
        <v>849</v>
      </c>
      <c r="BM491" s="194" t="s">
        <v>856</v>
      </c>
    </row>
    <row r="492" spans="1:65" s="12" customFormat="1" ht="22.75" customHeight="1">
      <c r="B492" s="167"/>
      <c r="C492" s="168"/>
      <c r="D492" s="169" t="s">
        <v>75</v>
      </c>
      <c r="E492" s="181" t="s">
        <v>857</v>
      </c>
      <c r="F492" s="181" t="s">
        <v>858</v>
      </c>
      <c r="G492" s="168"/>
      <c r="H492" s="168"/>
      <c r="I492" s="171"/>
      <c r="J492" s="182">
        <f>BK492</f>
        <v>0</v>
      </c>
      <c r="K492" s="168"/>
      <c r="L492" s="173"/>
      <c r="M492" s="174"/>
      <c r="N492" s="175"/>
      <c r="O492" s="175"/>
      <c r="P492" s="176">
        <f>P493</f>
        <v>0</v>
      </c>
      <c r="Q492" s="175"/>
      <c r="R492" s="176">
        <f>R493</f>
        <v>0</v>
      </c>
      <c r="S492" s="175"/>
      <c r="T492" s="177">
        <f>T493</f>
        <v>0</v>
      </c>
      <c r="AR492" s="178" t="s">
        <v>167</v>
      </c>
      <c r="AT492" s="179" t="s">
        <v>75</v>
      </c>
      <c r="AU492" s="179" t="s">
        <v>84</v>
      </c>
      <c r="AY492" s="178" t="s">
        <v>137</v>
      </c>
      <c r="BK492" s="180">
        <f>BK493</f>
        <v>0</v>
      </c>
    </row>
    <row r="493" spans="1:65" s="2" customFormat="1" ht="16.5" customHeight="1">
      <c r="A493" s="35"/>
      <c r="B493" s="36"/>
      <c r="C493" s="183" t="s">
        <v>859</v>
      </c>
      <c r="D493" s="183" t="s">
        <v>140</v>
      </c>
      <c r="E493" s="184" t="s">
        <v>860</v>
      </c>
      <c r="F493" s="185" t="s">
        <v>861</v>
      </c>
      <c r="G493" s="186" t="s">
        <v>553</v>
      </c>
      <c r="H493" s="187">
        <v>1</v>
      </c>
      <c r="I493" s="188"/>
      <c r="J493" s="189">
        <f>ROUND(I493*H493,2)</f>
        <v>0</v>
      </c>
      <c r="K493" s="185" t="s">
        <v>144</v>
      </c>
      <c r="L493" s="40"/>
      <c r="M493" s="190" t="s">
        <v>1</v>
      </c>
      <c r="N493" s="191" t="s">
        <v>41</v>
      </c>
      <c r="O493" s="72"/>
      <c r="P493" s="192">
        <f>O493*H493</f>
        <v>0</v>
      </c>
      <c r="Q493" s="192">
        <v>0</v>
      </c>
      <c r="R493" s="192">
        <f>Q493*H493</f>
        <v>0</v>
      </c>
      <c r="S493" s="192">
        <v>0</v>
      </c>
      <c r="T493" s="193">
        <f>S493*H493</f>
        <v>0</v>
      </c>
      <c r="U493" s="35"/>
      <c r="V493" s="35"/>
      <c r="W493" s="35"/>
      <c r="X493" s="35"/>
      <c r="Y493" s="35"/>
      <c r="Z493" s="35"/>
      <c r="AA493" s="35"/>
      <c r="AB493" s="35"/>
      <c r="AC493" s="35"/>
      <c r="AD493" s="35"/>
      <c r="AE493" s="35"/>
      <c r="AR493" s="194" t="s">
        <v>849</v>
      </c>
      <c r="AT493" s="194" t="s">
        <v>140</v>
      </c>
      <c r="AU493" s="194" t="s">
        <v>86</v>
      </c>
      <c r="AY493" s="18" t="s">
        <v>137</v>
      </c>
      <c r="BE493" s="195">
        <f>IF(N493="základní",J493,0)</f>
        <v>0</v>
      </c>
      <c r="BF493" s="195">
        <f>IF(N493="snížená",J493,0)</f>
        <v>0</v>
      </c>
      <c r="BG493" s="195">
        <f>IF(N493="zákl. přenesená",J493,0)</f>
        <v>0</v>
      </c>
      <c r="BH493" s="195">
        <f>IF(N493="sníž. přenesená",J493,0)</f>
        <v>0</v>
      </c>
      <c r="BI493" s="195">
        <f>IF(N493="nulová",J493,0)</f>
        <v>0</v>
      </c>
      <c r="BJ493" s="18" t="s">
        <v>84</v>
      </c>
      <c r="BK493" s="195">
        <f>ROUND(I493*H493,2)</f>
        <v>0</v>
      </c>
      <c r="BL493" s="18" t="s">
        <v>849</v>
      </c>
      <c r="BM493" s="194" t="s">
        <v>862</v>
      </c>
    </row>
    <row r="494" spans="1:65" s="12" customFormat="1" ht="22.75" customHeight="1">
      <c r="B494" s="167"/>
      <c r="C494" s="168"/>
      <c r="D494" s="169" t="s">
        <v>75</v>
      </c>
      <c r="E494" s="181" t="s">
        <v>863</v>
      </c>
      <c r="F494" s="181" t="s">
        <v>864</v>
      </c>
      <c r="G494" s="168"/>
      <c r="H494" s="168"/>
      <c r="I494" s="171"/>
      <c r="J494" s="182">
        <f>BK494</f>
        <v>0</v>
      </c>
      <c r="K494" s="168"/>
      <c r="L494" s="173"/>
      <c r="M494" s="174"/>
      <c r="N494" s="175"/>
      <c r="O494" s="175"/>
      <c r="P494" s="176">
        <f>P495</f>
        <v>0</v>
      </c>
      <c r="Q494" s="175"/>
      <c r="R494" s="176">
        <f>R495</f>
        <v>0</v>
      </c>
      <c r="S494" s="175"/>
      <c r="T494" s="177">
        <f>T495</f>
        <v>0</v>
      </c>
      <c r="AR494" s="178" t="s">
        <v>167</v>
      </c>
      <c r="AT494" s="179" t="s">
        <v>75</v>
      </c>
      <c r="AU494" s="179" t="s">
        <v>84</v>
      </c>
      <c r="AY494" s="178" t="s">
        <v>137</v>
      </c>
      <c r="BK494" s="180">
        <f>BK495</f>
        <v>0</v>
      </c>
    </row>
    <row r="495" spans="1:65" s="2" customFormat="1" ht="16.5" customHeight="1">
      <c r="A495" s="35"/>
      <c r="B495" s="36"/>
      <c r="C495" s="183" t="s">
        <v>865</v>
      </c>
      <c r="D495" s="183" t="s">
        <v>140</v>
      </c>
      <c r="E495" s="184" t="s">
        <v>866</v>
      </c>
      <c r="F495" s="185" t="s">
        <v>867</v>
      </c>
      <c r="G495" s="186" t="s">
        <v>553</v>
      </c>
      <c r="H495" s="187">
        <v>1</v>
      </c>
      <c r="I495" s="188"/>
      <c r="J495" s="189">
        <f>ROUND(I495*H495,2)</f>
        <v>0</v>
      </c>
      <c r="K495" s="185" t="s">
        <v>144</v>
      </c>
      <c r="L495" s="40"/>
      <c r="M495" s="190" t="s">
        <v>1</v>
      </c>
      <c r="N495" s="191" t="s">
        <v>41</v>
      </c>
      <c r="O495" s="72"/>
      <c r="P495" s="192">
        <f>O495*H495</f>
        <v>0</v>
      </c>
      <c r="Q495" s="192">
        <v>0</v>
      </c>
      <c r="R495" s="192">
        <f>Q495*H495</f>
        <v>0</v>
      </c>
      <c r="S495" s="192">
        <v>0</v>
      </c>
      <c r="T495" s="193">
        <f>S495*H495</f>
        <v>0</v>
      </c>
      <c r="U495" s="35"/>
      <c r="V495" s="35"/>
      <c r="W495" s="35"/>
      <c r="X495" s="35"/>
      <c r="Y495" s="35"/>
      <c r="Z495" s="35"/>
      <c r="AA495" s="35"/>
      <c r="AB495" s="35"/>
      <c r="AC495" s="35"/>
      <c r="AD495" s="35"/>
      <c r="AE495" s="35"/>
      <c r="AR495" s="194" t="s">
        <v>849</v>
      </c>
      <c r="AT495" s="194" t="s">
        <v>140</v>
      </c>
      <c r="AU495" s="194" t="s">
        <v>86</v>
      </c>
      <c r="AY495" s="18" t="s">
        <v>137</v>
      </c>
      <c r="BE495" s="195">
        <f>IF(N495="základní",J495,0)</f>
        <v>0</v>
      </c>
      <c r="BF495" s="195">
        <f>IF(N495="snížená",J495,0)</f>
        <v>0</v>
      </c>
      <c r="BG495" s="195">
        <f>IF(N495="zákl. přenesená",J495,0)</f>
        <v>0</v>
      </c>
      <c r="BH495" s="195">
        <f>IF(N495="sníž. přenesená",J495,0)</f>
        <v>0</v>
      </c>
      <c r="BI495" s="195">
        <f>IF(N495="nulová",J495,0)</f>
        <v>0</v>
      </c>
      <c r="BJ495" s="18" t="s">
        <v>84</v>
      </c>
      <c r="BK495" s="195">
        <f>ROUND(I495*H495,2)</f>
        <v>0</v>
      </c>
      <c r="BL495" s="18" t="s">
        <v>849</v>
      </c>
      <c r="BM495" s="194" t="s">
        <v>868</v>
      </c>
    </row>
    <row r="496" spans="1:65" s="12" customFormat="1" ht="22.75" customHeight="1">
      <c r="B496" s="167"/>
      <c r="C496" s="168"/>
      <c r="D496" s="169" t="s">
        <v>75</v>
      </c>
      <c r="E496" s="181" t="s">
        <v>869</v>
      </c>
      <c r="F496" s="181" t="s">
        <v>870</v>
      </c>
      <c r="G496" s="168"/>
      <c r="H496" s="168"/>
      <c r="I496" s="171"/>
      <c r="J496" s="182">
        <f>BK496</f>
        <v>0</v>
      </c>
      <c r="K496" s="168"/>
      <c r="L496" s="173"/>
      <c r="M496" s="174"/>
      <c r="N496" s="175"/>
      <c r="O496" s="175"/>
      <c r="P496" s="176">
        <f>P497</f>
        <v>0</v>
      </c>
      <c r="Q496" s="175"/>
      <c r="R496" s="176">
        <f>R497</f>
        <v>0</v>
      </c>
      <c r="S496" s="175"/>
      <c r="T496" s="177">
        <f>T497</f>
        <v>0</v>
      </c>
      <c r="AR496" s="178" t="s">
        <v>167</v>
      </c>
      <c r="AT496" s="179" t="s">
        <v>75</v>
      </c>
      <c r="AU496" s="179" t="s">
        <v>84</v>
      </c>
      <c r="AY496" s="178" t="s">
        <v>137</v>
      </c>
      <c r="BK496" s="180">
        <f>BK497</f>
        <v>0</v>
      </c>
    </row>
    <row r="497" spans="1:65" s="2" customFormat="1" ht="16.5" customHeight="1">
      <c r="A497" s="35"/>
      <c r="B497" s="36"/>
      <c r="C497" s="183" t="s">
        <v>871</v>
      </c>
      <c r="D497" s="183" t="s">
        <v>140</v>
      </c>
      <c r="E497" s="184" t="s">
        <v>872</v>
      </c>
      <c r="F497" s="185" t="s">
        <v>870</v>
      </c>
      <c r="G497" s="186" t="s">
        <v>553</v>
      </c>
      <c r="H497" s="187">
        <v>1</v>
      </c>
      <c r="I497" s="188"/>
      <c r="J497" s="189">
        <f>ROUND(I497*H497,2)</f>
        <v>0</v>
      </c>
      <c r="K497" s="185" t="s">
        <v>144</v>
      </c>
      <c r="L497" s="40"/>
      <c r="M497" s="250" t="s">
        <v>1</v>
      </c>
      <c r="N497" s="251" t="s">
        <v>41</v>
      </c>
      <c r="O497" s="252"/>
      <c r="P497" s="253">
        <f>O497*H497</f>
        <v>0</v>
      </c>
      <c r="Q497" s="253">
        <v>0</v>
      </c>
      <c r="R497" s="253">
        <f>Q497*H497</f>
        <v>0</v>
      </c>
      <c r="S497" s="253">
        <v>0</v>
      </c>
      <c r="T497" s="254">
        <f>S497*H497</f>
        <v>0</v>
      </c>
      <c r="U497" s="35"/>
      <c r="V497" s="35"/>
      <c r="W497" s="35"/>
      <c r="X497" s="35"/>
      <c r="Y497" s="35"/>
      <c r="Z497" s="35"/>
      <c r="AA497" s="35"/>
      <c r="AB497" s="35"/>
      <c r="AC497" s="35"/>
      <c r="AD497" s="35"/>
      <c r="AE497" s="35"/>
      <c r="AR497" s="194" t="s">
        <v>849</v>
      </c>
      <c r="AT497" s="194" t="s">
        <v>140</v>
      </c>
      <c r="AU497" s="194" t="s">
        <v>86</v>
      </c>
      <c r="AY497" s="18" t="s">
        <v>137</v>
      </c>
      <c r="BE497" s="195">
        <f>IF(N497="základní",J497,0)</f>
        <v>0</v>
      </c>
      <c r="BF497" s="195">
        <f>IF(N497="snížená",J497,0)</f>
        <v>0</v>
      </c>
      <c r="BG497" s="195">
        <f>IF(N497="zákl. přenesená",J497,0)</f>
        <v>0</v>
      </c>
      <c r="BH497" s="195">
        <f>IF(N497="sníž. přenesená",J497,0)</f>
        <v>0</v>
      </c>
      <c r="BI497" s="195">
        <f>IF(N497="nulová",J497,0)</f>
        <v>0</v>
      </c>
      <c r="BJ497" s="18" t="s">
        <v>84</v>
      </c>
      <c r="BK497" s="195">
        <f>ROUND(I497*H497,2)</f>
        <v>0</v>
      </c>
      <c r="BL497" s="18" t="s">
        <v>849</v>
      </c>
      <c r="BM497" s="194" t="s">
        <v>873</v>
      </c>
    </row>
    <row r="498" spans="1:65" s="2" customFormat="1" ht="7" customHeight="1">
      <c r="A498" s="35"/>
      <c r="B498" s="55"/>
      <c r="C498" s="56"/>
      <c r="D498" s="56"/>
      <c r="E498" s="56"/>
      <c r="F498" s="56"/>
      <c r="G498" s="56"/>
      <c r="H498" s="56"/>
      <c r="I498" s="56"/>
      <c r="J498" s="56"/>
      <c r="K498" s="56"/>
      <c r="L498" s="40"/>
      <c r="M498" s="35"/>
      <c r="O498" s="35"/>
      <c r="P498" s="35"/>
      <c r="Q498" s="35"/>
      <c r="R498" s="35"/>
      <c r="S498" s="35"/>
      <c r="T498" s="35"/>
      <c r="U498" s="35"/>
      <c r="V498" s="35"/>
      <c r="W498" s="35"/>
      <c r="X498" s="35"/>
      <c r="Y498" s="35"/>
      <c r="Z498" s="35"/>
      <c r="AA498" s="35"/>
      <c r="AB498" s="35"/>
      <c r="AC498" s="35"/>
      <c r="AD498" s="35"/>
      <c r="AE498" s="35"/>
    </row>
  </sheetData>
  <sheetProtection algorithmName="SHA-512" hashValue="YgMdoWykg5PgvbvnlvCUCf+tfLhKiMaB/u+qkT94Yr30E855yidnslf+7sN9JBKtD1/9K8XtUwfIif7uKBdtWQ==" saltValue="g3DdeNaWctwkc4YwppoXtPcbV1g3kn9UPVZ9pVUCtkQw8dq6BaFjaq9IuOgoMWXJJA4vF23EJj6TFaSLSmv3Cg==" spinCount="100000" sheet="1" objects="1" scenarios="1" formatColumns="0" formatRows="0" autoFilter="0"/>
  <autoFilter ref="C142:K497"/>
  <mergeCells count="9">
    <mergeCell ref="E87:H87"/>
    <mergeCell ref="E133:H133"/>
    <mergeCell ref="E135:H13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304"/>
  <sheetViews>
    <sheetView tabSelected="1" view="pageBreakPreview" zoomScaleNormal="110" zoomScaleSheetLayoutView="100" zoomScalePageLayoutView="80" workbookViewId="0">
      <selection activeCell="C21" sqref="C21"/>
    </sheetView>
  </sheetViews>
  <sheetFormatPr defaultColWidth="12.7109375" defaultRowHeight="15.65"/>
  <cols>
    <col min="1" max="1" width="4.28515625" style="447" customWidth="1"/>
    <col min="2" max="2" width="14" style="442" customWidth="1"/>
    <col min="3" max="3" width="68" style="392" customWidth="1"/>
    <col min="4" max="4" width="9.5703125" style="443" customWidth="1"/>
    <col min="5" max="5" width="12.28515625" style="444" customWidth="1"/>
    <col min="6" max="6" width="16.28515625" style="445" customWidth="1"/>
    <col min="7" max="7" width="23" style="446" customWidth="1"/>
    <col min="8" max="8" width="14.42578125" style="265" customWidth="1"/>
    <col min="9" max="9" width="19.85546875" style="261" customWidth="1"/>
    <col min="10" max="10" width="34.140625" style="261" customWidth="1"/>
    <col min="11" max="11" width="5.5703125" style="261" customWidth="1"/>
    <col min="12" max="16384" width="12.7109375" style="261"/>
  </cols>
  <sheetData>
    <row r="1" spans="1:10" ht="23.1">
      <c r="B1" s="255" t="s">
        <v>874</v>
      </c>
      <c r="C1" s="256" t="s">
        <v>875</v>
      </c>
      <c r="D1" s="257"/>
      <c r="E1" s="258"/>
      <c r="F1" s="259"/>
      <c r="G1" s="260"/>
      <c r="H1" s="259"/>
    </row>
    <row r="2" spans="1:10" ht="23.3" customHeight="1">
      <c r="B2" s="262"/>
      <c r="C2" s="263" t="s">
        <v>876</v>
      </c>
      <c r="D2" s="264"/>
      <c r="E2" s="264"/>
      <c r="F2" s="259"/>
      <c r="G2" s="259"/>
    </row>
    <row r="3" spans="1:10" ht="18.350000000000001">
      <c r="B3" s="262"/>
      <c r="C3" s="266"/>
      <c r="D3" s="264"/>
      <c r="E3" s="264"/>
      <c r="F3" s="259"/>
      <c r="G3" s="259"/>
    </row>
    <row r="4" spans="1:10" s="271" customFormat="1" ht="18.350000000000001">
      <c r="A4" s="448"/>
      <c r="B4" s="267"/>
      <c r="C4" s="266" t="s">
        <v>877</v>
      </c>
      <c r="D4" s="268"/>
      <c r="E4" s="268"/>
      <c r="F4" s="269"/>
      <c r="G4" s="269"/>
      <c r="H4" s="270"/>
    </row>
    <row r="5" spans="1:10" s="271" customFormat="1" ht="14.95">
      <c r="A5" s="448"/>
      <c r="B5" s="272" t="s">
        <v>878</v>
      </c>
      <c r="C5" s="273"/>
      <c r="D5" s="268"/>
      <c r="E5" s="268"/>
      <c r="F5" s="269"/>
      <c r="G5" s="269"/>
      <c r="H5" s="270"/>
    </row>
    <row r="6" spans="1:10" s="271" customFormat="1" ht="14.95">
      <c r="A6" s="448"/>
      <c r="B6" s="272" t="s">
        <v>879</v>
      </c>
      <c r="C6" s="273"/>
      <c r="D6" s="268"/>
      <c r="E6" s="268"/>
      <c r="F6" s="269"/>
      <c r="G6" s="269"/>
      <c r="H6" s="270"/>
    </row>
    <row r="7" spans="1:10" s="271" customFormat="1" ht="14.95">
      <c r="A7" s="448"/>
      <c r="B7" s="272" t="s">
        <v>880</v>
      </c>
      <c r="C7" s="273"/>
      <c r="D7" s="268"/>
      <c r="E7" s="268"/>
      <c r="F7" s="269"/>
      <c r="G7" s="269"/>
      <c r="H7" s="270"/>
    </row>
    <row r="8" spans="1:10" s="271" customFormat="1" ht="14.95">
      <c r="A8" s="448"/>
      <c r="B8" s="272" t="s">
        <v>881</v>
      </c>
      <c r="C8" s="273"/>
      <c r="D8" s="268"/>
      <c r="E8" s="268"/>
      <c r="F8" s="269"/>
      <c r="G8" s="269"/>
      <c r="H8" s="270"/>
    </row>
    <row r="9" spans="1:10" s="271" customFormat="1" ht="14.95">
      <c r="A9" s="448"/>
      <c r="B9" s="272" t="s">
        <v>882</v>
      </c>
      <c r="C9" s="273"/>
      <c r="D9" s="268"/>
      <c r="E9" s="268"/>
      <c r="F9" s="269"/>
      <c r="G9" s="269"/>
      <c r="H9" s="270"/>
    </row>
    <row r="10" spans="1:10" s="271" customFormat="1" ht="14.95">
      <c r="A10" s="448"/>
      <c r="B10" s="272" t="s">
        <v>883</v>
      </c>
      <c r="C10" s="273"/>
      <c r="D10" s="268"/>
      <c r="E10" s="268"/>
      <c r="F10" s="269"/>
      <c r="G10" s="269"/>
      <c r="H10" s="270"/>
    </row>
    <row r="11" spans="1:10" s="271" customFormat="1" thickBot="1">
      <c r="A11" s="448"/>
      <c r="B11" s="272" t="s">
        <v>884</v>
      </c>
      <c r="C11" s="273"/>
      <c r="D11" s="268"/>
      <c r="E11" s="268"/>
      <c r="F11" s="269"/>
      <c r="G11" s="269"/>
      <c r="H11" s="270"/>
    </row>
    <row r="12" spans="1:10" ht="31.95" thickBot="1">
      <c r="A12" s="466" t="s">
        <v>123</v>
      </c>
      <c r="B12" s="449" t="s">
        <v>1011</v>
      </c>
      <c r="C12" s="275" t="s">
        <v>885</v>
      </c>
      <c r="D12" s="274" t="s">
        <v>886</v>
      </c>
      <c r="E12" s="276" t="s">
        <v>125</v>
      </c>
      <c r="F12" s="277" t="s">
        <v>887</v>
      </c>
      <c r="G12" s="278" t="s">
        <v>888</v>
      </c>
      <c r="H12" s="277" t="s">
        <v>889</v>
      </c>
      <c r="I12" s="279" t="s">
        <v>890</v>
      </c>
    </row>
    <row r="13" spans="1:10" s="286" customFormat="1">
      <c r="A13" s="467"/>
      <c r="B13" s="450"/>
      <c r="C13" s="280" t="s">
        <v>891</v>
      </c>
      <c r="D13" s="281"/>
      <c r="E13" s="280"/>
      <c r="F13" s="282"/>
      <c r="G13" s="283"/>
      <c r="H13" s="284"/>
      <c r="I13" s="285"/>
    </row>
    <row r="14" spans="1:10" s="294" customFormat="1" ht="18.7" customHeight="1">
      <c r="A14" s="467">
        <v>1</v>
      </c>
      <c r="B14" s="451" t="s">
        <v>956</v>
      </c>
      <c r="C14" s="287" t="s">
        <v>892</v>
      </c>
      <c r="D14" s="288" t="s">
        <v>893</v>
      </c>
      <c r="E14" s="289">
        <v>1</v>
      </c>
      <c r="F14" s="290"/>
      <c r="G14" s="291">
        <f>E14*F14</f>
        <v>0</v>
      </c>
      <c r="H14" s="292"/>
      <c r="I14" s="293">
        <f>E14*H14</f>
        <v>0</v>
      </c>
      <c r="J14" s="286" t="s">
        <v>957</v>
      </c>
    </row>
    <row r="15" spans="1:10" s="294" customFormat="1">
      <c r="A15" s="467">
        <v>2</v>
      </c>
      <c r="B15" s="451" t="s">
        <v>958</v>
      </c>
      <c r="C15" s="287" t="s">
        <v>894</v>
      </c>
      <c r="D15" s="288" t="s">
        <v>893</v>
      </c>
      <c r="E15" s="289">
        <v>1</v>
      </c>
      <c r="F15" s="290"/>
      <c r="G15" s="291">
        <f>E15*F15</f>
        <v>0</v>
      </c>
      <c r="H15" s="292"/>
      <c r="I15" s="293">
        <f>E15*H15</f>
        <v>0</v>
      </c>
      <c r="J15" s="286" t="s">
        <v>957</v>
      </c>
    </row>
    <row r="16" spans="1:10" s="286" customFormat="1" ht="16.3" thickBot="1">
      <c r="A16" s="467"/>
      <c r="B16" s="452"/>
      <c r="C16" s="295" t="s">
        <v>895</v>
      </c>
      <c r="D16" s="296"/>
      <c r="E16" s="297"/>
      <c r="F16" s="298"/>
      <c r="G16" s="299">
        <f>SUM(G14:G15)</f>
        <v>0</v>
      </c>
      <c r="H16" s="300"/>
      <c r="I16" s="301">
        <f>SUM(I14:I15)</f>
        <v>0</v>
      </c>
    </row>
    <row r="17" spans="1:10" ht="19.05" thickBot="1">
      <c r="A17" s="466"/>
      <c r="B17" s="453"/>
      <c r="C17" s="303" t="s">
        <v>896</v>
      </c>
      <c r="D17" s="304"/>
      <c r="E17" s="305"/>
      <c r="F17" s="306"/>
      <c r="G17" s="307"/>
      <c r="H17" s="308"/>
      <c r="I17" s="309">
        <f>G16+I16</f>
        <v>0</v>
      </c>
    </row>
    <row r="18" spans="1:10" s="317" customFormat="1" ht="19.05" thickBot="1">
      <c r="A18" s="468"/>
      <c r="B18" s="454"/>
      <c r="C18" s="310"/>
      <c r="D18" s="311"/>
      <c r="E18" s="312"/>
      <c r="F18" s="313"/>
      <c r="G18" s="314"/>
      <c r="H18" s="315"/>
      <c r="I18" s="316"/>
    </row>
    <row r="19" spans="1:10">
      <c r="A19" s="466"/>
      <c r="B19" s="455"/>
      <c r="C19" s="318" t="s">
        <v>897</v>
      </c>
      <c r="D19" s="319"/>
      <c r="E19" s="320"/>
      <c r="F19" s="321"/>
      <c r="G19" s="322"/>
      <c r="H19" s="323"/>
      <c r="I19" s="324"/>
    </row>
    <row r="20" spans="1:10" s="286" customFormat="1">
      <c r="A20" s="467">
        <v>3</v>
      </c>
      <c r="B20" s="451" t="s">
        <v>959</v>
      </c>
      <c r="C20" s="287" t="s">
        <v>898</v>
      </c>
      <c r="D20" s="325" t="s">
        <v>152</v>
      </c>
      <c r="E20" s="289">
        <v>85</v>
      </c>
      <c r="F20" s="290"/>
      <c r="G20" s="291">
        <f t="shared" ref="G20:G26" si="0">E20*F20</f>
        <v>0</v>
      </c>
      <c r="H20" s="292"/>
      <c r="I20" s="293">
        <f t="shared" ref="I20:I28" si="1">E20*H20</f>
        <v>0</v>
      </c>
      <c r="J20" s="286" t="s">
        <v>957</v>
      </c>
    </row>
    <row r="21" spans="1:10" s="286" customFormat="1">
      <c r="A21" s="467">
        <v>4</v>
      </c>
      <c r="B21" s="451" t="s">
        <v>960</v>
      </c>
      <c r="C21" s="287" t="s">
        <v>899</v>
      </c>
      <c r="D21" s="325" t="s">
        <v>152</v>
      </c>
      <c r="E21" s="289">
        <v>25</v>
      </c>
      <c r="F21" s="290"/>
      <c r="G21" s="291">
        <f t="shared" si="0"/>
        <v>0</v>
      </c>
      <c r="H21" s="292"/>
      <c r="I21" s="293">
        <f t="shared" si="1"/>
        <v>0</v>
      </c>
      <c r="J21" s="286" t="s">
        <v>957</v>
      </c>
    </row>
    <row r="22" spans="1:10" s="286" customFormat="1">
      <c r="A22" s="467">
        <v>5</v>
      </c>
      <c r="B22" s="451" t="s">
        <v>961</v>
      </c>
      <c r="C22" s="287" t="s">
        <v>900</v>
      </c>
      <c r="D22" s="325" t="s">
        <v>152</v>
      </c>
      <c r="E22" s="289">
        <v>250</v>
      </c>
      <c r="F22" s="290"/>
      <c r="G22" s="291">
        <f t="shared" si="0"/>
        <v>0</v>
      </c>
      <c r="H22" s="292"/>
      <c r="I22" s="293">
        <f t="shared" si="1"/>
        <v>0</v>
      </c>
    </row>
    <row r="23" spans="1:10" s="286" customFormat="1">
      <c r="A23" s="467">
        <v>6</v>
      </c>
      <c r="B23" s="451" t="s">
        <v>962</v>
      </c>
      <c r="C23" s="287" t="s">
        <v>901</v>
      </c>
      <c r="D23" s="325" t="s">
        <v>152</v>
      </c>
      <c r="E23" s="289">
        <v>620</v>
      </c>
      <c r="F23" s="290"/>
      <c r="G23" s="291">
        <f t="shared" si="0"/>
        <v>0</v>
      </c>
      <c r="H23" s="292"/>
      <c r="I23" s="293">
        <f t="shared" si="1"/>
        <v>0</v>
      </c>
    </row>
    <row r="24" spans="1:10" s="286" customFormat="1">
      <c r="A24" s="467">
        <v>7</v>
      </c>
      <c r="B24" s="451" t="s">
        <v>963</v>
      </c>
      <c r="C24" s="287" t="s">
        <v>902</v>
      </c>
      <c r="D24" s="325" t="s">
        <v>152</v>
      </c>
      <c r="E24" s="289">
        <v>200</v>
      </c>
      <c r="F24" s="290"/>
      <c r="G24" s="291">
        <f t="shared" si="0"/>
        <v>0</v>
      </c>
      <c r="H24" s="292"/>
      <c r="I24" s="293">
        <f t="shared" si="1"/>
        <v>0</v>
      </c>
    </row>
    <row r="25" spans="1:10" s="286" customFormat="1">
      <c r="A25" s="467">
        <v>8</v>
      </c>
      <c r="B25" s="451" t="s">
        <v>964</v>
      </c>
      <c r="C25" s="287" t="s">
        <v>903</v>
      </c>
      <c r="D25" s="325" t="s">
        <v>152</v>
      </c>
      <c r="E25" s="289">
        <v>5</v>
      </c>
      <c r="F25" s="290"/>
      <c r="G25" s="291">
        <f t="shared" si="0"/>
        <v>0</v>
      </c>
      <c r="H25" s="292"/>
      <c r="I25" s="293">
        <f t="shared" si="1"/>
        <v>0</v>
      </c>
    </row>
    <row r="26" spans="1:10" s="286" customFormat="1">
      <c r="A26" s="467">
        <v>9</v>
      </c>
      <c r="B26" s="451" t="s">
        <v>965</v>
      </c>
      <c r="C26" s="287" t="s">
        <v>904</v>
      </c>
      <c r="D26" s="325" t="s">
        <v>152</v>
      </c>
      <c r="E26" s="289">
        <v>20</v>
      </c>
      <c r="F26" s="290"/>
      <c r="G26" s="291">
        <f t="shared" si="0"/>
        <v>0</v>
      </c>
      <c r="H26" s="292"/>
      <c r="I26" s="293">
        <f t="shared" si="1"/>
        <v>0</v>
      </c>
    </row>
    <row r="27" spans="1:10" s="286" customFormat="1">
      <c r="A27" s="467">
        <v>10</v>
      </c>
      <c r="B27" s="451" t="s">
        <v>966</v>
      </c>
      <c r="C27" s="326" t="s">
        <v>905</v>
      </c>
      <c r="D27" s="327" t="s">
        <v>893</v>
      </c>
      <c r="E27" s="328">
        <v>60</v>
      </c>
      <c r="F27" s="290"/>
      <c r="G27" s="329">
        <v>0</v>
      </c>
      <c r="H27" s="330"/>
      <c r="I27" s="331">
        <f t="shared" si="1"/>
        <v>0</v>
      </c>
    </row>
    <row r="28" spans="1:10" s="286" customFormat="1">
      <c r="A28" s="467">
        <v>11</v>
      </c>
      <c r="B28" s="451" t="s">
        <v>967</v>
      </c>
      <c r="C28" s="326" t="s">
        <v>906</v>
      </c>
      <c r="D28" s="327" t="s">
        <v>893</v>
      </c>
      <c r="E28" s="328">
        <v>10</v>
      </c>
      <c r="F28" s="290"/>
      <c r="G28" s="329">
        <v>0</v>
      </c>
      <c r="H28" s="330"/>
      <c r="I28" s="331">
        <f t="shared" si="1"/>
        <v>0</v>
      </c>
    </row>
    <row r="29" spans="1:10" s="286" customFormat="1" ht="16.3" thickBot="1">
      <c r="A29" s="467"/>
      <c r="B29" s="456"/>
      <c r="C29" s="332" t="s">
        <v>895</v>
      </c>
      <c r="D29" s="333"/>
      <c r="E29" s="334"/>
      <c r="F29" s="335"/>
      <c r="G29" s="336">
        <f>SUM(G20:G28)</f>
        <v>0</v>
      </c>
      <c r="H29" s="300"/>
      <c r="I29" s="337">
        <f>SUM(I20:I28)</f>
        <v>0</v>
      </c>
    </row>
    <row r="30" spans="1:10" ht="19.05" thickBot="1">
      <c r="A30" s="466"/>
      <c r="B30" s="453"/>
      <c r="C30" s="303" t="s">
        <v>896</v>
      </c>
      <c r="D30" s="304"/>
      <c r="E30" s="305"/>
      <c r="F30" s="306"/>
      <c r="G30" s="307"/>
      <c r="H30" s="308"/>
      <c r="I30" s="309">
        <f>G29+I29</f>
        <v>0</v>
      </c>
    </row>
    <row r="31" spans="1:10" ht="19.05" thickBot="1">
      <c r="A31" s="466"/>
      <c r="B31" s="454"/>
      <c r="C31" s="338"/>
      <c r="D31" s="311"/>
      <c r="E31" s="312"/>
      <c r="F31" s="339"/>
      <c r="G31" s="340"/>
      <c r="H31" s="341"/>
      <c r="I31" s="342"/>
    </row>
    <row r="32" spans="1:10">
      <c r="A32" s="466"/>
      <c r="B32" s="455"/>
      <c r="C32" s="318" t="s">
        <v>907</v>
      </c>
      <c r="D32" s="319"/>
      <c r="E32" s="320"/>
      <c r="F32" s="321"/>
      <c r="G32" s="322"/>
      <c r="H32" s="323"/>
      <c r="I32" s="324"/>
    </row>
    <row r="33" spans="1:10" s="294" customFormat="1">
      <c r="A33" s="469"/>
      <c r="B33" s="457"/>
      <c r="C33" s="343"/>
      <c r="D33" s="344"/>
      <c r="E33" s="345"/>
      <c r="F33" s="346"/>
      <c r="G33" s="347"/>
      <c r="H33" s="348"/>
      <c r="I33" s="349"/>
    </row>
    <row r="34" spans="1:10" s="294" customFormat="1" ht="15.65" customHeight="1">
      <c r="A34" s="467">
        <v>12</v>
      </c>
      <c r="B34" s="458" t="s">
        <v>968</v>
      </c>
      <c r="C34" s="350" t="s">
        <v>908</v>
      </c>
      <c r="D34" s="351" t="s">
        <v>893</v>
      </c>
      <c r="E34" s="352">
        <v>4</v>
      </c>
      <c r="F34" s="353"/>
      <c r="G34" s="291">
        <f t="shared" ref="G34:G40" si="2">E34*F34</f>
        <v>0</v>
      </c>
      <c r="H34" s="354"/>
      <c r="I34" s="331">
        <f t="shared" ref="I34:I39" si="3">E34*H34</f>
        <v>0</v>
      </c>
      <c r="J34" s="286" t="s">
        <v>957</v>
      </c>
    </row>
    <row r="35" spans="1:10" s="294" customFormat="1" ht="14.95" customHeight="1">
      <c r="A35" s="467">
        <v>13</v>
      </c>
      <c r="B35" s="458" t="s">
        <v>968</v>
      </c>
      <c r="C35" s="350" t="s">
        <v>909</v>
      </c>
      <c r="D35" s="351" t="s">
        <v>893</v>
      </c>
      <c r="E35" s="352">
        <v>24</v>
      </c>
      <c r="F35" s="353"/>
      <c r="G35" s="291">
        <f t="shared" si="2"/>
        <v>0</v>
      </c>
      <c r="H35" s="354"/>
      <c r="I35" s="331">
        <f t="shared" si="3"/>
        <v>0</v>
      </c>
      <c r="J35" s="286" t="s">
        <v>957</v>
      </c>
    </row>
    <row r="36" spans="1:10" s="294" customFormat="1" ht="14.95" customHeight="1">
      <c r="A36" s="467">
        <v>14</v>
      </c>
      <c r="B36" s="458" t="s">
        <v>968</v>
      </c>
      <c r="C36" s="350" t="s">
        <v>910</v>
      </c>
      <c r="D36" s="351" t="s">
        <v>893</v>
      </c>
      <c r="E36" s="352">
        <v>4</v>
      </c>
      <c r="F36" s="353"/>
      <c r="G36" s="291">
        <f t="shared" si="2"/>
        <v>0</v>
      </c>
      <c r="H36" s="354"/>
      <c r="I36" s="331">
        <f t="shared" si="3"/>
        <v>0</v>
      </c>
      <c r="J36" s="286" t="s">
        <v>957</v>
      </c>
    </row>
    <row r="37" spans="1:10" s="294" customFormat="1" ht="14.95" customHeight="1">
      <c r="A37" s="467">
        <v>15</v>
      </c>
      <c r="B37" s="458" t="s">
        <v>968</v>
      </c>
      <c r="C37" s="350" t="s">
        <v>911</v>
      </c>
      <c r="D37" s="351" t="s">
        <v>893</v>
      </c>
      <c r="E37" s="352">
        <v>4</v>
      </c>
      <c r="F37" s="353"/>
      <c r="G37" s="291">
        <f t="shared" si="2"/>
        <v>0</v>
      </c>
      <c r="H37" s="354"/>
      <c r="I37" s="331">
        <f t="shared" si="3"/>
        <v>0</v>
      </c>
      <c r="J37" s="286" t="s">
        <v>957</v>
      </c>
    </row>
    <row r="38" spans="1:10" s="294" customFormat="1" ht="14.95" customHeight="1">
      <c r="A38" s="467">
        <v>16</v>
      </c>
      <c r="B38" s="458" t="s">
        <v>968</v>
      </c>
      <c r="C38" s="350" t="s">
        <v>912</v>
      </c>
      <c r="D38" s="351" t="s">
        <v>893</v>
      </c>
      <c r="E38" s="352">
        <v>4</v>
      </c>
      <c r="F38" s="353"/>
      <c r="G38" s="291">
        <f t="shared" si="2"/>
        <v>0</v>
      </c>
      <c r="H38" s="354"/>
      <c r="I38" s="331">
        <f t="shared" si="3"/>
        <v>0</v>
      </c>
      <c r="J38" s="286" t="s">
        <v>957</v>
      </c>
    </row>
    <row r="39" spans="1:10" s="294" customFormat="1" ht="14.95" customHeight="1">
      <c r="A39" s="467">
        <v>17</v>
      </c>
      <c r="B39" s="458" t="s">
        <v>968</v>
      </c>
      <c r="C39" s="350" t="s">
        <v>913</v>
      </c>
      <c r="D39" s="351" t="s">
        <v>893</v>
      </c>
      <c r="E39" s="352">
        <v>4</v>
      </c>
      <c r="F39" s="353"/>
      <c r="G39" s="291">
        <f t="shared" si="2"/>
        <v>0</v>
      </c>
      <c r="H39" s="354"/>
      <c r="I39" s="331">
        <f t="shared" si="3"/>
        <v>0</v>
      </c>
      <c r="J39" s="286" t="s">
        <v>957</v>
      </c>
    </row>
    <row r="40" spans="1:10" s="294" customFormat="1" ht="14.95" customHeight="1">
      <c r="A40" s="467">
        <v>18</v>
      </c>
      <c r="B40" s="458" t="s">
        <v>969</v>
      </c>
      <c r="C40" s="350" t="s">
        <v>914</v>
      </c>
      <c r="D40" s="351" t="s">
        <v>893</v>
      </c>
      <c r="E40" s="352">
        <v>4</v>
      </c>
      <c r="F40" s="353"/>
      <c r="G40" s="291">
        <f t="shared" si="2"/>
        <v>0</v>
      </c>
      <c r="H40" s="354"/>
      <c r="I40" s="331"/>
      <c r="J40" s="286" t="s">
        <v>957</v>
      </c>
    </row>
    <row r="41" spans="1:10" s="358" customFormat="1" ht="16.3" thickBot="1">
      <c r="A41" s="470"/>
      <c r="B41" s="459"/>
      <c r="C41" s="355" t="s">
        <v>895</v>
      </c>
      <c r="D41" s="355"/>
      <c r="E41" s="355"/>
      <c r="F41" s="355"/>
      <c r="G41" s="356">
        <f>SUM(G33:G40)</f>
        <v>0</v>
      </c>
      <c r="H41" s="355"/>
      <c r="I41" s="357">
        <f>SUM(I34:I40)</f>
        <v>0</v>
      </c>
    </row>
    <row r="42" spans="1:10" ht="19.05" thickBot="1">
      <c r="A42" s="466"/>
      <c r="B42" s="460"/>
      <c r="C42" s="359" t="s">
        <v>915</v>
      </c>
      <c r="D42" s="360"/>
      <c r="E42" s="361"/>
      <c r="F42" s="362"/>
      <c r="G42" s="361"/>
      <c r="H42" s="361"/>
      <c r="I42" s="363">
        <f>G41+I41</f>
        <v>0</v>
      </c>
    </row>
    <row r="43" spans="1:10" ht="16.3" thickBot="1">
      <c r="A43" s="466"/>
      <c r="B43" s="262"/>
      <c r="C43" s="364"/>
      <c r="D43" s="365"/>
      <c r="E43" s="366"/>
      <c r="F43" s="367"/>
      <c r="G43" s="366"/>
      <c r="H43" s="366"/>
      <c r="I43" s="368"/>
    </row>
    <row r="44" spans="1:10">
      <c r="A44" s="466"/>
      <c r="B44" s="455"/>
      <c r="C44" s="318" t="s">
        <v>916</v>
      </c>
      <c r="D44" s="319"/>
      <c r="E44" s="320"/>
      <c r="F44" s="321"/>
      <c r="G44" s="322"/>
      <c r="H44" s="323"/>
      <c r="I44" s="324"/>
    </row>
    <row r="45" spans="1:10" s="286" customFormat="1">
      <c r="A45" s="467">
        <v>19</v>
      </c>
      <c r="B45" s="451" t="s">
        <v>970</v>
      </c>
      <c r="C45" s="355" t="s">
        <v>917</v>
      </c>
      <c r="D45" s="325" t="s">
        <v>893</v>
      </c>
      <c r="E45" s="369">
        <v>3</v>
      </c>
      <c r="F45" s="370"/>
      <c r="G45" s="371">
        <f t="shared" ref="G45:G62" si="4">E45*F45</f>
        <v>0</v>
      </c>
      <c r="H45" s="372"/>
      <c r="I45" s="373">
        <f t="shared" ref="I45:I62" si="5">E45*H45</f>
        <v>0</v>
      </c>
      <c r="J45" s="286" t="s">
        <v>957</v>
      </c>
    </row>
    <row r="46" spans="1:10" s="286" customFormat="1">
      <c r="A46" s="467">
        <v>20</v>
      </c>
      <c r="B46" s="451" t="s">
        <v>971</v>
      </c>
      <c r="C46" s="355" t="s">
        <v>918</v>
      </c>
      <c r="D46" s="325" t="s">
        <v>893</v>
      </c>
      <c r="E46" s="369">
        <v>1</v>
      </c>
      <c r="F46" s="370"/>
      <c r="G46" s="371">
        <f t="shared" si="4"/>
        <v>0</v>
      </c>
      <c r="H46" s="372"/>
      <c r="I46" s="373">
        <f t="shared" si="5"/>
        <v>0</v>
      </c>
      <c r="J46" s="286" t="s">
        <v>957</v>
      </c>
    </row>
    <row r="47" spans="1:10" s="286" customFormat="1">
      <c r="A47" s="467">
        <v>21</v>
      </c>
      <c r="B47" s="451" t="s">
        <v>972</v>
      </c>
      <c r="C47" s="355" t="s">
        <v>919</v>
      </c>
      <c r="D47" s="325" t="s">
        <v>893</v>
      </c>
      <c r="E47" s="369">
        <v>2</v>
      </c>
      <c r="F47" s="370"/>
      <c r="G47" s="371">
        <f t="shared" si="4"/>
        <v>0</v>
      </c>
      <c r="H47" s="372"/>
      <c r="I47" s="373">
        <f t="shared" si="5"/>
        <v>0</v>
      </c>
      <c r="J47" s="286" t="s">
        <v>957</v>
      </c>
    </row>
    <row r="48" spans="1:10" s="286" customFormat="1">
      <c r="A48" s="467">
        <v>22</v>
      </c>
      <c r="B48" s="451" t="s">
        <v>972</v>
      </c>
      <c r="C48" s="355" t="s">
        <v>920</v>
      </c>
      <c r="D48" s="325" t="s">
        <v>893</v>
      </c>
      <c r="E48" s="369">
        <v>2</v>
      </c>
      <c r="F48" s="370"/>
      <c r="G48" s="371">
        <f t="shared" si="4"/>
        <v>0</v>
      </c>
      <c r="H48" s="372"/>
      <c r="I48" s="373">
        <f t="shared" si="5"/>
        <v>0</v>
      </c>
      <c r="J48" s="286" t="s">
        <v>957</v>
      </c>
    </row>
    <row r="49" spans="1:10" s="286" customFormat="1">
      <c r="A49" s="467">
        <v>23</v>
      </c>
      <c r="B49" s="451" t="s">
        <v>973</v>
      </c>
      <c r="C49" s="355" t="s">
        <v>921</v>
      </c>
      <c r="D49" s="325" t="s">
        <v>893</v>
      </c>
      <c r="E49" s="369">
        <v>4</v>
      </c>
      <c r="F49" s="370"/>
      <c r="G49" s="371">
        <f t="shared" si="4"/>
        <v>0</v>
      </c>
      <c r="H49" s="372"/>
      <c r="I49" s="373">
        <f t="shared" si="5"/>
        <v>0</v>
      </c>
      <c r="J49" s="286" t="s">
        <v>957</v>
      </c>
    </row>
    <row r="50" spans="1:10" s="286" customFormat="1" ht="31.25">
      <c r="A50" s="467">
        <v>24</v>
      </c>
      <c r="B50" s="451" t="s">
        <v>974</v>
      </c>
      <c r="C50" s="355" t="s">
        <v>922</v>
      </c>
      <c r="D50" s="325" t="s">
        <v>893</v>
      </c>
      <c r="E50" s="369">
        <v>8</v>
      </c>
      <c r="F50" s="370"/>
      <c r="G50" s="371">
        <f t="shared" si="4"/>
        <v>0</v>
      </c>
      <c r="H50" s="372"/>
      <c r="I50" s="373">
        <f t="shared" si="5"/>
        <v>0</v>
      </c>
      <c r="J50" s="286" t="s">
        <v>957</v>
      </c>
    </row>
    <row r="51" spans="1:10" s="286" customFormat="1" ht="31.25">
      <c r="A51" s="467">
        <v>25</v>
      </c>
      <c r="B51" s="451" t="s">
        <v>975</v>
      </c>
      <c r="C51" s="355" t="s">
        <v>923</v>
      </c>
      <c r="D51" s="325" t="s">
        <v>893</v>
      </c>
      <c r="E51" s="369">
        <v>18</v>
      </c>
      <c r="F51" s="370"/>
      <c r="G51" s="371">
        <f t="shared" si="4"/>
        <v>0</v>
      </c>
      <c r="H51" s="372"/>
      <c r="I51" s="373">
        <f t="shared" si="5"/>
        <v>0</v>
      </c>
      <c r="J51" s="286" t="s">
        <v>957</v>
      </c>
    </row>
    <row r="52" spans="1:10" s="286" customFormat="1" ht="31.25">
      <c r="A52" s="467">
        <v>26</v>
      </c>
      <c r="B52" s="451" t="s">
        <v>975</v>
      </c>
      <c r="C52" s="355" t="s">
        <v>976</v>
      </c>
      <c r="D52" s="325" t="s">
        <v>893</v>
      </c>
      <c r="E52" s="369">
        <v>2</v>
      </c>
      <c r="F52" s="370"/>
      <c r="G52" s="371">
        <f t="shared" si="4"/>
        <v>0</v>
      </c>
      <c r="H52" s="372"/>
      <c r="I52" s="373">
        <f t="shared" si="5"/>
        <v>0</v>
      </c>
      <c r="J52" s="286" t="s">
        <v>957</v>
      </c>
    </row>
    <row r="53" spans="1:10" s="286" customFormat="1" ht="31.25">
      <c r="A53" s="467">
        <v>27</v>
      </c>
      <c r="B53" s="451" t="s">
        <v>975</v>
      </c>
      <c r="C53" s="355" t="s">
        <v>977</v>
      </c>
      <c r="D53" s="325" t="s">
        <v>893</v>
      </c>
      <c r="E53" s="369">
        <v>4</v>
      </c>
      <c r="F53" s="370"/>
      <c r="G53" s="371">
        <f t="shared" si="4"/>
        <v>0</v>
      </c>
      <c r="H53" s="372"/>
      <c r="I53" s="373">
        <f t="shared" si="5"/>
        <v>0</v>
      </c>
      <c r="J53" s="286" t="s">
        <v>957</v>
      </c>
    </row>
    <row r="54" spans="1:10" s="286" customFormat="1">
      <c r="A54" s="467">
        <v>28</v>
      </c>
      <c r="B54" s="451" t="s">
        <v>978</v>
      </c>
      <c r="C54" s="355" t="s">
        <v>924</v>
      </c>
      <c r="D54" s="325" t="s">
        <v>893</v>
      </c>
      <c r="E54" s="369">
        <v>6</v>
      </c>
      <c r="F54" s="370"/>
      <c r="G54" s="371">
        <f t="shared" si="4"/>
        <v>0</v>
      </c>
      <c r="H54" s="372"/>
      <c r="I54" s="373">
        <f t="shared" si="5"/>
        <v>0</v>
      </c>
      <c r="J54" s="286" t="s">
        <v>957</v>
      </c>
    </row>
    <row r="55" spans="1:10" s="286" customFormat="1">
      <c r="A55" s="467">
        <v>29</v>
      </c>
      <c r="B55" s="451" t="s">
        <v>979</v>
      </c>
      <c r="C55" s="355" t="s">
        <v>925</v>
      </c>
      <c r="D55" s="325" t="s">
        <v>893</v>
      </c>
      <c r="E55" s="369">
        <v>65</v>
      </c>
      <c r="F55" s="370"/>
      <c r="G55" s="371">
        <f t="shared" si="4"/>
        <v>0</v>
      </c>
      <c r="H55" s="372"/>
      <c r="I55" s="373">
        <f t="shared" si="5"/>
        <v>0</v>
      </c>
      <c r="J55" s="286" t="s">
        <v>957</v>
      </c>
    </row>
    <row r="56" spans="1:10" s="286" customFormat="1">
      <c r="A56" s="467">
        <v>30</v>
      </c>
      <c r="B56" s="451" t="s">
        <v>980</v>
      </c>
      <c r="C56" s="355" t="s">
        <v>926</v>
      </c>
      <c r="D56" s="325" t="s">
        <v>893</v>
      </c>
      <c r="E56" s="369">
        <v>10</v>
      </c>
      <c r="F56" s="370"/>
      <c r="G56" s="371">
        <f t="shared" si="4"/>
        <v>0</v>
      </c>
      <c r="H56" s="372"/>
      <c r="I56" s="373">
        <f t="shared" si="5"/>
        <v>0</v>
      </c>
      <c r="J56" s="286" t="s">
        <v>957</v>
      </c>
    </row>
    <row r="57" spans="1:10" s="286" customFormat="1">
      <c r="A57" s="467">
        <v>31</v>
      </c>
      <c r="B57" s="451" t="s">
        <v>981</v>
      </c>
      <c r="C57" s="355" t="s">
        <v>927</v>
      </c>
      <c r="D57" s="325" t="s">
        <v>893</v>
      </c>
      <c r="E57" s="369">
        <v>45</v>
      </c>
      <c r="F57" s="370"/>
      <c r="G57" s="371">
        <f t="shared" si="4"/>
        <v>0</v>
      </c>
      <c r="H57" s="372"/>
      <c r="I57" s="373">
        <f t="shared" si="5"/>
        <v>0</v>
      </c>
      <c r="J57" s="286" t="s">
        <v>957</v>
      </c>
    </row>
    <row r="58" spans="1:10" s="286" customFormat="1" ht="31.25">
      <c r="A58" s="467">
        <v>32</v>
      </c>
      <c r="B58" s="451" t="s">
        <v>982</v>
      </c>
      <c r="C58" s="355" t="s">
        <v>928</v>
      </c>
      <c r="D58" s="325" t="s">
        <v>893</v>
      </c>
      <c r="E58" s="369">
        <v>1</v>
      </c>
      <c r="F58" s="370"/>
      <c r="G58" s="371">
        <f t="shared" si="4"/>
        <v>0</v>
      </c>
      <c r="H58" s="372"/>
      <c r="I58" s="373">
        <f t="shared" si="5"/>
        <v>0</v>
      </c>
      <c r="J58" s="286" t="s">
        <v>957</v>
      </c>
    </row>
    <row r="59" spans="1:10" s="286" customFormat="1">
      <c r="A59" s="467">
        <v>33</v>
      </c>
      <c r="B59" s="451" t="s">
        <v>983</v>
      </c>
      <c r="C59" s="374" t="s">
        <v>929</v>
      </c>
      <c r="D59" s="375" t="s">
        <v>152</v>
      </c>
      <c r="E59" s="376">
        <v>70</v>
      </c>
      <c r="F59" s="377"/>
      <c r="G59" s="371">
        <f t="shared" si="4"/>
        <v>0</v>
      </c>
      <c r="H59" s="378"/>
      <c r="I59" s="379">
        <f t="shared" si="5"/>
        <v>0</v>
      </c>
      <c r="J59" s="286" t="s">
        <v>957</v>
      </c>
    </row>
    <row r="60" spans="1:10" s="286" customFormat="1">
      <c r="A60" s="467">
        <v>34</v>
      </c>
      <c r="B60" s="451" t="s">
        <v>984</v>
      </c>
      <c r="C60" s="374" t="s">
        <v>930</v>
      </c>
      <c r="D60" s="375" t="s">
        <v>152</v>
      </c>
      <c r="E60" s="376">
        <v>40</v>
      </c>
      <c r="F60" s="377"/>
      <c r="G60" s="371">
        <f t="shared" si="4"/>
        <v>0</v>
      </c>
      <c r="H60" s="378"/>
      <c r="I60" s="379">
        <f t="shared" si="5"/>
        <v>0</v>
      </c>
      <c r="J60" s="286" t="s">
        <v>957</v>
      </c>
    </row>
    <row r="61" spans="1:10" s="286" customFormat="1">
      <c r="A61" s="467">
        <v>35</v>
      </c>
      <c r="B61" s="451" t="s">
        <v>985</v>
      </c>
      <c r="C61" s="355" t="s">
        <v>931</v>
      </c>
      <c r="D61" s="325" t="s">
        <v>152</v>
      </c>
      <c r="E61" s="369">
        <v>20</v>
      </c>
      <c r="F61" s="370"/>
      <c r="G61" s="371">
        <f t="shared" si="4"/>
        <v>0</v>
      </c>
      <c r="H61" s="372"/>
      <c r="I61" s="373">
        <f t="shared" si="5"/>
        <v>0</v>
      </c>
      <c r="J61" s="286" t="s">
        <v>957</v>
      </c>
    </row>
    <row r="62" spans="1:10" s="286" customFormat="1">
      <c r="A62" s="467">
        <v>36</v>
      </c>
      <c r="B62" s="451" t="s">
        <v>986</v>
      </c>
      <c r="C62" s="355" t="s">
        <v>932</v>
      </c>
      <c r="D62" s="325" t="s">
        <v>152</v>
      </c>
      <c r="E62" s="369">
        <v>10</v>
      </c>
      <c r="F62" s="370"/>
      <c r="G62" s="371">
        <f t="shared" si="4"/>
        <v>0</v>
      </c>
      <c r="H62" s="372"/>
      <c r="I62" s="373">
        <f t="shared" si="5"/>
        <v>0</v>
      </c>
      <c r="J62" s="286" t="s">
        <v>957</v>
      </c>
    </row>
    <row r="63" spans="1:10" s="286" customFormat="1" ht="16.3" thickBot="1">
      <c r="A63" s="467"/>
      <c r="B63" s="451"/>
      <c r="C63" s="355" t="s">
        <v>895</v>
      </c>
      <c r="D63" s="288"/>
      <c r="E63" s="369"/>
      <c r="F63" s="370"/>
      <c r="G63" s="380">
        <f>SUM(G45:G62)</f>
        <v>0</v>
      </c>
      <c r="H63" s="372"/>
      <c r="I63" s="381">
        <f>SUM(I45:I62)</f>
        <v>0</v>
      </c>
    </row>
    <row r="64" spans="1:10" s="286" customFormat="1" ht="19.05" thickBot="1">
      <c r="A64" s="467"/>
      <c r="B64" s="460"/>
      <c r="C64" s="359" t="s">
        <v>915</v>
      </c>
      <c r="D64" s="360"/>
      <c r="E64" s="361"/>
      <c r="F64" s="362"/>
      <c r="G64" s="361"/>
      <c r="H64" s="361"/>
      <c r="I64" s="363">
        <f>G63+I63</f>
        <v>0</v>
      </c>
    </row>
    <row r="65" spans="1:10" ht="16.3" thickBot="1">
      <c r="A65" s="466"/>
      <c r="B65" s="262"/>
      <c r="C65" s="364"/>
      <c r="D65" s="365"/>
      <c r="E65" s="366"/>
      <c r="F65" s="367"/>
      <c r="G65" s="366"/>
      <c r="H65" s="366"/>
      <c r="I65" s="368"/>
    </row>
    <row r="66" spans="1:10">
      <c r="A66" s="466"/>
      <c r="B66" s="455"/>
      <c r="C66" s="318" t="s">
        <v>933</v>
      </c>
      <c r="D66" s="319"/>
      <c r="E66" s="320"/>
      <c r="F66" s="321"/>
      <c r="G66" s="322"/>
      <c r="H66" s="323"/>
      <c r="I66" s="324"/>
    </row>
    <row r="67" spans="1:10" s="286" customFormat="1">
      <c r="A67" s="467">
        <v>37</v>
      </c>
      <c r="B67" s="451" t="s">
        <v>987</v>
      </c>
      <c r="C67" s="355" t="s">
        <v>934</v>
      </c>
      <c r="D67" s="288" t="s">
        <v>827</v>
      </c>
      <c r="E67" s="369">
        <v>25</v>
      </c>
      <c r="F67" s="370"/>
      <c r="G67" s="380">
        <f t="shared" ref="G67:G78" si="6">E67*F67</f>
        <v>0</v>
      </c>
      <c r="H67" s="382"/>
      <c r="I67" s="381">
        <f t="shared" ref="I67:I78" si="7">E67*H67</f>
        <v>0</v>
      </c>
      <c r="J67" s="286" t="s">
        <v>957</v>
      </c>
    </row>
    <row r="68" spans="1:10" s="286" customFormat="1">
      <c r="A68" s="467">
        <v>38</v>
      </c>
      <c r="B68" s="451" t="s">
        <v>988</v>
      </c>
      <c r="C68" s="355" t="s">
        <v>935</v>
      </c>
      <c r="D68" s="288" t="s">
        <v>152</v>
      </c>
      <c r="E68" s="369">
        <v>20</v>
      </c>
      <c r="F68" s="370"/>
      <c r="G68" s="380">
        <f t="shared" si="6"/>
        <v>0</v>
      </c>
      <c r="H68" s="382"/>
      <c r="I68" s="381">
        <f t="shared" si="7"/>
        <v>0</v>
      </c>
      <c r="J68" s="286" t="s">
        <v>957</v>
      </c>
    </row>
    <row r="69" spans="1:10" s="286" customFormat="1">
      <c r="A69" s="467">
        <v>39</v>
      </c>
      <c r="B69" s="451" t="s">
        <v>989</v>
      </c>
      <c r="C69" s="355" t="s">
        <v>936</v>
      </c>
      <c r="D69" s="288" t="s">
        <v>152</v>
      </c>
      <c r="E69" s="369">
        <v>95</v>
      </c>
      <c r="F69" s="370"/>
      <c r="G69" s="380">
        <f t="shared" si="6"/>
        <v>0</v>
      </c>
      <c r="H69" s="382"/>
      <c r="I69" s="381">
        <f t="shared" si="7"/>
        <v>0</v>
      </c>
      <c r="J69" s="286" t="s">
        <v>957</v>
      </c>
    </row>
    <row r="70" spans="1:10" s="386" customFormat="1">
      <c r="A70" s="467">
        <v>40</v>
      </c>
      <c r="B70" s="451" t="s">
        <v>990</v>
      </c>
      <c r="C70" s="374" t="s">
        <v>937</v>
      </c>
      <c r="D70" s="383" t="s">
        <v>893</v>
      </c>
      <c r="E70" s="376">
        <v>75</v>
      </c>
      <c r="F70" s="377"/>
      <c r="G70" s="380">
        <f t="shared" si="6"/>
        <v>0</v>
      </c>
      <c r="H70" s="384"/>
      <c r="I70" s="385">
        <f t="shared" si="7"/>
        <v>0</v>
      </c>
      <c r="J70" s="286" t="s">
        <v>957</v>
      </c>
    </row>
    <row r="71" spans="1:10" s="386" customFormat="1">
      <c r="A71" s="467">
        <v>41</v>
      </c>
      <c r="B71" s="451" t="s">
        <v>991</v>
      </c>
      <c r="C71" s="374" t="s">
        <v>938</v>
      </c>
      <c r="D71" s="383" t="s">
        <v>152</v>
      </c>
      <c r="E71" s="376">
        <v>95</v>
      </c>
      <c r="F71" s="377"/>
      <c r="G71" s="380">
        <f t="shared" si="6"/>
        <v>0</v>
      </c>
      <c r="H71" s="384"/>
      <c r="I71" s="385">
        <f t="shared" si="7"/>
        <v>0</v>
      </c>
      <c r="J71" s="286" t="s">
        <v>957</v>
      </c>
    </row>
    <row r="72" spans="1:10" s="386" customFormat="1">
      <c r="A72" s="467">
        <v>42</v>
      </c>
      <c r="B72" s="451" t="s">
        <v>992</v>
      </c>
      <c r="C72" s="374" t="s">
        <v>939</v>
      </c>
      <c r="D72" s="383" t="s">
        <v>152</v>
      </c>
      <c r="E72" s="376">
        <v>20</v>
      </c>
      <c r="F72" s="377"/>
      <c r="G72" s="380">
        <f t="shared" si="6"/>
        <v>0</v>
      </c>
      <c r="H72" s="384"/>
      <c r="I72" s="385">
        <f t="shared" si="7"/>
        <v>0</v>
      </c>
      <c r="J72" s="286" t="s">
        <v>957</v>
      </c>
    </row>
    <row r="73" spans="1:10" s="386" customFormat="1" ht="31.25">
      <c r="A73" s="467">
        <v>43</v>
      </c>
      <c r="B73" s="451" t="s">
        <v>993</v>
      </c>
      <c r="C73" s="374" t="s">
        <v>940</v>
      </c>
      <c r="D73" s="383" t="s">
        <v>143</v>
      </c>
      <c r="E73" s="376">
        <v>4.5</v>
      </c>
      <c r="F73" s="377"/>
      <c r="G73" s="380">
        <f t="shared" si="6"/>
        <v>0</v>
      </c>
      <c r="H73" s="384"/>
      <c r="I73" s="385">
        <f t="shared" si="7"/>
        <v>0</v>
      </c>
      <c r="J73" s="286" t="s">
        <v>957</v>
      </c>
    </row>
    <row r="74" spans="1:10" s="386" customFormat="1" ht="31.25">
      <c r="A74" s="467">
        <v>44</v>
      </c>
      <c r="B74" s="451" t="s">
        <v>994</v>
      </c>
      <c r="C74" s="374" t="s">
        <v>941</v>
      </c>
      <c r="D74" s="383" t="s">
        <v>893</v>
      </c>
      <c r="E74" s="376">
        <v>55</v>
      </c>
      <c r="F74" s="377"/>
      <c r="G74" s="380">
        <f t="shared" si="6"/>
        <v>0</v>
      </c>
      <c r="H74" s="384"/>
      <c r="I74" s="385">
        <f t="shared" si="7"/>
        <v>0</v>
      </c>
      <c r="J74" s="286" t="s">
        <v>957</v>
      </c>
    </row>
    <row r="75" spans="1:10" s="386" customFormat="1" ht="31.25">
      <c r="A75" s="467">
        <v>45</v>
      </c>
      <c r="B75" s="451" t="s">
        <v>995</v>
      </c>
      <c r="C75" s="374" t="s">
        <v>942</v>
      </c>
      <c r="D75" s="383" t="s">
        <v>152</v>
      </c>
      <c r="E75" s="376">
        <v>1</v>
      </c>
      <c r="F75" s="377"/>
      <c r="G75" s="380">
        <f t="shared" si="6"/>
        <v>0</v>
      </c>
      <c r="H75" s="384"/>
      <c r="I75" s="385">
        <f t="shared" si="7"/>
        <v>0</v>
      </c>
      <c r="J75" s="286" t="s">
        <v>957</v>
      </c>
    </row>
    <row r="76" spans="1:10" s="286" customFormat="1">
      <c r="A76" s="467">
        <v>46</v>
      </c>
      <c r="B76" s="451" t="s">
        <v>987</v>
      </c>
      <c r="C76" s="355" t="s">
        <v>943</v>
      </c>
      <c r="D76" s="288" t="s">
        <v>827</v>
      </c>
      <c r="E76" s="369">
        <v>10</v>
      </c>
      <c r="F76" s="370"/>
      <c r="G76" s="380">
        <f t="shared" si="6"/>
        <v>0</v>
      </c>
      <c r="H76" s="382"/>
      <c r="I76" s="381">
        <f t="shared" si="7"/>
        <v>0</v>
      </c>
      <c r="J76" s="286" t="s">
        <v>957</v>
      </c>
    </row>
    <row r="77" spans="1:10" s="286" customFormat="1">
      <c r="A77" s="467">
        <v>47</v>
      </c>
      <c r="B77" s="451" t="s">
        <v>996</v>
      </c>
      <c r="C77" s="355" t="s">
        <v>997</v>
      </c>
      <c r="D77" s="288" t="s">
        <v>827</v>
      </c>
      <c r="E77" s="369">
        <v>25</v>
      </c>
      <c r="F77" s="370"/>
      <c r="G77" s="380">
        <f t="shared" si="6"/>
        <v>0</v>
      </c>
      <c r="H77" s="382"/>
      <c r="I77" s="381">
        <f t="shared" si="7"/>
        <v>0</v>
      </c>
      <c r="J77" s="286" t="s">
        <v>957</v>
      </c>
    </row>
    <row r="78" spans="1:10" s="286" customFormat="1">
      <c r="A78" s="467">
        <v>48</v>
      </c>
      <c r="B78" s="451" t="s">
        <v>998</v>
      </c>
      <c r="C78" s="374" t="s">
        <v>944</v>
      </c>
      <c r="D78" s="383" t="s">
        <v>893</v>
      </c>
      <c r="E78" s="376">
        <v>5</v>
      </c>
      <c r="F78" s="377"/>
      <c r="G78" s="380">
        <f t="shared" si="6"/>
        <v>0</v>
      </c>
      <c r="H78" s="384"/>
      <c r="I78" s="385">
        <f t="shared" si="7"/>
        <v>0</v>
      </c>
      <c r="J78" s="286" t="s">
        <v>957</v>
      </c>
    </row>
    <row r="79" spans="1:10" s="286" customFormat="1" ht="16.3" thickBot="1">
      <c r="A79" s="467"/>
      <c r="B79" s="451"/>
      <c r="C79" s="355" t="s">
        <v>945</v>
      </c>
      <c r="D79" s="288"/>
      <c r="E79" s="369"/>
      <c r="F79" s="370"/>
      <c r="G79" s="380">
        <f>SUM(G67:G78)</f>
        <v>0</v>
      </c>
      <c r="H79" s="387"/>
      <c r="I79" s="381">
        <f>SUM(I67:I78)</f>
        <v>0</v>
      </c>
      <c r="J79" s="286" t="s">
        <v>957</v>
      </c>
    </row>
    <row r="80" spans="1:10" s="286" customFormat="1" ht="19.05" thickBot="1">
      <c r="A80" s="467"/>
      <c r="B80" s="460"/>
      <c r="C80" s="388" t="s">
        <v>915</v>
      </c>
      <c r="D80" s="389"/>
      <c r="E80" s="361"/>
      <c r="F80" s="362"/>
      <c r="G80" s="361"/>
      <c r="H80" s="361"/>
      <c r="I80" s="363">
        <f>G79+I79</f>
        <v>0</v>
      </c>
    </row>
    <row r="81" spans="1:10" ht="16.3" thickBot="1">
      <c r="A81" s="466"/>
      <c r="B81" s="261"/>
      <c r="C81" s="261"/>
      <c r="D81" s="390"/>
      <c r="E81" s="390"/>
      <c r="F81" s="390"/>
      <c r="G81" s="390"/>
      <c r="H81" s="390"/>
      <c r="I81" s="391"/>
    </row>
    <row r="82" spans="1:10">
      <c r="A82" s="466"/>
      <c r="B82" s="455"/>
      <c r="C82" s="318" t="s">
        <v>946</v>
      </c>
      <c r="D82" s="319"/>
      <c r="E82" s="320"/>
      <c r="F82" s="321"/>
      <c r="G82" s="322"/>
      <c r="H82" s="323"/>
      <c r="I82" s="324"/>
    </row>
    <row r="83" spans="1:10" ht="31.25">
      <c r="A83" s="466">
        <v>49</v>
      </c>
      <c r="B83" s="461" t="s">
        <v>999</v>
      </c>
      <c r="C83" s="374" t="s">
        <v>1000</v>
      </c>
      <c r="D83" s="383" t="s">
        <v>893</v>
      </c>
      <c r="E83" s="376">
        <v>6</v>
      </c>
      <c r="F83" s="377"/>
      <c r="G83" s="380">
        <f t="shared" ref="G83:G92" si="8">E83*F83</f>
        <v>0</v>
      </c>
      <c r="H83" s="378"/>
      <c r="I83" s="385">
        <f t="shared" ref="I83:I92" si="9">E83*H83</f>
        <v>0</v>
      </c>
      <c r="J83" s="286" t="s">
        <v>957</v>
      </c>
    </row>
    <row r="84" spans="1:10" ht="28.9" customHeight="1">
      <c r="A84" s="466">
        <v>50</v>
      </c>
      <c r="B84" s="461" t="s">
        <v>1001</v>
      </c>
      <c r="C84" s="374" t="s">
        <v>1002</v>
      </c>
      <c r="D84" s="383" t="s">
        <v>893</v>
      </c>
      <c r="E84" s="376">
        <v>1</v>
      </c>
      <c r="F84" s="377"/>
      <c r="G84" s="380">
        <f t="shared" si="8"/>
        <v>0</v>
      </c>
      <c r="H84" s="378"/>
      <c r="I84" s="385">
        <f t="shared" si="9"/>
        <v>0</v>
      </c>
      <c r="J84" s="286" t="s">
        <v>957</v>
      </c>
    </row>
    <row r="85" spans="1:10" s="392" customFormat="1" ht="14.95" customHeight="1">
      <c r="A85" s="466">
        <v>51</v>
      </c>
      <c r="B85" s="461" t="s">
        <v>1003</v>
      </c>
      <c r="C85" s="374" t="s">
        <v>1004</v>
      </c>
      <c r="D85" s="383" t="s">
        <v>152</v>
      </c>
      <c r="E85" s="376">
        <v>210</v>
      </c>
      <c r="F85" s="377"/>
      <c r="G85" s="380">
        <f t="shared" si="8"/>
        <v>0</v>
      </c>
      <c r="H85" s="378"/>
      <c r="I85" s="385">
        <f t="shared" si="9"/>
        <v>0</v>
      </c>
      <c r="J85" s="286" t="s">
        <v>957</v>
      </c>
    </row>
    <row r="86" spans="1:10" s="392" customFormat="1">
      <c r="A86" s="466">
        <v>52</v>
      </c>
      <c r="B86" s="461" t="s">
        <v>1005</v>
      </c>
      <c r="C86" s="374" t="s">
        <v>947</v>
      </c>
      <c r="D86" s="375" t="s">
        <v>152</v>
      </c>
      <c r="E86" s="376">
        <v>45</v>
      </c>
      <c r="F86" s="377"/>
      <c r="G86" s="371">
        <f t="shared" si="8"/>
        <v>0</v>
      </c>
      <c r="H86" s="378"/>
      <c r="I86" s="379">
        <f t="shared" si="9"/>
        <v>0</v>
      </c>
      <c r="J86" s="286" t="s">
        <v>957</v>
      </c>
    </row>
    <row r="87" spans="1:10">
      <c r="A87" s="466">
        <v>53</v>
      </c>
      <c r="B87" s="461" t="s">
        <v>1006</v>
      </c>
      <c r="C87" s="393" t="s">
        <v>1007</v>
      </c>
      <c r="D87" s="383" t="s">
        <v>152</v>
      </c>
      <c r="E87" s="376">
        <v>15</v>
      </c>
      <c r="F87" s="377"/>
      <c r="G87" s="380">
        <f t="shared" si="8"/>
        <v>0</v>
      </c>
      <c r="H87" s="394"/>
      <c r="I87" s="395">
        <f t="shared" si="9"/>
        <v>0</v>
      </c>
      <c r="J87" s="286" t="s">
        <v>957</v>
      </c>
    </row>
    <row r="88" spans="1:10" s="386" customFormat="1">
      <c r="A88" s="466">
        <v>54</v>
      </c>
      <c r="B88" s="461" t="s">
        <v>990</v>
      </c>
      <c r="C88" s="374" t="s">
        <v>937</v>
      </c>
      <c r="D88" s="383" t="s">
        <v>893</v>
      </c>
      <c r="E88" s="376">
        <v>6</v>
      </c>
      <c r="F88" s="377"/>
      <c r="G88" s="380">
        <f t="shared" si="8"/>
        <v>0</v>
      </c>
      <c r="H88" s="384"/>
      <c r="I88" s="385">
        <f t="shared" si="9"/>
        <v>0</v>
      </c>
      <c r="J88" s="286" t="s">
        <v>957</v>
      </c>
    </row>
    <row r="89" spans="1:10" s="392" customFormat="1">
      <c r="A89" s="466">
        <v>55</v>
      </c>
      <c r="B89" s="451" t="s">
        <v>989</v>
      </c>
      <c r="C89" s="374" t="s">
        <v>936</v>
      </c>
      <c r="D89" s="375" t="s">
        <v>152</v>
      </c>
      <c r="E89" s="376">
        <v>30</v>
      </c>
      <c r="F89" s="377"/>
      <c r="G89" s="371">
        <f t="shared" si="8"/>
        <v>0</v>
      </c>
      <c r="H89" s="384"/>
      <c r="I89" s="379">
        <f t="shared" si="9"/>
        <v>0</v>
      </c>
      <c r="J89" s="286" t="s">
        <v>957</v>
      </c>
    </row>
    <row r="90" spans="1:10" s="386" customFormat="1" ht="14.95" customHeight="1">
      <c r="A90" s="466">
        <v>56</v>
      </c>
      <c r="B90" s="461" t="s">
        <v>991</v>
      </c>
      <c r="C90" s="374" t="s">
        <v>938</v>
      </c>
      <c r="D90" s="383" t="s">
        <v>152</v>
      </c>
      <c r="E90" s="376">
        <v>30</v>
      </c>
      <c r="F90" s="377"/>
      <c r="G90" s="380">
        <f t="shared" si="8"/>
        <v>0</v>
      </c>
      <c r="H90" s="384"/>
      <c r="I90" s="385">
        <f t="shared" si="9"/>
        <v>0</v>
      </c>
      <c r="J90" s="286" t="s">
        <v>957</v>
      </c>
    </row>
    <row r="91" spans="1:10" s="386" customFormat="1">
      <c r="A91" s="466">
        <v>57</v>
      </c>
      <c r="B91" s="461" t="s">
        <v>1008</v>
      </c>
      <c r="C91" s="374" t="s">
        <v>948</v>
      </c>
      <c r="D91" s="383" t="s">
        <v>152</v>
      </c>
      <c r="E91" s="376">
        <v>30</v>
      </c>
      <c r="F91" s="377"/>
      <c r="G91" s="380">
        <f t="shared" si="8"/>
        <v>0</v>
      </c>
      <c r="H91" s="384"/>
      <c r="I91" s="385">
        <f t="shared" si="9"/>
        <v>0</v>
      </c>
      <c r="J91" s="286" t="s">
        <v>957</v>
      </c>
    </row>
    <row r="92" spans="1:10" s="386" customFormat="1">
      <c r="A92" s="466">
        <v>58</v>
      </c>
      <c r="B92" s="461" t="s">
        <v>1009</v>
      </c>
      <c r="C92" s="374" t="s">
        <v>1010</v>
      </c>
      <c r="D92" s="383" t="s">
        <v>893</v>
      </c>
      <c r="E92" s="376">
        <v>7</v>
      </c>
      <c r="F92" s="377"/>
      <c r="G92" s="380">
        <f t="shared" si="8"/>
        <v>0</v>
      </c>
      <c r="H92" s="384"/>
      <c r="I92" s="385">
        <f t="shared" si="9"/>
        <v>0</v>
      </c>
      <c r="J92" s="286" t="s">
        <v>957</v>
      </c>
    </row>
    <row r="93" spans="1:10" s="386" customFormat="1" ht="16.3" thickBot="1">
      <c r="A93" s="467"/>
      <c r="B93" s="451"/>
      <c r="C93" s="374"/>
      <c r="D93" s="383"/>
      <c r="E93" s="376"/>
      <c r="F93" s="377"/>
      <c r="G93" s="380">
        <f>SUM(G83:G89)</f>
        <v>0</v>
      </c>
      <c r="H93" s="384"/>
      <c r="I93" s="396">
        <f>SUM(I83:I89)</f>
        <v>0</v>
      </c>
      <c r="J93" s="286" t="s">
        <v>957</v>
      </c>
    </row>
    <row r="94" spans="1:10" ht="19.05" thickBot="1">
      <c r="A94" s="466"/>
      <c r="B94" s="460"/>
      <c r="C94" s="359"/>
      <c r="D94" s="360"/>
      <c r="E94" s="361"/>
      <c r="F94" s="362"/>
      <c r="G94" s="361"/>
      <c r="H94" s="361"/>
      <c r="I94" s="397">
        <f>G93+I93</f>
        <v>0</v>
      </c>
    </row>
    <row r="95" spans="1:10" ht="16.3" thickBot="1">
      <c r="A95" s="466"/>
      <c r="B95" s="261"/>
      <c r="C95" s="447"/>
      <c r="D95" s="390"/>
      <c r="E95" s="390"/>
      <c r="F95" s="390"/>
      <c r="G95" s="390"/>
      <c r="H95" s="390"/>
      <c r="I95" s="391"/>
    </row>
    <row r="96" spans="1:10">
      <c r="A96" s="466"/>
      <c r="B96" s="462"/>
      <c r="C96" s="398"/>
      <c r="D96" s="399"/>
      <c r="E96" s="400"/>
      <c r="F96" s="401"/>
      <c r="G96" s="402"/>
      <c r="H96" s="403"/>
      <c r="I96" s="404"/>
    </row>
    <row r="97" spans="1:10" s="286" customFormat="1">
      <c r="A97" s="467"/>
      <c r="B97" s="450"/>
      <c r="C97" s="405" t="s">
        <v>949</v>
      </c>
      <c r="D97" s="406"/>
      <c r="E97" s="407"/>
      <c r="F97" s="408"/>
      <c r="G97" s="409"/>
      <c r="H97" s="410"/>
      <c r="I97" s="411"/>
    </row>
    <row r="98" spans="1:10" s="286" customFormat="1" ht="31.25">
      <c r="A98" s="467">
        <v>59</v>
      </c>
      <c r="B98" s="451" t="s">
        <v>969</v>
      </c>
      <c r="C98" s="355" t="s">
        <v>950</v>
      </c>
      <c r="D98" s="288" t="s">
        <v>553</v>
      </c>
      <c r="E98" s="369">
        <v>1</v>
      </c>
      <c r="F98" s="370"/>
      <c r="G98" s="380">
        <f>E98*F98</f>
        <v>0</v>
      </c>
      <c r="H98" s="372"/>
      <c r="I98" s="381">
        <f>E98*H98</f>
        <v>0</v>
      </c>
      <c r="J98" s="286" t="s">
        <v>957</v>
      </c>
    </row>
    <row r="99" spans="1:10">
      <c r="A99" s="466">
        <v>60</v>
      </c>
      <c r="B99" s="451" t="s">
        <v>969</v>
      </c>
      <c r="C99" s="355" t="s">
        <v>951</v>
      </c>
      <c r="D99" s="288" t="s">
        <v>553</v>
      </c>
      <c r="E99" s="369">
        <v>1</v>
      </c>
      <c r="F99" s="370"/>
      <c r="G99" s="380">
        <f>E99*F99</f>
        <v>0</v>
      </c>
      <c r="H99" s="372"/>
      <c r="I99" s="381">
        <f>E99*H99</f>
        <v>0</v>
      </c>
      <c r="J99" s="286" t="s">
        <v>957</v>
      </c>
    </row>
    <row r="100" spans="1:10">
      <c r="A100" s="466">
        <v>61</v>
      </c>
      <c r="B100" s="451" t="s">
        <v>969</v>
      </c>
      <c r="C100" s="355" t="s">
        <v>952</v>
      </c>
      <c r="D100" s="288" t="s">
        <v>553</v>
      </c>
      <c r="E100" s="369">
        <v>1</v>
      </c>
      <c r="F100" s="370"/>
      <c r="G100" s="380">
        <f>E100*F100</f>
        <v>0</v>
      </c>
      <c r="H100" s="372"/>
      <c r="I100" s="381">
        <f>E100*H100</f>
        <v>0</v>
      </c>
      <c r="J100" s="286" t="s">
        <v>957</v>
      </c>
    </row>
    <row r="101" spans="1:10" s="392" customFormat="1">
      <c r="A101" s="466">
        <v>62</v>
      </c>
      <c r="B101" s="461" t="s">
        <v>969</v>
      </c>
      <c r="C101" s="374" t="s">
        <v>953</v>
      </c>
      <c r="D101" s="383" t="s">
        <v>893</v>
      </c>
      <c r="E101" s="376">
        <v>7</v>
      </c>
      <c r="F101" s="377"/>
      <c r="G101" s="380">
        <f>E101*F101</f>
        <v>0</v>
      </c>
      <c r="H101" s="378"/>
      <c r="I101" s="385">
        <f>E101*H101</f>
        <v>0</v>
      </c>
      <c r="J101" s="286" t="s">
        <v>957</v>
      </c>
    </row>
    <row r="102" spans="1:10" ht="16.3" thickBot="1">
      <c r="A102" s="466"/>
      <c r="B102" s="463"/>
      <c r="C102" s="295" t="s">
        <v>895</v>
      </c>
      <c r="D102" s="412"/>
      <c r="E102" s="413"/>
      <c r="F102" s="414"/>
      <c r="G102" s="415">
        <f>SUM(G98:G101)</f>
        <v>0</v>
      </c>
      <c r="H102" s="416"/>
      <c r="I102" s="417">
        <f>SUM(I98:I101)</f>
        <v>0</v>
      </c>
      <c r="J102" s="286" t="s">
        <v>957</v>
      </c>
    </row>
    <row r="103" spans="1:10" ht="19.05" thickBot="1">
      <c r="A103" s="466"/>
      <c r="B103" s="453"/>
      <c r="C103" s="303" t="s">
        <v>896</v>
      </c>
      <c r="D103" s="304"/>
      <c r="E103" s="305"/>
      <c r="F103" s="306"/>
      <c r="G103" s="307"/>
      <c r="H103" s="418"/>
      <c r="I103" s="397">
        <f>G102+I102</f>
        <v>0</v>
      </c>
    </row>
    <row r="104" spans="1:10" ht="19.05" thickBot="1">
      <c r="A104" s="466"/>
      <c r="B104" s="464"/>
      <c r="C104" s="419"/>
      <c r="D104" s="420"/>
      <c r="E104" s="421"/>
      <c r="F104" s="422"/>
      <c r="G104" s="421"/>
      <c r="H104" s="421"/>
      <c r="I104" s="421"/>
    </row>
    <row r="105" spans="1:10" ht="19.05" thickBot="1">
      <c r="A105" s="466">
        <v>56</v>
      </c>
      <c r="B105" s="453"/>
      <c r="C105" s="423" t="s">
        <v>954</v>
      </c>
      <c r="D105" s="424"/>
      <c r="E105" s="424"/>
      <c r="F105" s="424"/>
      <c r="G105" s="425">
        <f>SUM(G102,G79,G93,G63,G41,G29,G16)</f>
        <v>0</v>
      </c>
      <c r="H105" s="302"/>
      <c r="I105" s="426">
        <f>PRODUCT(G105*0.03)</f>
        <v>0</v>
      </c>
    </row>
    <row r="106" spans="1:10" ht="16.3" thickBot="1">
      <c r="A106" s="466"/>
      <c r="B106" s="262"/>
      <c r="C106" s="427"/>
      <c r="D106" s="428"/>
      <c r="E106" s="429"/>
      <c r="F106" s="430"/>
      <c r="G106" s="429"/>
      <c r="H106" s="429"/>
      <c r="I106" s="431"/>
    </row>
    <row r="107" spans="1:10" ht="21.75" thickBot="1">
      <c r="A107" s="466"/>
      <c r="B107" s="465"/>
      <c r="C107" s="432" t="s">
        <v>955</v>
      </c>
      <c r="D107" s="433"/>
      <c r="E107" s="434"/>
      <c r="F107" s="435"/>
      <c r="G107" s="436"/>
      <c r="H107" s="437"/>
      <c r="I107" s="438">
        <f>I17+I30+I42+I64+I80+I103+I105+I94</f>
        <v>0</v>
      </c>
    </row>
    <row r="108" spans="1:10">
      <c r="A108" s="261"/>
      <c r="B108" s="262"/>
      <c r="C108" s="261"/>
      <c r="D108" s="439"/>
      <c r="E108" s="440"/>
      <c r="F108" s="441"/>
      <c r="G108" s="265"/>
    </row>
    <row r="109" spans="1:10">
      <c r="B109" s="261"/>
      <c r="C109" s="261"/>
      <c r="D109" s="261"/>
      <c r="E109" s="261"/>
      <c r="F109" s="261"/>
      <c r="G109" s="261"/>
      <c r="H109" s="261"/>
    </row>
    <row r="110" spans="1:10">
      <c r="B110" s="261"/>
      <c r="C110" s="261"/>
      <c r="D110" s="261"/>
      <c r="E110" s="261"/>
      <c r="F110" s="261"/>
      <c r="G110" s="261"/>
      <c r="H110" s="261"/>
    </row>
    <row r="111" spans="1:10">
      <c r="B111" s="261"/>
      <c r="C111" s="261"/>
      <c r="D111" s="261"/>
      <c r="E111" s="261"/>
      <c r="F111" s="261"/>
      <c r="G111" s="261"/>
      <c r="H111" s="261"/>
    </row>
    <row r="112" spans="1:10">
      <c r="B112" s="261"/>
      <c r="C112" s="261"/>
      <c r="D112" s="261"/>
      <c r="E112" s="261"/>
      <c r="F112" s="261"/>
      <c r="G112" s="261"/>
      <c r="H112" s="261"/>
    </row>
    <row r="113" spans="1:1" s="261" customFormat="1">
      <c r="A113" s="447"/>
    </row>
    <row r="114" spans="1:1" s="261" customFormat="1">
      <c r="A114" s="447"/>
    </row>
    <row r="115" spans="1:1" s="261" customFormat="1">
      <c r="A115" s="447"/>
    </row>
    <row r="116" spans="1:1" s="261" customFormat="1">
      <c r="A116" s="447"/>
    </row>
    <row r="117" spans="1:1" s="261" customFormat="1">
      <c r="A117" s="447"/>
    </row>
    <row r="118" spans="1:1" s="261" customFormat="1">
      <c r="A118" s="447"/>
    </row>
    <row r="119" spans="1:1" s="261" customFormat="1">
      <c r="A119" s="447"/>
    </row>
    <row r="120" spans="1:1" s="261" customFormat="1">
      <c r="A120" s="447"/>
    </row>
    <row r="121" spans="1:1" s="261" customFormat="1">
      <c r="A121" s="447"/>
    </row>
    <row r="122" spans="1:1" s="261" customFormat="1">
      <c r="A122" s="447"/>
    </row>
    <row r="123" spans="1:1" s="261" customFormat="1">
      <c r="A123" s="447"/>
    </row>
    <row r="124" spans="1:1" s="261" customFormat="1">
      <c r="A124" s="447"/>
    </row>
    <row r="125" spans="1:1" s="261" customFormat="1">
      <c r="A125" s="447"/>
    </row>
    <row r="126" spans="1:1" s="261" customFormat="1">
      <c r="A126" s="447"/>
    </row>
    <row r="127" spans="1:1" s="261" customFormat="1">
      <c r="A127" s="447"/>
    </row>
    <row r="128" spans="1:1" s="261" customFormat="1">
      <c r="A128" s="447"/>
    </row>
    <row r="129" spans="1:1" s="261" customFormat="1">
      <c r="A129" s="447"/>
    </row>
    <row r="130" spans="1:1" s="261" customFormat="1">
      <c r="A130" s="447"/>
    </row>
    <row r="131" spans="1:1" s="261" customFormat="1">
      <c r="A131" s="447"/>
    </row>
    <row r="132" spans="1:1" s="261" customFormat="1">
      <c r="A132" s="447"/>
    </row>
    <row r="133" spans="1:1" s="261" customFormat="1">
      <c r="A133" s="447"/>
    </row>
    <row r="134" spans="1:1" s="261" customFormat="1">
      <c r="A134" s="447"/>
    </row>
    <row r="135" spans="1:1" s="261" customFormat="1">
      <c r="A135" s="447"/>
    </row>
    <row r="136" spans="1:1" s="261" customFormat="1">
      <c r="A136" s="447"/>
    </row>
    <row r="137" spans="1:1" s="261" customFormat="1">
      <c r="A137" s="447"/>
    </row>
    <row r="138" spans="1:1" s="261" customFormat="1">
      <c r="A138" s="447"/>
    </row>
    <row r="139" spans="1:1" s="261" customFormat="1">
      <c r="A139" s="447"/>
    </row>
    <row r="140" spans="1:1" s="261" customFormat="1">
      <c r="A140" s="447"/>
    </row>
    <row r="141" spans="1:1" s="261" customFormat="1">
      <c r="A141" s="447"/>
    </row>
    <row r="142" spans="1:1" s="261" customFormat="1">
      <c r="A142" s="447"/>
    </row>
    <row r="143" spans="1:1" s="261" customFormat="1">
      <c r="A143" s="447"/>
    </row>
    <row r="144" spans="1:1" s="261" customFormat="1">
      <c r="A144" s="447"/>
    </row>
    <row r="145" spans="1:1" s="261" customFormat="1">
      <c r="A145" s="447"/>
    </row>
    <row r="146" spans="1:1" s="261" customFormat="1">
      <c r="A146" s="447"/>
    </row>
    <row r="147" spans="1:1" s="261" customFormat="1">
      <c r="A147" s="447"/>
    </row>
    <row r="148" spans="1:1" s="261" customFormat="1">
      <c r="A148" s="447"/>
    </row>
    <row r="149" spans="1:1" s="261" customFormat="1">
      <c r="A149" s="447"/>
    </row>
    <row r="150" spans="1:1" s="261" customFormat="1">
      <c r="A150" s="447"/>
    </row>
    <row r="151" spans="1:1" s="261" customFormat="1">
      <c r="A151" s="447"/>
    </row>
    <row r="152" spans="1:1" s="261" customFormat="1">
      <c r="A152" s="447"/>
    </row>
    <row r="153" spans="1:1" s="261" customFormat="1">
      <c r="A153" s="447"/>
    </row>
    <row r="154" spans="1:1" s="261" customFormat="1">
      <c r="A154" s="447"/>
    </row>
    <row r="155" spans="1:1" s="261" customFormat="1">
      <c r="A155" s="447"/>
    </row>
    <row r="156" spans="1:1" s="261" customFormat="1">
      <c r="A156" s="447"/>
    </row>
    <row r="157" spans="1:1" s="261" customFormat="1">
      <c r="A157" s="447"/>
    </row>
    <row r="158" spans="1:1" s="261" customFormat="1">
      <c r="A158" s="447"/>
    </row>
    <row r="159" spans="1:1" s="261" customFormat="1">
      <c r="A159" s="447"/>
    </row>
    <row r="160" spans="1:1" s="261" customFormat="1">
      <c r="A160" s="447"/>
    </row>
    <row r="161" spans="1:1" s="261" customFormat="1">
      <c r="A161" s="447"/>
    </row>
    <row r="162" spans="1:1" s="261" customFormat="1">
      <c r="A162" s="447"/>
    </row>
    <row r="163" spans="1:1" s="261" customFormat="1">
      <c r="A163" s="447"/>
    </row>
    <row r="164" spans="1:1" s="261" customFormat="1">
      <c r="A164" s="447"/>
    </row>
    <row r="165" spans="1:1" s="261" customFormat="1">
      <c r="A165" s="447"/>
    </row>
    <row r="166" spans="1:1" s="261" customFormat="1">
      <c r="A166" s="447"/>
    </row>
    <row r="167" spans="1:1" s="261" customFormat="1">
      <c r="A167" s="447"/>
    </row>
    <row r="168" spans="1:1" s="261" customFormat="1">
      <c r="A168" s="447"/>
    </row>
    <row r="169" spans="1:1" s="261" customFormat="1">
      <c r="A169" s="447"/>
    </row>
    <row r="170" spans="1:1" s="261" customFormat="1">
      <c r="A170" s="447"/>
    </row>
    <row r="171" spans="1:1" s="261" customFormat="1">
      <c r="A171" s="447"/>
    </row>
    <row r="172" spans="1:1" s="261" customFormat="1">
      <c r="A172" s="447"/>
    </row>
    <row r="173" spans="1:1" s="261" customFormat="1">
      <c r="A173" s="447"/>
    </row>
    <row r="174" spans="1:1" s="261" customFormat="1">
      <c r="A174" s="447"/>
    </row>
    <row r="175" spans="1:1" s="261" customFormat="1">
      <c r="A175" s="447"/>
    </row>
    <row r="176" spans="1:1" s="261" customFormat="1">
      <c r="A176" s="447"/>
    </row>
    <row r="177" spans="1:1" s="261" customFormat="1">
      <c r="A177" s="447"/>
    </row>
    <row r="178" spans="1:1" s="261" customFormat="1">
      <c r="A178" s="447"/>
    </row>
    <row r="179" spans="1:1" s="261" customFormat="1">
      <c r="A179" s="447"/>
    </row>
    <row r="180" spans="1:1" s="261" customFormat="1">
      <c r="A180" s="447"/>
    </row>
    <row r="181" spans="1:1" s="261" customFormat="1">
      <c r="A181" s="447"/>
    </row>
    <row r="182" spans="1:1" s="261" customFormat="1">
      <c r="A182" s="447"/>
    </row>
    <row r="183" spans="1:1" s="261" customFormat="1">
      <c r="A183" s="447"/>
    </row>
    <row r="184" spans="1:1" s="261" customFormat="1">
      <c r="A184" s="447"/>
    </row>
    <row r="185" spans="1:1" s="261" customFormat="1">
      <c r="A185" s="447"/>
    </row>
    <row r="186" spans="1:1" s="261" customFormat="1">
      <c r="A186" s="447"/>
    </row>
    <row r="187" spans="1:1" s="261" customFormat="1">
      <c r="A187" s="447"/>
    </row>
    <row r="188" spans="1:1" s="261" customFormat="1">
      <c r="A188" s="447"/>
    </row>
    <row r="189" spans="1:1" s="261" customFormat="1">
      <c r="A189" s="447"/>
    </row>
    <row r="190" spans="1:1" s="261" customFormat="1">
      <c r="A190" s="447"/>
    </row>
    <row r="191" spans="1:1" s="261" customFormat="1">
      <c r="A191" s="447"/>
    </row>
    <row r="192" spans="1:1" s="261" customFormat="1">
      <c r="A192" s="447"/>
    </row>
    <row r="193" spans="1:1" s="261" customFormat="1">
      <c r="A193" s="447"/>
    </row>
    <row r="194" spans="1:1" s="261" customFormat="1">
      <c r="A194" s="447"/>
    </row>
    <row r="195" spans="1:1" s="261" customFormat="1">
      <c r="A195" s="447"/>
    </row>
    <row r="196" spans="1:1" s="261" customFormat="1">
      <c r="A196" s="447"/>
    </row>
    <row r="197" spans="1:1" s="261" customFormat="1">
      <c r="A197" s="447"/>
    </row>
    <row r="198" spans="1:1" s="261" customFormat="1">
      <c r="A198" s="447"/>
    </row>
    <row r="199" spans="1:1" s="261" customFormat="1">
      <c r="A199" s="447"/>
    </row>
    <row r="200" spans="1:1" s="261" customFormat="1">
      <c r="A200" s="447"/>
    </row>
    <row r="201" spans="1:1" s="261" customFormat="1">
      <c r="A201" s="447"/>
    </row>
    <row r="202" spans="1:1" s="261" customFormat="1">
      <c r="A202" s="447"/>
    </row>
    <row r="203" spans="1:1" s="261" customFormat="1">
      <c r="A203" s="447"/>
    </row>
    <row r="204" spans="1:1" s="261" customFormat="1">
      <c r="A204" s="447"/>
    </row>
    <row r="205" spans="1:1" s="261" customFormat="1">
      <c r="A205" s="447"/>
    </row>
    <row r="206" spans="1:1" s="261" customFormat="1">
      <c r="A206" s="447"/>
    </row>
    <row r="207" spans="1:1" s="261" customFormat="1">
      <c r="A207" s="447"/>
    </row>
    <row r="208" spans="1:1" s="261" customFormat="1">
      <c r="A208" s="447"/>
    </row>
    <row r="209" spans="1:1" s="261" customFormat="1">
      <c r="A209" s="447"/>
    </row>
    <row r="210" spans="1:1" s="261" customFormat="1">
      <c r="A210" s="447"/>
    </row>
    <row r="211" spans="1:1" s="261" customFormat="1">
      <c r="A211" s="447"/>
    </row>
    <row r="212" spans="1:1" s="261" customFormat="1">
      <c r="A212" s="447"/>
    </row>
    <row r="213" spans="1:1" s="261" customFormat="1">
      <c r="A213" s="447"/>
    </row>
    <row r="214" spans="1:1" s="261" customFormat="1">
      <c r="A214" s="447"/>
    </row>
    <row r="215" spans="1:1" s="261" customFormat="1">
      <c r="A215" s="447"/>
    </row>
    <row r="216" spans="1:1" s="261" customFormat="1">
      <c r="A216" s="447"/>
    </row>
    <row r="217" spans="1:1" s="261" customFormat="1">
      <c r="A217" s="447"/>
    </row>
    <row r="218" spans="1:1" s="261" customFormat="1">
      <c r="A218" s="447"/>
    </row>
    <row r="219" spans="1:1" s="261" customFormat="1">
      <c r="A219" s="447"/>
    </row>
    <row r="220" spans="1:1" s="261" customFormat="1">
      <c r="A220" s="447"/>
    </row>
    <row r="221" spans="1:1" s="261" customFormat="1">
      <c r="A221" s="447"/>
    </row>
    <row r="222" spans="1:1" s="261" customFormat="1">
      <c r="A222" s="447"/>
    </row>
    <row r="223" spans="1:1" s="261" customFormat="1">
      <c r="A223" s="447"/>
    </row>
    <row r="224" spans="1:1" s="261" customFormat="1">
      <c r="A224" s="447"/>
    </row>
    <row r="225" spans="1:1" s="261" customFormat="1">
      <c r="A225" s="447"/>
    </row>
    <row r="226" spans="1:1" s="261" customFormat="1">
      <c r="A226" s="447"/>
    </row>
    <row r="227" spans="1:1" s="261" customFormat="1">
      <c r="A227" s="447"/>
    </row>
    <row r="228" spans="1:1" s="261" customFormat="1">
      <c r="A228" s="447"/>
    </row>
    <row r="229" spans="1:1" s="261" customFormat="1">
      <c r="A229" s="447"/>
    </row>
    <row r="230" spans="1:1" s="261" customFormat="1">
      <c r="A230" s="447"/>
    </row>
    <row r="231" spans="1:1" s="261" customFormat="1">
      <c r="A231" s="447"/>
    </row>
    <row r="232" spans="1:1" s="261" customFormat="1">
      <c r="A232" s="447"/>
    </row>
    <row r="233" spans="1:1" s="261" customFormat="1">
      <c r="A233" s="447"/>
    </row>
    <row r="234" spans="1:1" s="261" customFormat="1">
      <c r="A234" s="447"/>
    </row>
    <row r="235" spans="1:1" s="261" customFormat="1">
      <c r="A235" s="447"/>
    </row>
    <row r="236" spans="1:1" s="261" customFormat="1">
      <c r="A236" s="447"/>
    </row>
    <row r="237" spans="1:1" s="261" customFormat="1">
      <c r="A237" s="447"/>
    </row>
    <row r="238" spans="1:1" s="261" customFormat="1">
      <c r="A238" s="447"/>
    </row>
    <row r="239" spans="1:1" s="261" customFormat="1">
      <c r="A239" s="447"/>
    </row>
    <row r="240" spans="1:1" s="261" customFormat="1">
      <c r="A240" s="447"/>
    </row>
    <row r="241" spans="1:1" s="261" customFormat="1">
      <c r="A241" s="447"/>
    </row>
    <row r="242" spans="1:1" s="261" customFormat="1">
      <c r="A242" s="447"/>
    </row>
    <row r="243" spans="1:1" s="261" customFormat="1">
      <c r="A243" s="447"/>
    </row>
    <row r="244" spans="1:1" s="261" customFormat="1">
      <c r="A244" s="447"/>
    </row>
    <row r="245" spans="1:1" s="261" customFormat="1">
      <c r="A245" s="447"/>
    </row>
    <row r="246" spans="1:1" s="261" customFormat="1">
      <c r="A246" s="447"/>
    </row>
    <row r="247" spans="1:1" s="261" customFormat="1">
      <c r="A247" s="447"/>
    </row>
    <row r="248" spans="1:1" s="261" customFormat="1">
      <c r="A248" s="447"/>
    </row>
    <row r="249" spans="1:1" s="261" customFormat="1">
      <c r="A249" s="447"/>
    </row>
    <row r="250" spans="1:1" s="261" customFormat="1">
      <c r="A250" s="447"/>
    </row>
    <row r="251" spans="1:1" s="261" customFormat="1">
      <c r="A251" s="447"/>
    </row>
    <row r="252" spans="1:1" s="261" customFormat="1">
      <c r="A252" s="447"/>
    </row>
    <row r="253" spans="1:1" s="261" customFormat="1">
      <c r="A253" s="447"/>
    </row>
    <row r="254" spans="1:1" s="261" customFormat="1">
      <c r="A254" s="447"/>
    </row>
    <row r="255" spans="1:1" s="261" customFormat="1">
      <c r="A255" s="447"/>
    </row>
    <row r="256" spans="1:1" s="261" customFormat="1">
      <c r="A256" s="447"/>
    </row>
    <row r="257" spans="1:1" s="261" customFormat="1">
      <c r="A257" s="447"/>
    </row>
    <row r="258" spans="1:1" s="261" customFormat="1">
      <c r="A258" s="447"/>
    </row>
    <row r="259" spans="1:1" s="261" customFormat="1">
      <c r="A259" s="447"/>
    </row>
    <row r="260" spans="1:1" s="261" customFormat="1">
      <c r="A260" s="447"/>
    </row>
    <row r="261" spans="1:1" s="261" customFormat="1">
      <c r="A261" s="447"/>
    </row>
    <row r="262" spans="1:1" s="261" customFormat="1">
      <c r="A262" s="447"/>
    </row>
    <row r="263" spans="1:1" s="261" customFormat="1">
      <c r="A263" s="447"/>
    </row>
    <row r="264" spans="1:1" s="261" customFormat="1">
      <c r="A264" s="447"/>
    </row>
    <row r="265" spans="1:1" s="261" customFormat="1">
      <c r="A265" s="447"/>
    </row>
    <row r="266" spans="1:1" s="261" customFormat="1">
      <c r="A266" s="447"/>
    </row>
    <row r="267" spans="1:1" s="261" customFormat="1">
      <c r="A267" s="447"/>
    </row>
    <row r="268" spans="1:1" s="261" customFormat="1">
      <c r="A268" s="447"/>
    </row>
    <row r="269" spans="1:1" s="261" customFormat="1">
      <c r="A269" s="447"/>
    </row>
    <row r="270" spans="1:1" s="261" customFormat="1">
      <c r="A270" s="447"/>
    </row>
    <row r="271" spans="1:1" s="261" customFormat="1">
      <c r="A271" s="447"/>
    </row>
    <row r="272" spans="1:1" s="261" customFormat="1">
      <c r="A272" s="447"/>
    </row>
    <row r="273" spans="1:1" s="261" customFormat="1">
      <c r="A273" s="447"/>
    </row>
    <row r="274" spans="1:1" s="261" customFormat="1">
      <c r="A274" s="447"/>
    </row>
    <row r="275" spans="1:1" s="261" customFormat="1">
      <c r="A275" s="447"/>
    </row>
    <row r="276" spans="1:1" s="261" customFormat="1">
      <c r="A276" s="447"/>
    </row>
    <row r="277" spans="1:1" s="261" customFormat="1">
      <c r="A277" s="447"/>
    </row>
    <row r="278" spans="1:1" s="261" customFormat="1">
      <c r="A278" s="447"/>
    </row>
    <row r="279" spans="1:1" s="261" customFormat="1">
      <c r="A279" s="447"/>
    </row>
    <row r="280" spans="1:1" s="261" customFormat="1">
      <c r="A280" s="447"/>
    </row>
    <row r="281" spans="1:1" s="261" customFormat="1">
      <c r="A281" s="447"/>
    </row>
    <row r="282" spans="1:1" s="261" customFormat="1">
      <c r="A282" s="447"/>
    </row>
    <row r="283" spans="1:1" s="261" customFormat="1">
      <c r="A283" s="447"/>
    </row>
    <row r="284" spans="1:1" s="261" customFormat="1">
      <c r="A284" s="447"/>
    </row>
    <row r="285" spans="1:1" s="261" customFormat="1">
      <c r="A285" s="447"/>
    </row>
    <row r="286" spans="1:1" s="261" customFormat="1">
      <c r="A286" s="447"/>
    </row>
    <row r="287" spans="1:1" s="261" customFormat="1">
      <c r="A287" s="447"/>
    </row>
    <row r="288" spans="1:1" s="261" customFormat="1">
      <c r="A288" s="447"/>
    </row>
    <row r="289" spans="1:1" s="261" customFormat="1">
      <c r="A289" s="447"/>
    </row>
    <row r="290" spans="1:1" s="261" customFormat="1">
      <c r="A290" s="447"/>
    </row>
    <row r="291" spans="1:1" s="261" customFormat="1">
      <c r="A291" s="447"/>
    </row>
    <row r="292" spans="1:1" s="261" customFormat="1">
      <c r="A292" s="447"/>
    </row>
    <row r="293" spans="1:1" s="261" customFormat="1">
      <c r="A293" s="447"/>
    </row>
    <row r="294" spans="1:1" s="261" customFormat="1">
      <c r="A294" s="447"/>
    </row>
    <row r="295" spans="1:1" s="261" customFormat="1">
      <c r="A295" s="447"/>
    </row>
    <row r="296" spans="1:1" s="261" customFormat="1">
      <c r="A296" s="447"/>
    </row>
    <row r="297" spans="1:1" s="261" customFormat="1">
      <c r="A297" s="447"/>
    </row>
    <row r="298" spans="1:1" s="261" customFormat="1">
      <c r="A298" s="447"/>
    </row>
    <row r="299" spans="1:1" s="261" customFormat="1">
      <c r="A299" s="447"/>
    </row>
    <row r="300" spans="1:1" s="261" customFormat="1">
      <c r="A300" s="447"/>
    </row>
    <row r="301" spans="1:1" s="261" customFormat="1">
      <c r="A301" s="447"/>
    </row>
    <row r="302" spans="1:1" s="261" customFormat="1">
      <c r="A302" s="447"/>
    </row>
    <row r="303" spans="1:1" s="261" customFormat="1">
      <c r="A303" s="447"/>
    </row>
    <row r="304" spans="1:1" s="261" customFormat="1">
      <c r="A304" s="447"/>
    </row>
    <row r="305" spans="1:1" s="261" customFormat="1">
      <c r="A305" s="447"/>
    </row>
    <row r="306" spans="1:1" s="261" customFormat="1">
      <c r="A306" s="447"/>
    </row>
    <row r="307" spans="1:1" s="261" customFormat="1">
      <c r="A307" s="447"/>
    </row>
    <row r="308" spans="1:1" s="261" customFormat="1">
      <c r="A308" s="447"/>
    </row>
    <row r="309" spans="1:1" s="261" customFormat="1">
      <c r="A309" s="447"/>
    </row>
    <row r="310" spans="1:1" s="261" customFormat="1">
      <c r="A310" s="447"/>
    </row>
    <row r="311" spans="1:1" s="261" customFormat="1">
      <c r="A311" s="447"/>
    </row>
    <row r="312" spans="1:1" s="261" customFormat="1">
      <c r="A312" s="447"/>
    </row>
    <row r="313" spans="1:1" s="261" customFormat="1">
      <c r="A313" s="447"/>
    </row>
    <row r="314" spans="1:1" s="261" customFormat="1">
      <c r="A314" s="447"/>
    </row>
    <row r="315" spans="1:1" s="261" customFormat="1">
      <c r="A315" s="447"/>
    </row>
    <row r="316" spans="1:1" s="261" customFormat="1">
      <c r="A316" s="447"/>
    </row>
    <row r="317" spans="1:1" s="261" customFormat="1">
      <c r="A317" s="447"/>
    </row>
    <row r="318" spans="1:1" s="261" customFormat="1">
      <c r="A318" s="447"/>
    </row>
    <row r="319" spans="1:1" s="261" customFormat="1">
      <c r="A319" s="447"/>
    </row>
    <row r="320" spans="1:1" s="261" customFormat="1">
      <c r="A320" s="447"/>
    </row>
    <row r="321" spans="1:1" s="261" customFormat="1">
      <c r="A321" s="447"/>
    </row>
    <row r="322" spans="1:1" s="261" customFormat="1">
      <c r="A322" s="447"/>
    </row>
    <row r="323" spans="1:1" s="261" customFormat="1">
      <c r="A323" s="447"/>
    </row>
    <row r="324" spans="1:1" s="261" customFormat="1">
      <c r="A324" s="447"/>
    </row>
    <row r="325" spans="1:1" s="261" customFormat="1">
      <c r="A325" s="447"/>
    </row>
    <row r="326" spans="1:1" s="261" customFormat="1">
      <c r="A326" s="447"/>
    </row>
    <row r="327" spans="1:1" s="261" customFormat="1">
      <c r="A327" s="447"/>
    </row>
    <row r="328" spans="1:1" s="261" customFormat="1">
      <c r="A328" s="447"/>
    </row>
    <row r="329" spans="1:1" s="261" customFormat="1">
      <c r="A329" s="447"/>
    </row>
    <row r="330" spans="1:1" s="261" customFormat="1">
      <c r="A330" s="447"/>
    </row>
    <row r="331" spans="1:1" s="261" customFormat="1">
      <c r="A331" s="447"/>
    </row>
    <row r="332" spans="1:1" s="261" customFormat="1">
      <c r="A332" s="447"/>
    </row>
    <row r="333" spans="1:1" s="261" customFormat="1">
      <c r="A333" s="447"/>
    </row>
    <row r="334" spans="1:1" s="261" customFormat="1">
      <c r="A334" s="447"/>
    </row>
    <row r="335" spans="1:1" s="261" customFormat="1">
      <c r="A335" s="447"/>
    </row>
    <row r="336" spans="1:1" s="261" customFormat="1">
      <c r="A336" s="447"/>
    </row>
    <row r="337" spans="1:1" s="261" customFormat="1">
      <c r="A337" s="447"/>
    </row>
    <row r="338" spans="1:1" s="261" customFormat="1">
      <c r="A338" s="447"/>
    </row>
    <row r="339" spans="1:1" s="261" customFormat="1">
      <c r="A339" s="447"/>
    </row>
    <row r="340" spans="1:1" s="261" customFormat="1">
      <c r="A340" s="447"/>
    </row>
    <row r="341" spans="1:1" s="261" customFormat="1">
      <c r="A341" s="447"/>
    </row>
    <row r="342" spans="1:1" s="261" customFormat="1">
      <c r="A342" s="447"/>
    </row>
    <row r="343" spans="1:1" s="261" customFormat="1">
      <c r="A343" s="447"/>
    </row>
    <row r="344" spans="1:1" s="261" customFormat="1">
      <c r="A344" s="447"/>
    </row>
    <row r="345" spans="1:1" s="261" customFormat="1">
      <c r="A345" s="447"/>
    </row>
    <row r="346" spans="1:1" s="261" customFormat="1">
      <c r="A346" s="447"/>
    </row>
    <row r="347" spans="1:1" s="261" customFormat="1">
      <c r="A347" s="447"/>
    </row>
    <row r="348" spans="1:1" s="261" customFormat="1">
      <c r="A348" s="447"/>
    </row>
    <row r="349" spans="1:1" s="261" customFormat="1">
      <c r="A349" s="447"/>
    </row>
    <row r="350" spans="1:1" s="261" customFormat="1">
      <c r="A350" s="447"/>
    </row>
    <row r="351" spans="1:1" s="261" customFormat="1">
      <c r="A351" s="447"/>
    </row>
    <row r="352" spans="1:1" s="261" customFormat="1">
      <c r="A352" s="447"/>
    </row>
    <row r="353" spans="1:1" s="261" customFormat="1">
      <c r="A353" s="447"/>
    </row>
    <row r="354" spans="1:1" s="261" customFormat="1">
      <c r="A354" s="447"/>
    </row>
    <row r="355" spans="1:1" s="261" customFormat="1">
      <c r="A355" s="447"/>
    </row>
    <row r="356" spans="1:1" s="261" customFormat="1">
      <c r="A356" s="447"/>
    </row>
    <row r="357" spans="1:1" s="261" customFormat="1">
      <c r="A357" s="447"/>
    </row>
    <row r="358" spans="1:1" s="261" customFormat="1">
      <c r="A358" s="447"/>
    </row>
    <row r="359" spans="1:1" s="261" customFormat="1">
      <c r="A359" s="447"/>
    </row>
    <row r="360" spans="1:1" s="261" customFormat="1">
      <c r="A360" s="447"/>
    </row>
    <row r="361" spans="1:1" s="261" customFormat="1">
      <c r="A361" s="447"/>
    </row>
    <row r="362" spans="1:1" s="261" customFormat="1">
      <c r="A362" s="447"/>
    </row>
    <row r="363" spans="1:1" s="261" customFormat="1">
      <c r="A363" s="447"/>
    </row>
    <row r="364" spans="1:1" s="261" customFormat="1">
      <c r="A364" s="447"/>
    </row>
    <row r="365" spans="1:1" s="261" customFormat="1">
      <c r="A365" s="447"/>
    </row>
    <row r="366" spans="1:1" s="261" customFormat="1">
      <c r="A366" s="447"/>
    </row>
    <row r="367" spans="1:1" s="261" customFormat="1">
      <c r="A367" s="447"/>
    </row>
    <row r="368" spans="1:1" s="261" customFormat="1">
      <c r="A368" s="447"/>
    </row>
    <row r="369" spans="1:1" s="261" customFormat="1">
      <c r="A369" s="447"/>
    </row>
    <row r="370" spans="1:1" s="261" customFormat="1">
      <c r="A370" s="447"/>
    </row>
    <row r="371" spans="1:1" s="261" customFormat="1">
      <c r="A371" s="447"/>
    </row>
    <row r="372" spans="1:1" s="261" customFormat="1">
      <c r="A372" s="447"/>
    </row>
    <row r="373" spans="1:1" s="261" customFormat="1">
      <c r="A373" s="447"/>
    </row>
    <row r="374" spans="1:1" s="261" customFormat="1">
      <c r="A374" s="447"/>
    </row>
    <row r="375" spans="1:1" s="261" customFormat="1">
      <c r="A375" s="447"/>
    </row>
    <row r="376" spans="1:1" s="261" customFormat="1">
      <c r="A376" s="447"/>
    </row>
    <row r="377" spans="1:1" s="261" customFormat="1">
      <c r="A377" s="447"/>
    </row>
    <row r="378" spans="1:1" s="261" customFormat="1">
      <c r="A378" s="447"/>
    </row>
    <row r="379" spans="1:1" s="261" customFormat="1">
      <c r="A379" s="447"/>
    </row>
    <row r="380" spans="1:1" s="261" customFormat="1">
      <c r="A380" s="447"/>
    </row>
    <row r="381" spans="1:1" s="261" customFormat="1">
      <c r="A381" s="447"/>
    </row>
    <row r="382" spans="1:1" s="261" customFormat="1">
      <c r="A382" s="447"/>
    </row>
    <row r="383" spans="1:1" s="261" customFormat="1">
      <c r="A383" s="447"/>
    </row>
    <row r="384" spans="1:1" s="261" customFormat="1">
      <c r="A384" s="447"/>
    </row>
    <row r="385" spans="1:1" s="261" customFormat="1">
      <c r="A385" s="447"/>
    </row>
    <row r="386" spans="1:1" s="261" customFormat="1">
      <c r="A386" s="447"/>
    </row>
    <row r="387" spans="1:1" s="261" customFormat="1">
      <c r="A387" s="447"/>
    </row>
    <row r="388" spans="1:1" s="261" customFormat="1">
      <c r="A388" s="447"/>
    </row>
    <row r="389" spans="1:1" s="261" customFormat="1">
      <c r="A389" s="447"/>
    </row>
    <row r="390" spans="1:1" s="261" customFormat="1">
      <c r="A390" s="447"/>
    </row>
    <row r="391" spans="1:1" s="261" customFormat="1">
      <c r="A391" s="447"/>
    </row>
    <row r="392" spans="1:1" s="261" customFormat="1">
      <c r="A392" s="447"/>
    </row>
    <row r="393" spans="1:1" s="261" customFormat="1">
      <c r="A393" s="447"/>
    </row>
    <row r="394" spans="1:1" s="261" customFormat="1">
      <c r="A394" s="447"/>
    </row>
    <row r="395" spans="1:1" s="261" customFormat="1">
      <c r="A395" s="447"/>
    </row>
    <row r="396" spans="1:1" s="261" customFormat="1">
      <c r="A396" s="447"/>
    </row>
    <row r="397" spans="1:1" s="261" customFormat="1">
      <c r="A397" s="447"/>
    </row>
    <row r="398" spans="1:1" s="261" customFormat="1">
      <c r="A398" s="447"/>
    </row>
    <row r="399" spans="1:1" s="261" customFormat="1">
      <c r="A399" s="447"/>
    </row>
    <row r="400" spans="1:1" s="261" customFormat="1">
      <c r="A400" s="447"/>
    </row>
    <row r="401" spans="1:1" s="261" customFormat="1">
      <c r="A401" s="447"/>
    </row>
    <row r="402" spans="1:1" s="261" customFormat="1">
      <c r="A402" s="447"/>
    </row>
    <row r="403" spans="1:1" s="261" customFormat="1">
      <c r="A403" s="447"/>
    </row>
    <row r="404" spans="1:1" s="261" customFormat="1">
      <c r="A404" s="447"/>
    </row>
    <row r="405" spans="1:1" s="261" customFormat="1">
      <c r="A405" s="447"/>
    </row>
    <row r="406" spans="1:1" s="261" customFormat="1">
      <c r="A406" s="447"/>
    </row>
    <row r="407" spans="1:1" s="261" customFormat="1">
      <c r="A407" s="447"/>
    </row>
    <row r="408" spans="1:1" s="261" customFormat="1">
      <c r="A408" s="447"/>
    </row>
    <row r="409" spans="1:1" s="261" customFormat="1">
      <c r="A409" s="447"/>
    </row>
    <row r="410" spans="1:1" s="261" customFormat="1">
      <c r="A410" s="447"/>
    </row>
    <row r="411" spans="1:1" s="261" customFormat="1">
      <c r="A411" s="447"/>
    </row>
    <row r="412" spans="1:1" s="261" customFormat="1">
      <c r="A412" s="447"/>
    </row>
    <row r="413" spans="1:1" s="261" customFormat="1">
      <c r="A413" s="447"/>
    </row>
    <row r="414" spans="1:1" s="261" customFormat="1">
      <c r="A414" s="447"/>
    </row>
    <row r="415" spans="1:1" s="261" customFormat="1">
      <c r="A415" s="447"/>
    </row>
    <row r="416" spans="1:1" s="261" customFormat="1">
      <c r="A416" s="447"/>
    </row>
    <row r="417" spans="1:1" s="261" customFormat="1">
      <c r="A417" s="447"/>
    </row>
    <row r="418" spans="1:1" s="261" customFormat="1">
      <c r="A418" s="447"/>
    </row>
    <row r="419" spans="1:1" s="261" customFormat="1">
      <c r="A419" s="447"/>
    </row>
    <row r="420" spans="1:1" s="261" customFormat="1">
      <c r="A420" s="447"/>
    </row>
    <row r="421" spans="1:1" s="261" customFormat="1">
      <c r="A421" s="447"/>
    </row>
    <row r="422" spans="1:1" s="261" customFormat="1">
      <c r="A422" s="447"/>
    </row>
    <row r="423" spans="1:1" s="261" customFormat="1">
      <c r="A423" s="447"/>
    </row>
    <row r="424" spans="1:1" s="261" customFormat="1">
      <c r="A424" s="447"/>
    </row>
    <row r="425" spans="1:1" s="261" customFormat="1">
      <c r="A425" s="447"/>
    </row>
    <row r="426" spans="1:1" s="261" customFormat="1">
      <c r="A426" s="447"/>
    </row>
    <row r="427" spans="1:1" s="261" customFormat="1">
      <c r="A427" s="447"/>
    </row>
    <row r="428" spans="1:1" s="261" customFormat="1">
      <c r="A428" s="447"/>
    </row>
    <row r="429" spans="1:1" s="261" customFormat="1">
      <c r="A429" s="447"/>
    </row>
    <row r="430" spans="1:1" s="261" customFormat="1">
      <c r="A430" s="447"/>
    </row>
    <row r="431" spans="1:1" s="261" customFormat="1">
      <c r="A431" s="447"/>
    </row>
    <row r="432" spans="1:1" s="261" customFormat="1">
      <c r="A432" s="447"/>
    </row>
    <row r="433" spans="1:1" s="261" customFormat="1">
      <c r="A433" s="447"/>
    </row>
    <row r="434" spans="1:1" s="261" customFormat="1">
      <c r="A434" s="447"/>
    </row>
    <row r="435" spans="1:1" s="261" customFormat="1">
      <c r="A435" s="447"/>
    </row>
    <row r="436" spans="1:1" s="261" customFormat="1">
      <c r="A436" s="447"/>
    </row>
    <row r="437" spans="1:1" s="261" customFormat="1">
      <c r="A437" s="447"/>
    </row>
    <row r="438" spans="1:1" s="261" customFormat="1">
      <c r="A438" s="447"/>
    </row>
    <row r="439" spans="1:1" s="261" customFormat="1">
      <c r="A439" s="447"/>
    </row>
    <row r="440" spans="1:1" s="261" customFormat="1">
      <c r="A440" s="447"/>
    </row>
    <row r="441" spans="1:1" s="261" customFormat="1">
      <c r="A441" s="447"/>
    </row>
    <row r="442" spans="1:1" s="261" customFormat="1">
      <c r="A442" s="447"/>
    </row>
    <row r="443" spans="1:1" s="261" customFormat="1">
      <c r="A443" s="447"/>
    </row>
    <row r="444" spans="1:1" s="261" customFormat="1">
      <c r="A444" s="447"/>
    </row>
    <row r="445" spans="1:1" s="261" customFormat="1">
      <c r="A445" s="447"/>
    </row>
    <row r="446" spans="1:1" s="261" customFormat="1">
      <c r="A446" s="447"/>
    </row>
    <row r="447" spans="1:1" s="261" customFormat="1">
      <c r="A447" s="447"/>
    </row>
    <row r="448" spans="1:1" s="261" customFormat="1">
      <c r="A448" s="447"/>
    </row>
    <row r="449" spans="1:1" s="261" customFormat="1">
      <c r="A449" s="447"/>
    </row>
    <row r="450" spans="1:1" s="261" customFormat="1">
      <c r="A450" s="447"/>
    </row>
    <row r="451" spans="1:1" s="261" customFormat="1">
      <c r="A451" s="447"/>
    </row>
    <row r="452" spans="1:1" s="261" customFormat="1">
      <c r="A452" s="447"/>
    </row>
    <row r="453" spans="1:1" s="261" customFormat="1">
      <c r="A453" s="447"/>
    </row>
    <row r="454" spans="1:1" s="261" customFormat="1">
      <c r="A454" s="447"/>
    </row>
    <row r="455" spans="1:1" s="261" customFormat="1">
      <c r="A455" s="447"/>
    </row>
    <row r="456" spans="1:1" s="261" customFormat="1">
      <c r="A456" s="447"/>
    </row>
    <row r="457" spans="1:1" s="261" customFormat="1">
      <c r="A457" s="447"/>
    </row>
    <row r="458" spans="1:1" s="261" customFormat="1">
      <c r="A458" s="447"/>
    </row>
    <row r="459" spans="1:1" s="261" customFormat="1">
      <c r="A459" s="447"/>
    </row>
    <row r="460" spans="1:1" s="261" customFormat="1">
      <c r="A460" s="447"/>
    </row>
    <row r="461" spans="1:1" s="261" customFormat="1">
      <c r="A461" s="447"/>
    </row>
    <row r="462" spans="1:1" s="261" customFormat="1">
      <c r="A462" s="447"/>
    </row>
    <row r="463" spans="1:1" s="261" customFormat="1">
      <c r="A463" s="447"/>
    </row>
    <row r="464" spans="1:1" s="261" customFormat="1">
      <c r="A464" s="447"/>
    </row>
    <row r="465" spans="1:1" s="261" customFormat="1">
      <c r="A465" s="447"/>
    </row>
    <row r="466" spans="1:1" s="261" customFormat="1">
      <c r="A466" s="447"/>
    </row>
    <row r="467" spans="1:1" s="261" customFormat="1">
      <c r="A467" s="447"/>
    </row>
    <row r="468" spans="1:1" s="261" customFormat="1">
      <c r="A468" s="447"/>
    </row>
    <row r="469" spans="1:1" s="261" customFormat="1">
      <c r="A469" s="447"/>
    </row>
    <row r="470" spans="1:1" s="261" customFormat="1">
      <c r="A470" s="447"/>
    </row>
    <row r="471" spans="1:1" s="261" customFormat="1">
      <c r="A471" s="447"/>
    </row>
    <row r="472" spans="1:1" s="261" customFormat="1">
      <c r="A472" s="447"/>
    </row>
    <row r="473" spans="1:1" s="261" customFormat="1">
      <c r="A473" s="447"/>
    </row>
    <row r="474" spans="1:1" s="261" customFormat="1">
      <c r="A474" s="447"/>
    </row>
    <row r="475" spans="1:1" s="261" customFormat="1">
      <c r="A475" s="447"/>
    </row>
    <row r="476" spans="1:1" s="261" customFormat="1">
      <c r="A476" s="447"/>
    </row>
    <row r="477" spans="1:1" s="261" customFormat="1">
      <c r="A477" s="447"/>
    </row>
    <row r="478" spans="1:1" s="261" customFormat="1">
      <c r="A478" s="447"/>
    </row>
    <row r="479" spans="1:1" s="261" customFormat="1">
      <c r="A479" s="447"/>
    </row>
    <row r="480" spans="1:1" s="261" customFormat="1">
      <c r="A480" s="447"/>
    </row>
    <row r="481" spans="1:1" s="261" customFormat="1">
      <c r="A481" s="447"/>
    </row>
    <row r="482" spans="1:1" s="261" customFormat="1">
      <c r="A482" s="447"/>
    </row>
    <row r="483" spans="1:1" s="261" customFormat="1">
      <c r="A483" s="447"/>
    </row>
    <row r="484" spans="1:1" s="261" customFormat="1">
      <c r="A484" s="447"/>
    </row>
    <row r="485" spans="1:1" s="261" customFormat="1">
      <c r="A485" s="447"/>
    </row>
    <row r="486" spans="1:1" s="261" customFormat="1">
      <c r="A486" s="447"/>
    </row>
    <row r="487" spans="1:1" s="261" customFormat="1">
      <c r="A487" s="447"/>
    </row>
    <row r="488" spans="1:1" s="261" customFormat="1">
      <c r="A488" s="447"/>
    </row>
    <row r="489" spans="1:1" s="261" customFormat="1">
      <c r="A489" s="447"/>
    </row>
    <row r="490" spans="1:1" s="261" customFormat="1">
      <c r="A490" s="447"/>
    </row>
    <row r="491" spans="1:1" s="261" customFormat="1">
      <c r="A491" s="447"/>
    </row>
    <row r="492" spans="1:1" s="261" customFormat="1">
      <c r="A492" s="447"/>
    </row>
    <row r="493" spans="1:1" s="261" customFormat="1">
      <c r="A493" s="447"/>
    </row>
    <row r="494" spans="1:1" s="261" customFormat="1">
      <c r="A494" s="447"/>
    </row>
    <row r="495" spans="1:1" s="261" customFormat="1">
      <c r="A495" s="447"/>
    </row>
    <row r="496" spans="1:1" s="261" customFormat="1">
      <c r="A496" s="447"/>
    </row>
    <row r="497" spans="1:1" s="261" customFormat="1">
      <c r="A497" s="447"/>
    </row>
    <row r="498" spans="1:1" s="261" customFormat="1">
      <c r="A498" s="447"/>
    </row>
    <row r="499" spans="1:1" s="261" customFormat="1">
      <c r="A499" s="447"/>
    </row>
    <row r="500" spans="1:1" s="261" customFormat="1">
      <c r="A500" s="447"/>
    </row>
    <row r="501" spans="1:1" s="261" customFormat="1">
      <c r="A501" s="447"/>
    </row>
    <row r="502" spans="1:1" s="261" customFormat="1">
      <c r="A502" s="447"/>
    </row>
    <row r="503" spans="1:1" s="261" customFormat="1">
      <c r="A503" s="447"/>
    </row>
    <row r="504" spans="1:1" s="261" customFormat="1">
      <c r="A504" s="447"/>
    </row>
    <row r="505" spans="1:1" s="261" customFormat="1">
      <c r="A505" s="447"/>
    </row>
    <row r="506" spans="1:1" s="261" customFormat="1">
      <c r="A506" s="447"/>
    </row>
    <row r="507" spans="1:1" s="261" customFormat="1">
      <c r="A507" s="447"/>
    </row>
    <row r="508" spans="1:1" s="261" customFormat="1">
      <c r="A508" s="447"/>
    </row>
    <row r="509" spans="1:1" s="261" customFormat="1">
      <c r="A509" s="447"/>
    </row>
    <row r="510" spans="1:1" s="261" customFormat="1">
      <c r="A510" s="447"/>
    </row>
    <row r="511" spans="1:1" s="261" customFormat="1">
      <c r="A511" s="447"/>
    </row>
    <row r="512" spans="1:1" s="261" customFormat="1">
      <c r="A512" s="447"/>
    </row>
    <row r="513" spans="1:1" s="261" customFormat="1">
      <c r="A513" s="447"/>
    </row>
    <row r="514" spans="1:1" s="261" customFormat="1">
      <c r="A514" s="447"/>
    </row>
    <row r="515" spans="1:1" s="261" customFormat="1">
      <c r="A515" s="447"/>
    </row>
    <row r="516" spans="1:1" s="261" customFormat="1">
      <c r="A516" s="447"/>
    </row>
    <row r="517" spans="1:1" s="261" customFormat="1">
      <c r="A517" s="447"/>
    </row>
    <row r="518" spans="1:1" s="261" customFormat="1">
      <c r="A518" s="447"/>
    </row>
    <row r="519" spans="1:1" s="261" customFormat="1">
      <c r="A519" s="447"/>
    </row>
    <row r="520" spans="1:1" s="261" customFormat="1">
      <c r="A520" s="447"/>
    </row>
    <row r="521" spans="1:1" s="261" customFormat="1">
      <c r="A521" s="447"/>
    </row>
    <row r="522" spans="1:1" s="261" customFormat="1">
      <c r="A522" s="447"/>
    </row>
    <row r="523" spans="1:1" s="261" customFormat="1">
      <c r="A523" s="447"/>
    </row>
    <row r="524" spans="1:1" s="261" customFormat="1">
      <c r="A524" s="447"/>
    </row>
    <row r="525" spans="1:1" s="261" customFormat="1">
      <c r="A525" s="447"/>
    </row>
    <row r="526" spans="1:1" s="261" customFormat="1">
      <c r="A526" s="447"/>
    </row>
    <row r="527" spans="1:1" s="261" customFormat="1">
      <c r="A527" s="447"/>
    </row>
    <row r="528" spans="1:1" s="261" customFormat="1">
      <c r="A528" s="447"/>
    </row>
    <row r="529" spans="1:1" s="261" customFormat="1">
      <c r="A529" s="447"/>
    </row>
    <row r="530" spans="1:1" s="261" customFormat="1">
      <c r="A530" s="447"/>
    </row>
    <row r="531" spans="1:1" s="261" customFormat="1">
      <c r="A531" s="447"/>
    </row>
    <row r="532" spans="1:1" s="261" customFormat="1">
      <c r="A532" s="447"/>
    </row>
    <row r="533" spans="1:1" s="261" customFormat="1">
      <c r="A533" s="447"/>
    </row>
    <row r="534" spans="1:1" s="261" customFormat="1">
      <c r="A534" s="447"/>
    </row>
    <row r="535" spans="1:1" s="261" customFormat="1">
      <c r="A535" s="447"/>
    </row>
    <row r="536" spans="1:1" s="261" customFormat="1">
      <c r="A536" s="447"/>
    </row>
    <row r="537" spans="1:1" s="261" customFormat="1">
      <c r="A537" s="447"/>
    </row>
    <row r="538" spans="1:1" s="261" customFormat="1">
      <c r="A538" s="447"/>
    </row>
    <row r="539" spans="1:1" s="261" customFormat="1">
      <c r="A539" s="447"/>
    </row>
    <row r="540" spans="1:1" s="261" customFormat="1">
      <c r="A540" s="447"/>
    </row>
    <row r="541" spans="1:1" s="261" customFormat="1">
      <c r="A541" s="447"/>
    </row>
    <row r="542" spans="1:1" s="261" customFormat="1">
      <c r="A542" s="447"/>
    </row>
    <row r="543" spans="1:1" s="261" customFormat="1">
      <c r="A543" s="447"/>
    </row>
    <row r="544" spans="1:1" s="261" customFormat="1">
      <c r="A544" s="447"/>
    </row>
    <row r="545" spans="1:1" s="261" customFormat="1">
      <c r="A545" s="447"/>
    </row>
    <row r="546" spans="1:1" s="261" customFormat="1">
      <c r="A546" s="447"/>
    </row>
    <row r="547" spans="1:1" s="261" customFormat="1">
      <c r="A547" s="447"/>
    </row>
    <row r="548" spans="1:1" s="261" customFormat="1">
      <c r="A548" s="447"/>
    </row>
    <row r="549" spans="1:1" s="261" customFormat="1">
      <c r="A549" s="447"/>
    </row>
    <row r="550" spans="1:1" s="261" customFormat="1">
      <c r="A550" s="447"/>
    </row>
    <row r="551" spans="1:1" s="261" customFormat="1">
      <c r="A551" s="447"/>
    </row>
    <row r="552" spans="1:1" s="261" customFormat="1">
      <c r="A552" s="447"/>
    </row>
    <row r="553" spans="1:1" s="261" customFormat="1">
      <c r="A553" s="447"/>
    </row>
    <row r="554" spans="1:1" s="261" customFormat="1">
      <c r="A554" s="447"/>
    </row>
    <row r="555" spans="1:1" s="261" customFormat="1">
      <c r="A555" s="447"/>
    </row>
    <row r="556" spans="1:1" s="261" customFormat="1">
      <c r="A556" s="447"/>
    </row>
    <row r="557" spans="1:1" s="261" customFormat="1">
      <c r="A557" s="447"/>
    </row>
    <row r="558" spans="1:1" s="261" customFormat="1">
      <c r="A558" s="447"/>
    </row>
    <row r="559" spans="1:1" s="261" customFormat="1">
      <c r="A559" s="447"/>
    </row>
    <row r="560" spans="1:1" s="261" customFormat="1">
      <c r="A560" s="447"/>
    </row>
    <row r="561" spans="1:1" s="261" customFormat="1">
      <c r="A561" s="447"/>
    </row>
    <row r="562" spans="1:1" s="261" customFormat="1">
      <c r="A562" s="447"/>
    </row>
    <row r="563" spans="1:1" s="261" customFormat="1">
      <c r="A563" s="447"/>
    </row>
    <row r="564" spans="1:1" s="261" customFormat="1">
      <c r="A564" s="447"/>
    </row>
    <row r="565" spans="1:1" s="261" customFormat="1">
      <c r="A565" s="447"/>
    </row>
    <row r="566" spans="1:1" s="261" customFormat="1">
      <c r="A566" s="447"/>
    </row>
    <row r="567" spans="1:1" s="261" customFormat="1">
      <c r="A567" s="447"/>
    </row>
    <row r="568" spans="1:1" s="261" customFormat="1">
      <c r="A568" s="447"/>
    </row>
    <row r="569" spans="1:1" s="261" customFormat="1">
      <c r="A569" s="447"/>
    </row>
    <row r="570" spans="1:1" s="261" customFormat="1">
      <c r="A570" s="447"/>
    </row>
    <row r="571" spans="1:1" s="261" customFormat="1">
      <c r="A571" s="447"/>
    </row>
    <row r="572" spans="1:1" s="261" customFormat="1">
      <c r="A572" s="447"/>
    </row>
    <row r="573" spans="1:1" s="261" customFormat="1">
      <c r="A573" s="447"/>
    </row>
    <row r="574" spans="1:1" s="261" customFormat="1">
      <c r="A574" s="447"/>
    </row>
    <row r="575" spans="1:1" s="261" customFormat="1">
      <c r="A575" s="447"/>
    </row>
    <row r="576" spans="1:1" s="261" customFormat="1">
      <c r="A576" s="447"/>
    </row>
    <row r="577" spans="1:1" s="261" customFormat="1">
      <c r="A577" s="447"/>
    </row>
    <row r="578" spans="1:1" s="261" customFormat="1">
      <c r="A578" s="447"/>
    </row>
    <row r="579" spans="1:1" s="261" customFormat="1">
      <c r="A579" s="447"/>
    </row>
    <row r="580" spans="1:1" s="261" customFormat="1">
      <c r="A580" s="447"/>
    </row>
    <row r="581" spans="1:1" s="261" customFormat="1">
      <c r="A581" s="447"/>
    </row>
    <row r="582" spans="1:1" s="261" customFormat="1">
      <c r="A582" s="447"/>
    </row>
    <row r="583" spans="1:1" s="261" customFormat="1">
      <c r="A583" s="447"/>
    </row>
    <row r="584" spans="1:1" s="261" customFormat="1">
      <c r="A584" s="447"/>
    </row>
    <row r="585" spans="1:1" s="261" customFormat="1">
      <c r="A585" s="447"/>
    </row>
    <row r="586" spans="1:1" s="261" customFormat="1">
      <c r="A586" s="447"/>
    </row>
    <row r="587" spans="1:1" s="261" customFormat="1">
      <c r="A587" s="447"/>
    </row>
    <row r="588" spans="1:1" s="261" customFormat="1">
      <c r="A588" s="447"/>
    </row>
    <row r="589" spans="1:1" s="261" customFormat="1">
      <c r="A589" s="447"/>
    </row>
    <row r="590" spans="1:1" s="261" customFormat="1">
      <c r="A590" s="447"/>
    </row>
    <row r="591" spans="1:1" s="261" customFormat="1">
      <c r="A591" s="447"/>
    </row>
    <row r="592" spans="1:1" s="261" customFormat="1">
      <c r="A592" s="447"/>
    </row>
    <row r="593" spans="1:1" s="261" customFormat="1">
      <c r="A593" s="447"/>
    </row>
    <row r="594" spans="1:1" s="261" customFormat="1">
      <c r="A594" s="447"/>
    </row>
    <row r="595" spans="1:1" s="261" customFormat="1">
      <c r="A595" s="447"/>
    </row>
    <row r="596" spans="1:1" s="261" customFormat="1">
      <c r="A596" s="447"/>
    </row>
    <row r="597" spans="1:1" s="261" customFormat="1">
      <c r="A597" s="447"/>
    </row>
    <row r="598" spans="1:1" s="261" customFormat="1">
      <c r="A598" s="447"/>
    </row>
    <row r="599" spans="1:1" s="261" customFormat="1">
      <c r="A599" s="447"/>
    </row>
    <row r="600" spans="1:1" s="261" customFormat="1">
      <c r="A600" s="447"/>
    </row>
    <row r="601" spans="1:1" s="261" customFormat="1">
      <c r="A601" s="447"/>
    </row>
    <row r="602" spans="1:1" s="261" customFormat="1">
      <c r="A602" s="447"/>
    </row>
    <row r="603" spans="1:1" s="261" customFormat="1">
      <c r="A603" s="447"/>
    </row>
    <row r="604" spans="1:1" s="261" customFormat="1">
      <c r="A604" s="447"/>
    </row>
    <row r="605" spans="1:1" s="261" customFormat="1">
      <c r="A605" s="447"/>
    </row>
    <row r="606" spans="1:1" s="261" customFormat="1">
      <c r="A606" s="447"/>
    </row>
    <row r="607" spans="1:1" s="261" customFormat="1">
      <c r="A607" s="447"/>
    </row>
    <row r="608" spans="1:1" s="261" customFormat="1">
      <c r="A608" s="447"/>
    </row>
    <row r="609" spans="1:1" s="261" customFormat="1">
      <c r="A609" s="447"/>
    </row>
    <row r="610" spans="1:1" s="261" customFormat="1">
      <c r="A610" s="447"/>
    </row>
    <row r="611" spans="1:1" s="261" customFormat="1">
      <c r="A611" s="447"/>
    </row>
    <row r="612" spans="1:1" s="261" customFormat="1">
      <c r="A612" s="447"/>
    </row>
    <row r="613" spans="1:1" s="261" customFormat="1">
      <c r="A613" s="447"/>
    </row>
    <row r="614" spans="1:1" s="261" customFormat="1">
      <c r="A614" s="447"/>
    </row>
    <row r="615" spans="1:1" s="261" customFormat="1">
      <c r="A615" s="447"/>
    </row>
    <row r="616" spans="1:1" s="261" customFormat="1">
      <c r="A616" s="447"/>
    </row>
    <row r="617" spans="1:1" s="261" customFormat="1">
      <c r="A617" s="447"/>
    </row>
    <row r="618" spans="1:1" s="261" customFormat="1">
      <c r="A618" s="447"/>
    </row>
    <row r="619" spans="1:1" s="261" customFormat="1">
      <c r="A619" s="447"/>
    </row>
    <row r="620" spans="1:1" s="261" customFormat="1">
      <c r="A620" s="447"/>
    </row>
    <row r="621" spans="1:1" s="261" customFormat="1">
      <c r="A621" s="447"/>
    </row>
    <row r="622" spans="1:1" s="261" customFormat="1">
      <c r="A622" s="447"/>
    </row>
    <row r="623" spans="1:1" s="261" customFormat="1">
      <c r="A623" s="447"/>
    </row>
    <row r="624" spans="1:1" s="261" customFormat="1">
      <c r="A624" s="447"/>
    </row>
    <row r="625" spans="1:1" s="261" customFormat="1">
      <c r="A625" s="447"/>
    </row>
    <row r="626" spans="1:1" s="261" customFormat="1">
      <c r="A626" s="447"/>
    </row>
    <row r="627" spans="1:1" s="261" customFormat="1">
      <c r="A627" s="447"/>
    </row>
    <row r="628" spans="1:1" s="261" customFormat="1">
      <c r="A628" s="447"/>
    </row>
    <row r="629" spans="1:1" s="261" customFormat="1">
      <c r="A629" s="447"/>
    </row>
    <row r="630" spans="1:1" s="261" customFormat="1">
      <c r="A630" s="447"/>
    </row>
    <row r="631" spans="1:1" s="261" customFormat="1">
      <c r="A631" s="447"/>
    </row>
    <row r="632" spans="1:1" s="261" customFormat="1">
      <c r="A632" s="447"/>
    </row>
    <row r="633" spans="1:1" s="261" customFormat="1">
      <c r="A633" s="447"/>
    </row>
    <row r="634" spans="1:1" s="261" customFormat="1">
      <c r="A634" s="447"/>
    </row>
    <row r="635" spans="1:1" s="261" customFormat="1">
      <c r="A635" s="447"/>
    </row>
    <row r="636" spans="1:1" s="261" customFormat="1">
      <c r="A636" s="447"/>
    </row>
    <row r="637" spans="1:1" s="261" customFormat="1">
      <c r="A637" s="447"/>
    </row>
    <row r="638" spans="1:1" s="261" customFormat="1">
      <c r="A638" s="447"/>
    </row>
    <row r="639" spans="1:1" s="261" customFormat="1">
      <c r="A639" s="447"/>
    </row>
    <row r="640" spans="1:1" s="261" customFormat="1">
      <c r="A640" s="447"/>
    </row>
    <row r="641" spans="1:1" s="261" customFormat="1">
      <c r="A641" s="447"/>
    </row>
    <row r="642" spans="1:1" s="261" customFormat="1">
      <c r="A642" s="447"/>
    </row>
    <row r="643" spans="1:1" s="261" customFormat="1">
      <c r="A643" s="447"/>
    </row>
    <row r="644" spans="1:1" s="261" customFormat="1">
      <c r="A644" s="447"/>
    </row>
    <row r="645" spans="1:1" s="261" customFormat="1">
      <c r="A645" s="447"/>
    </row>
    <row r="646" spans="1:1" s="261" customFormat="1">
      <c r="A646" s="447"/>
    </row>
    <row r="647" spans="1:1" s="261" customFormat="1">
      <c r="A647" s="447"/>
    </row>
    <row r="648" spans="1:1" s="261" customFormat="1">
      <c r="A648" s="447"/>
    </row>
    <row r="649" spans="1:1" s="261" customFormat="1">
      <c r="A649" s="447"/>
    </row>
    <row r="650" spans="1:1" s="261" customFormat="1">
      <c r="A650" s="447"/>
    </row>
    <row r="651" spans="1:1" s="261" customFormat="1">
      <c r="A651" s="447"/>
    </row>
    <row r="652" spans="1:1" s="261" customFormat="1">
      <c r="A652" s="447"/>
    </row>
    <row r="653" spans="1:1" s="261" customFormat="1">
      <c r="A653" s="447"/>
    </row>
    <row r="654" spans="1:1" s="261" customFormat="1">
      <c r="A654" s="447"/>
    </row>
    <row r="655" spans="1:1" s="261" customFormat="1">
      <c r="A655" s="447"/>
    </row>
    <row r="656" spans="1:1" s="261" customFormat="1">
      <c r="A656" s="447"/>
    </row>
    <row r="657" spans="1:1" s="261" customFormat="1">
      <c r="A657" s="447"/>
    </row>
    <row r="658" spans="1:1" s="261" customFormat="1">
      <c r="A658" s="447"/>
    </row>
    <row r="659" spans="1:1" s="261" customFormat="1">
      <c r="A659" s="447"/>
    </row>
    <row r="660" spans="1:1" s="261" customFormat="1">
      <c r="A660" s="447"/>
    </row>
    <row r="661" spans="1:1" s="261" customFormat="1">
      <c r="A661" s="447"/>
    </row>
    <row r="662" spans="1:1" s="261" customFormat="1">
      <c r="A662" s="447"/>
    </row>
    <row r="663" spans="1:1" s="261" customFormat="1">
      <c r="A663" s="447"/>
    </row>
    <row r="664" spans="1:1" s="261" customFormat="1">
      <c r="A664" s="447"/>
    </row>
    <row r="665" spans="1:1" s="261" customFormat="1">
      <c r="A665" s="447"/>
    </row>
    <row r="666" spans="1:1" s="261" customFormat="1">
      <c r="A666" s="447"/>
    </row>
    <row r="667" spans="1:1" s="261" customFormat="1">
      <c r="A667" s="447"/>
    </row>
    <row r="668" spans="1:1" s="261" customFormat="1">
      <c r="A668" s="447"/>
    </row>
    <row r="669" spans="1:1" s="261" customFormat="1">
      <c r="A669" s="447"/>
    </row>
    <row r="670" spans="1:1" s="261" customFormat="1">
      <c r="A670" s="447"/>
    </row>
    <row r="671" spans="1:1" s="261" customFormat="1">
      <c r="A671" s="447"/>
    </row>
    <row r="672" spans="1:1" s="261" customFormat="1">
      <c r="A672" s="447"/>
    </row>
    <row r="673" spans="1:1" s="261" customFormat="1">
      <c r="A673" s="447"/>
    </row>
    <row r="674" spans="1:1" s="261" customFormat="1">
      <c r="A674" s="447"/>
    </row>
    <row r="675" spans="1:1" s="261" customFormat="1">
      <c r="A675" s="447"/>
    </row>
    <row r="676" spans="1:1" s="261" customFormat="1">
      <c r="A676" s="447"/>
    </row>
    <row r="677" spans="1:1" s="261" customFormat="1">
      <c r="A677" s="447"/>
    </row>
    <row r="678" spans="1:1" s="261" customFormat="1">
      <c r="A678" s="447"/>
    </row>
    <row r="679" spans="1:1" s="261" customFormat="1">
      <c r="A679" s="447"/>
    </row>
    <row r="680" spans="1:1" s="261" customFormat="1">
      <c r="A680" s="447"/>
    </row>
    <row r="681" spans="1:1" s="261" customFormat="1">
      <c r="A681" s="447"/>
    </row>
    <row r="682" spans="1:1" s="261" customFormat="1">
      <c r="A682" s="447"/>
    </row>
    <row r="683" spans="1:1" s="261" customFormat="1">
      <c r="A683" s="447"/>
    </row>
    <row r="684" spans="1:1" s="261" customFormat="1">
      <c r="A684" s="447"/>
    </row>
    <row r="685" spans="1:1" s="261" customFormat="1">
      <c r="A685" s="447"/>
    </row>
    <row r="686" spans="1:1" s="261" customFormat="1">
      <c r="A686" s="447"/>
    </row>
    <row r="687" spans="1:1" s="261" customFormat="1">
      <c r="A687" s="447"/>
    </row>
    <row r="688" spans="1:1" s="261" customFormat="1">
      <c r="A688" s="447"/>
    </row>
    <row r="689" spans="1:1" s="261" customFormat="1">
      <c r="A689" s="447"/>
    </row>
    <row r="690" spans="1:1" s="261" customFormat="1">
      <c r="A690" s="447"/>
    </row>
    <row r="691" spans="1:1" s="261" customFormat="1">
      <c r="A691" s="447"/>
    </row>
    <row r="692" spans="1:1" s="261" customFormat="1">
      <c r="A692" s="447"/>
    </row>
    <row r="693" spans="1:1" s="261" customFormat="1">
      <c r="A693" s="447"/>
    </row>
    <row r="694" spans="1:1" s="261" customFormat="1">
      <c r="A694" s="447"/>
    </row>
    <row r="695" spans="1:1" s="261" customFormat="1">
      <c r="A695" s="447"/>
    </row>
    <row r="696" spans="1:1" s="261" customFormat="1">
      <c r="A696" s="447"/>
    </row>
    <row r="697" spans="1:1" s="261" customFormat="1">
      <c r="A697" s="447"/>
    </row>
    <row r="698" spans="1:1" s="261" customFormat="1">
      <c r="A698" s="447"/>
    </row>
    <row r="699" spans="1:1" s="261" customFormat="1">
      <c r="A699" s="447"/>
    </row>
    <row r="700" spans="1:1" s="261" customFormat="1">
      <c r="A700" s="447"/>
    </row>
    <row r="701" spans="1:1" s="261" customFormat="1">
      <c r="A701" s="447"/>
    </row>
    <row r="702" spans="1:1" s="261" customFormat="1">
      <c r="A702" s="447"/>
    </row>
    <row r="703" spans="1:1" s="261" customFormat="1">
      <c r="A703" s="447"/>
    </row>
    <row r="704" spans="1:1" s="261" customFormat="1">
      <c r="A704" s="447"/>
    </row>
    <row r="705" spans="1:1" s="261" customFormat="1">
      <c r="A705" s="447"/>
    </row>
    <row r="706" spans="1:1" s="261" customFormat="1">
      <c r="A706" s="447"/>
    </row>
    <row r="707" spans="1:1" s="261" customFormat="1">
      <c r="A707" s="447"/>
    </row>
    <row r="708" spans="1:1" s="261" customFormat="1">
      <c r="A708" s="447"/>
    </row>
    <row r="709" spans="1:1" s="261" customFormat="1">
      <c r="A709" s="447"/>
    </row>
    <row r="710" spans="1:1" s="261" customFormat="1">
      <c r="A710" s="447"/>
    </row>
    <row r="711" spans="1:1" s="261" customFormat="1">
      <c r="A711" s="447"/>
    </row>
    <row r="712" spans="1:1" s="261" customFormat="1">
      <c r="A712" s="447"/>
    </row>
    <row r="713" spans="1:1" s="261" customFormat="1">
      <c r="A713" s="447"/>
    </row>
    <row r="714" spans="1:1" s="261" customFormat="1">
      <c r="A714" s="447"/>
    </row>
    <row r="715" spans="1:1" s="261" customFormat="1">
      <c r="A715" s="447"/>
    </row>
    <row r="716" spans="1:1" s="261" customFormat="1">
      <c r="A716" s="447"/>
    </row>
    <row r="717" spans="1:1" s="261" customFormat="1">
      <c r="A717" s="447"/>
    </row>
    <row r="718" spans="1:1" s="261" customFormat="1">
      <c r="A718" s="447"/>
    </row>
    <row r="719" spans="1:1" s="261" customFormat="1">
      <c r="A719" s="447"/>
    </row>
    <row r="720" spans="1:1" s="261" customFormat="1">
      <c r="A720" s="447"/>
    </row>
    <row r="721" spans="1:1" s="261" customFormat="1">
      <c r="A721" s="447"/>
    </row>
    <row r="722" spans="1:1" s="261" customFormat="1">
      <c r="A722" s="447"/>
    </row>
    <row r="723" spans="1:1" s="261" customFormat="1">
      <c r="A723" s="447"/>
    </row>
    <row r="724" spans="1:1" s="261" customFormat="1">
      <c r="A724" s="447"/>
    </row>
    <row r="725" spans="1:1" s="261" customFormat="1">
      <c r="A725" s="447"/>
    </row>
    <row r="726" spans="1:1" s="261" customFormat="1">
      <c r="A726" s="447"/>
    </row>
    <row r="727" spans="1:1" s="261" customFormat="1">
      <c r="A727" s="447"/>
    </row>
    <row r="728" spans="1:1" s="261" customFormat="1">
      <c r="A728" s="447"/>
    </row>
    <row r="729" spans="1:1" s="261" customFormat="1">
      <c r="A729" s="447"/>
    </row>
    <row r="730" spans="1:1" s="261" customFormat="1">
      <c r="A730" s="447"/>
    </row>
    <row r="731" spans="1:1" s="261" customFormat="1">
      <c r="A731" s="447"/>
    </row>
    <row r="732" spans="1:1" s="261" customFormat="1">
      <c r="A732" s="447"/>
    </row>
    <row r="733" spans="1:1" s="261" customFormat="1">
      <c r="A733" s="447"/>
    </row>
    <row r="734" spans="1:1" s="261" customFormat="1">
      <c r="A734" s="447"/>
    </row>
    <row r="735" spans="1:1" s="261" customFormat="1">
      <c r="A735" s="447"/>
    </row>
    <row r="736" spans="1:1" s="261" customFormat="1">
      <c r="A736" s="447"/>
    </row>
    <row r="737" spans="1:1" s="261" customFormat="1">
      <c r="A737" s="447"/>
    </row>
    <row r="738" spans="1:1" s="261" customFormat="1">
      <c r="A738" s="447"/>
    </row>
    <row r="739" spans="1:1" s="261" customFormat="1">
      <c r="A739" s="447"/>
    </row>
    <row r="740" spans="1:1" s="261" customFormat="1">
      <c r="A740" s="447"/>
    </row>
    <row r="741" spans="1:1" s="261" customFormat="1">
      <c r="A741" s="447"/>
    </row>
    <row r="742" spans="1:1" s="261" customFormat="1">
      <c r="A742" s="447"/>
    </row>
    <row r="743" spans="1:1" s="261" customFormat="1">
      <c r="A743" s="447"/>
    </row>
    <row r="744" spans="1:1" s="261" customFormat="1">
      <c r="A744" s="447"/>
    </row>
    <row r="745" spans="1:1" s="261" customFormat="1">
      <c r="A745" s="447"/>
    </row>
    <row r="746" spans="1:1" s="261" customFormat="1">
      <c r="A746" s="447"/>
    </row>
    <row r="747" spans="1:1" s="261" customFormat="1">
      <c r="A747" s="447"/>
    </row>
    <row r="748" spans="1:1" s="261" customFormat="1">
      <c r="A748" s="447"/>
    </row>
    <row r="749" spans="1:1" s="261" customFormat="1">
      <c r="A749" s="447"/>
    </row>
    <row r="750" spans="1:1" s="261" customFormat="1">
      <c r="A750" s="447"/>
    </row>
    <row r="751" spans="1:1" s="261" customFormat="1">
      <c r="A751" s="447"/>
    </row>
    <row r="752" spans="1:1" s="261" customFormat="1">
      <c r="A752" s="447"/>
    </row>
    <row r="753" spans="1:1" s="261" customFormat="1">
      <c r="A753" s="447"/>
    </row>
    <row r="754" spans="1:1" s="261" customFormat="1">
      <c r="A754" s="447"/>
    </row>
    <row r="755" spans="1:1" s="261" customFormat="1">
      <c r="A755" s="447"/>
    </row>
    <row r="756" spans="1:1" s="261" customFormat="1">
      <c r="A756" s="447"/>
    </row>
    <row r="757" spans="1:1" s="261" customFormat="1">
      <c r="A757" s="447"/>
    </row>
    <row r="758" spans="1:1" s="261" customFormat="1">
      <c r="A758" s="447"/>
    </row>
    <row r="759" spans="1:1" s="261" customFormat="1">
      <c r="A759" s="447"/>
    </row>
    <row r="760" spans="1:1" s="261" customFormat="1">
      <c r="A760" s="447"/>
    </row>
    <row r="761" spans="1:1" s="261" customFormat="1">
      <c r="A761" s="447"/>
    </row>
    <row r="762" spans="1:1" s="261" customFormat="1">
      <c r="A762" s="447"/>
    </row>
    <row r="763" spans="1:1" s="261" customFormat="1">
      <c r="A763" s="447"/>
    </row>
    <row r="764" spans="1:1" s="261" customFormat="1">
      <c r="A764" s="447"/>
    </row>
    <row r="765" spans="1:1" s="261" customFormat="1">
      <c r="A765" s="447"/>
    </row>
    <row r="766" spans="1:1" s="261" customFormat="1">
      <c r="A766" s="447"/>
    </row>
    <row r="767" spans="1:1" s="261" customFormat="1">
      <c r="A767" s="447"/>
    </row>
    <row r="768" spans="1:1" s="261" customFormat="1">
      <c r="A768" s="447"/>
    </row>
    <row r="769" spans="1:1" s="261" customFormat="1">
      <c r="A769" s="447"/>
    </row>
    <row r="770" spans="1:1" s="261" customFormat="1">
      <c r="A770" s="447"/>
    </row>
    <row r="771" spans="1:1" s="261" customFormat="1">
      <c r="A771" s="447"/>
    </row>
    <row r="772" spans="1:1" s="261" customFormat="1">
      <c r="A772" s="447"/>
    </row>
    <row r="773" spans="1:1" s="261" customFormat="1">
      <c r="A773" s="447"/>
    </row>
    <row r="774" spans="1:1" s="261" customFormat="1">
      <c r="A774" s="447"/>
    </row>
    <row r="775" spans="1:1" s="261" customFormat="1">
      <c r="A775" s="447"/>
    </row>
    <row r="776" spans="1:1" s="261" customFormat="1">
      <c r="A776" s="447"/>
    </row>
    <row r="777" spans="1:1" s="261" customFormat="1">
      <c r="A777" s="447"/>
    </row>
    <row r="778" spans="1:1" s="261" customFormat="1">
      <c r="A778" s="447"/>
    </row>
    <row r="779" spans="1:1" s="261" customFormat="1">
      <c r="A779" s="447"/>
    </row>
    <row r="780" spans="1:1" s="261" customFormat="1">
      <c r="A780" s="447"/>
    </row>
    <row r="781" spans="1:1" s="261" customFormat="1">
      <c r="A781" s="447"/>
    </row>
    <row r="782" spans="1:1" s="261" customFormat="1">
      <c r="A782" s="447"/>
    </row>
    <row r="783" spans="1:1" s="261" customFormat="1">
      <c r="A783" s="447"/>
    </row>
    <row r="784" spans="1:1" s="261" customFormat="1">
      <c r="A784" s="447"/>
    </row>
    <row r="785" spans="1:1" s="261" customFormat="1">
      <c r="A785" s="447"/>
    </row>
    <row r="786" spans="1:1" s="261" customFormat="1">
      <c r="A786" s="447"/>
    </row>
    <row r="787" spans="1:1" s="261" customFormat="1">
      <c r="A787" s="447"/>
    </row>
    <row r="788" spans="1:1" s="261" customFormat="1">
      <c r="A788" s="447"/>
    </row>
    <row r="789" spans="1:1" s="261" customFormat="1">
      <c r="A789" s="447"/>
    </row>
    <row r="790" spans="1:1" s="261" customFormat="1">
      <c r="A790" s="447"/>
    </row>
    <row r="791" spans="1:1" s="261" customFormat="1">
      <c r="A791" s="447"/>
    </row>
    <row r="792" spans="1:1" s="261" customFormat="1">
      <c r="A792" s="447"/>
    </row>
    <row r="793" spans="1:1" s="261" customFormat="1">
      <c r="A793" s="447"/>
    </row>
    <row r="794" spans="1:1" s="261" customFormat="1">
      <c r="A794" s="447"/>
    </row>
    <row r="795" spans="1:1" s="261" customFormat="1">
      <c r="A795" s="447"/>
    </row>
    <row r="796" spans="1:1" s="261" customFormat="1">
      <c r="A796" s="447"/>
    </row>
    <row r="797" spans="1:1" s="261" customFormat="1">
      <c r="A797" s="447"/>
    </row>
    <row r="798" spans="1:1" s="261" customFormat="1">
      <c r="A798" s="447"/>
    </row>
    <row r="799" spans="1:1" s="261" customFormat="1">
      <c r="A799" s="447"/>
    </row>
    <row r="800" spans="1:1" s="261" customFormat="1">
      <c r="A800" s="447"/>
    </row>
    <row r="801" spans="1:1" s="261" customFormat="1">
      <c r="A801" s="447"/>
    </row>
    <row r="802" spans="1:1" s="261" customFormat="1">
      <c r="A802" s="447"/>
    </row>
    <row r="803" spans="1:1" s="261" customFormat="1">
      <c r="A803" s="447"/>
    </row>
    <row r="804" spans="1:1" s="261" customFormat="1">
      <c r="A804" s="447"/>
    </row>
    <row r="805" spans="1:1" s="261" customFormat="1">
      <c r="A805" s="447"/>
    </row>
    <row r="806" spans="1:1" s="261" customFormat="1">
      <c r="A806" s="447"/>
    </row>
    <row r="807" spans="1:1" s="261" customFormat="1">
      <c r="A807" s="447"/>
    </row>
    <row r="808" spans="1:1" s="261" customFormat="1">
      <c r="A808" s="447"/>
    </row>
    <row r="809" spans="1:1" s="261" customFormat="1">
      <c r="A809" s="447"/>
    </row>
    <row r="810" spans="1:1" s="261" customFormat="1">
      <c r="A810" s="447"/>
    </row>
    <row r="811" spans="1:1" s="261" customFormat="1">
      <c r="A811" s="447"/>
    </row>
    <row r="812" spans="1:1" s="261" customFormat="1">
      <c r="A812" s="447"/>
    </row>
    <row r="813" spans="1:1" s="261" customFormat="1">
      <c r="A813" s="447"/>
    </row>
    <row r="814" spans="1:1" s="261" customFormat="1">
      <c r="A814" s="447"/>
    </row>
    <row r="815" spans="1:1" s="261" customFormat="1">
      <c r="A815" s="447"/>
    </row>
    <row r="816" spans="1:1" s="261" customFormat="1">
      <c r="A816" s="447"/>
    </row>
    <row r="817" spans="1:1" s="261" customFormat="1">
      <c r="A817" s="447"/>
    </row>
    <row r="818" spans="1:1" s="261" customFormat="1">
      <c r="A818" s="447"/>
    </row>
    <row r="819" spans="1:1" s="261" customFormat="1">
      <c r="A819" s="447"/>
    </row>
    <row r="820" spans="1:1" s="261" customFormat="1">
      <c r="A820" s="447"/>
    </row>
    <row r="821" spans="1:1" s="261" customFormat="1">
      <c r="A821" s="447"/>
    </row>
    <row r="822" spans="1:1" s="261" customFormat="1">
      <c r="A822" s="447"/>
    </row>
    <row r="823" spans="1:1" s="261" customFormat="1">
      <c r="A823" s="447"/>
    </row>
    <row r="824" spans="1:1" s="261" customFormat="1">
      <c r="A824" s="447"/>
    </row>
    <row r="825" spans="1:1" s="261" customFormat="1">
      <c r="A825" s="447"/>
    </row>
    <row r="826" spans="1:1" s="261" customFormat="1">
      <c r="A826" s="447"/>
    </row>
    <row r="827" spans="1:1" s="261" customFormat="1">
      <c r="A827" s="447"/>
    </row>
    <row r="828" spans="1:1" s="261" customFormat="1">
      <c r="A828" s="447"/>
    </row>
    <row r="829" spans="1:1" s="261" customFormat="1">
      <c r="A829" s="447"/>
    </row>
    <row r="830" spans="1:1" s="261" customFormat="1">
      <c r="A830" s="447"/>
    </row>
    <row r="831" spans="1:1" s="261" customFormat="1">
      <c r="A831" s="447"/>
    </row>
    <row r="832" spans="1:1" s="261" customFormat="1">
      <c r="A832" s="447"/>
    </row>
    <row r="833" spans="1:1" s="261" customFormat="1">
      <c r="A833" s="447"/>
    </row>
    <row r="834" spans="1:1" s="261" customFormat="1">
      <c r="A834" s="447"/>
    </row>
    <row r="835" spans="1:1" s="261" customFormat="1">
      <c r="A835" s="447"/>
    </row>
    <row r="836" spans="1:1" s="261" customFormat="1">
      <c r="A836" s="447"/>
    </row>
    <row r="837" spans="1:1" s="261" customFormat="1">
      <c r="A837" s="447"/>
    </row>
    <row r="838" spans="1:1" s="261" customFormat="1">
      <c r="A838" s="447"/>
    </row>
    <row r="839" spans="1:1" s="261" customFormat="1">
      <c r="A839" s="447"/>
    </row>
    <row r="840" spans="1:1" s="261" customFormat="1">
      <c r="A840" s="447"/>
    </row>
    <row r="841" spans="1:1" s="261" customFormat="1">
      <c r="A841" s="447"/>
    </row>
    <row r="842" spans="1:1" s="261" customFormat="1">
      <c r="A842" s="447"/>
    </row>
    <row r="843" spans="1:1" s="261" customFormat="1">
      <c r="A843" s="447"/>
    </row>
    <row r="844" spans="1:1" s="261" customFormat="1">
      <c r="A844" s="447"/>
    </row>
    <row r="845" spans="1:1" s="261" customFormat="1">
      <c r="A845" s="447"/>
    </row>
    <row r="846" spans="1:1" s="261" customFormat="1">
      <c r="A846" s="447"/>
    </row>
    <row r="847" spans="1:1" s="261" customFormat="1">
      <c r="A847" s="447"/>
    </row>
    <row r="848" spans="1:1" s="261" customFormat="1">
      <c r="A848" s="447"/>
    </row>
    <row r="849" spans="1:1" s="261" customFormat="1">
      <c r="A849" s="447"/>
    </row>
    <row r="850" spans="1:1" s="261" customFormat="1">
      <c r="A850" s="447"/>
    </row>
    <row r="851" spans="1:1" s="261" customFormat="1">
      <c r="A851" s="447"/>
    </row>
    <row r="852" spans="1:1" s="261" customFormat="1">
      <c r="A852" s="447"/>
    </row>
    <row r="853" spans="1:1" s="261" customFormat="1">
      <c r="A853" s="447"/>
    </row>
    <row r="854" spans="1:1" s="261" customFormat="1">
      <c r="A854" s="447"/>
    </row>
    <row r="855" spans="1:1" s="261" customFormat="1">
      <c r="A855" s="447"/>
    </row>
    <row r="856" spans="1:1" s="261" customFormat="1">
      <c r="A856" s="447"/>
    </row>
    <row r="857" spans="1:1" s="261" customFormat="1">
      <c r="A857" s="447"/>
    </row>
    <row r="858" spans="1:1" s="261" customFormat="1">
      <c r="A858" s="447"/>
    </row>
    <row r="859" spans="1:1" s="261" customFormat="1">
      <c r="A859" s="447"/>
    </row>
    <row r="860" spans="1:1" s="261" customFormat="1">
      <c r="A860" s="447"/>
    </row>
    <row r="861" spans="1:1" s="261" customFormat="1">
      <c r="A861" s="447"/>
    </row>
    <row r="862" spans="1:1" s="261" customFormat="1">
      <c r="A862" s="447"/>
    </row>
    <row r="863" spans="1:1" s="261" customFormat="1">
      <c r="A863" s="447"/>
    </row>
    <row r="864" spans="1:1" s="261" customFormat="1">
      <c r="A864" s="447"/>
    </row>
    <row r="865" spans="1:1" s="261" customFormat="1">
      <c r="A865" s="447"/>
    </row>
    <row r="866" spans="1:1" s="261" customFormat="1">
      <c r="A866" s="447"/>
    </row>
    <row r="867" spans="1:1" s="261" customFormat="1">
      <c r="A867" s="447"/>
    </row>
    <row r="868" spans="1:1" s="261" customFormat="1">
      <c r="A868" s="447"/>
    </row>
    <row r="869" spans="1:1" s="261" customFormat="1">
      <c r="A869" s="447"/>
    </row>
    <row r="870" spans="1:1" s="261" customFormat="1">
      <c r="A870" s="447"/>
    </row>
    <row r="871" spans="1:1" s="261" customFormat="1">
      <c r="A871" s="447"/>
    </row>
    <row r="872" spans="1:1" s="261" customFormat="1">
      <c r="A872" s="447"/>
    </row>
    <row r="873" spans="1:1" s="261" customFormat="1">
      <c r="A873" s="447"/>
    </row>
    <row r="874" spans="1:1" s="261" customFormat="1">
      <c r="A874" s="447"/>
    </row>
    <row r="875" spans="1:1" s="261" customFormat="1">
      <c r="A875" s="447"/>
    </row>
    <row r="876" spans="1:1" s="261" customFormat="1">
      <c r="A876" s="447"/>
    </row>
    <row r="877" spans="1:1" s="261" customFormat="1">
      <c r="A877" s="447"/>
    </row>
    <row r="878" spans="1:1" s="261" customFormat="1">
      <c r="A878" s="447"/>
    </row>
    <row r="879" spans="1:1" s="261" customFormat="1">
      <c r="A879" s="447"/>
    </row>
    <row r="880" spans="1:1" s="261" customFormat="1">
      <c r="A880" s="447"/>
    </row>
    <row r="881" spans="1:1" s="261" customFormat="1">
      <c r="A881" s="447"/>
    </row>
    <row r="882" spans="1:1" s="261" customFormat="1">
      <c r="A882" s="447"/>
    </row>
    <row r="883" spans="1:1" s="261" customFormat="1">
      <c r="A883" s="447"/>
    </row>
    <row r="884" spans="1:1" s="261" customFormat="1">
      <c r="A884" s="447"/>
    </row>
    <row r="885" spans="1:1" s="261" customFormat="1">
      <c r="A885" s="447"/>
    </row>
    <row r="886" spans="1:1" s="261" customFormat="1">
      <c r="A886" s="447"/>
    </row>
    <row r="887" spans="1:1" s="261" customFormat="1">
      <c r="A887" s="447"/>
    </row>
    <row r="888" spans="1:1" s="261" customFormat="1">
      <c r="A888" s="447"/>
    </row>
    <row r="889" spans="1:1" s="261" customFormat="1">
      <c r="A889" s="447"/>
    </row>
    <row r="890" spans="1:1" s="261" customFormat="1">
      <c r="A890" s="447"/>
    </row>
    <row r="891" spans="1:1" s="261" customFormat="1">
      <c r="A891" s="447"/>
    </row>
    <row r="892" spans="1:1" s="261" customFormat="1">
      <c r="A892" s="447"/>
    </row>
    <row r="893" spans="1:1" s="261" customFormat="1">
      <c r="A893" s="447"/>
    </row>
    <row r="894" spans="1:1" s="261" customFormat="1">
      <c r="A894" s="447"/>
    </row>
    <row r="895" spans="1:1" s="261" customFormat="1">
      <c r="A895" s="447"/>
    </row>
    <row r="896" spans="1:1" s="261" customFormat="1">
      <c r="A896" s="447"/>
    </row>
    <row r="897" spans="1:1" s="261" customFormat="1">
      <c r="A897" s="447"/>
    </row>
    <row r="898" spans="1:1" s="261" customFormat="1">
      <c r="A898" s="447"/>
    </row>
    <row r="899" spans="1:1" s="261" customFormat="1">
      <c r="A899" s="447"/>
    </row>
    <row r="900" spans="1:1" s="261" customFormat="1">
      <c r="A900" s="447"/>
    </row>
    <row r="901" spans="1:1" s="261" customFormat="1">
      <c r="A901" s="447"/>
    </row>
    <row r="902" spans="1:1" s="261" customFormat="1">
      <c r="A902" s="447"/>
    </row>
    <row r="903" spans="1:1" s="261" customFormat="1">
      <c r="A903" s="447"/>
    </row>
    <row r="904" spans="1:1" s="261" customFormat="1">
      <c r="A904" s="447"/>
    </row>
    <row r="905" spans="1:1" s="261" customFormat="1">
      <c r="A905" s="447"/>
    </row>
    <row r="906" spans="1:1" s="261" customFormat="1">
      <c r="A906" s="447"/>
    </row>
    <row r="907" spans="1:1" s="261" customFormat="1">
      <c r="A907" s="447"/>
    </row>
    <row r="908" spans="1:1" s="261" customFormat="1">
      <c r="A908" s="447"/>
    </row>
    <row r="909" spans="1:1" s="261" customFormat="1">
      <c r="A909" s="447"/>
    </row>
    <row r="910" spans="1:1" s="261" customFormat="1">
      <c r="A910" s="447"/>
    </row>
    <row r="911" spans="1:1" s="261" customFormat="1">
      <c r="A911" s="447"/>
    </row>
    <row r="912" spans="1:1" s="261" customFormat="1">
      <c r="A912" s="447"/>
    </row>
    <row r="913" spans="1:1" s="261" customFormat="1">
      <c r="A913" s="447"/>
    </row>
    <row r="914" spans="1:1" s="261" customFormat="1">
      <c r="A914" s="447"/>
    </row>
    <row r="915" spans="1:1" s="261" customFormat="1">
      <c r="A915" s="447"/>
    </row>
    <row r="916" spans="1:1" s="261" customFormat="1">
      <c r="A916" s="447"/>
    </row>
    <row r="917" spans="1:1" s="261" customFormat="1">
      <c r="A917" s="447"/>
    </row>
    <row r="918" spans="1:1" s="261" customFormat="1">
      <c r="A918" s="447"/>
    </row>
    <row r="919" spans="1:1" s="261" customFormat="1">
      <c r="A919" s="447"/>
    </row>
    <row r="920" spans="1:1" s="261" customFormat="1">
      <c r="A920" s="447"/>
    </row>
    <row r="921" spans="1:1" s="261" customFormat="1">
      <c r="A921" s="447"/>
    </row>
    <row r="922" spans="1:1" s="261" customFormat="1">
      <c r="A922" s="447"/>
    </row>
    <row r="923" spans="1:1" s="261" customFormat="1">
      <c r="A923" s="447"/>
    </row>
    <row r="924" spans="1:1" s="261" customFormat="1">
      <c r="A924" s="447"/>
    </row>
    <row r="925" spans="1:1" s="261" customFormat="1">
      <c r="A925" s="447"/>
    </row>
    <row r="926" spans="1:1" s="261" customFormat="1">
      <c r="A926" s="447"/>
    </row>
    <row r="927" spans="1:1" s="261" customFormat="1">
      <c r="A927" s="447"/>
    </row>
    <row r="928" spans="1:1" s="261" customFormat="1">
      <c r="A928" s="447"/>
    </row>
    <row r="929" spans="1:1" s="261" customFormat="1">
      <c r="A929" s="447"/>
    </row>
    <row r="930" spans="1:1" s="261" customFormat="1">
      <c r="A930" s="447"/>
    </row>
    <row r="931" spans="1:1" s="261" customFormat="1">
      <c r="A931" s="447"/>
    </row>
    <row r="932" spans="1:1" s="261" customFormat="1">
      <c r="A932" s="447"/>
    </row>
    <row r="933" spans="1:1" s="261" customFormat="1">
      <c r="A933" s="447"/>
    </row>
    <row r="934" spans="1:1" s="261" customFormat="1">
      <c r="A934" s="447"/>
    </row>
    <row r="935" spans="1:1" s="261" customFormat="1">
      <c r="A935" s="447"/>
    </row>
    <row r="936" spans="1:1" s="261" customFormat="1">
      <c r="A936" s="447"/>
    </row>
    <row r="937" spans="1:1" s="261" customFormat="1">
      <c r="A937" s="447"/>
    </row>
    <row r="938" spans="1:1" s="261" customFormat="1">
      <c r="A938" s="447"/>
    </row>
    <row r="939" spans="1:1" s="261" customFormat="1">
      <c r="A939" s="447"/>
    </row>
    <row r="940" spans="1:1" s="261" customFormat="1">
      <c r="A940" s="447"/>
    </row>
    <row r="941" spans="1:1" s="261" customFormat="1">
      <c r="A941" s="447"/>
    </row>
    <row r="942" spans="1:1" s="261" customFormat="1">
      <c r="A942" s="447"/>
    </row>
    <row r="943" spans="1:1" s="261" customFormat="1">
      <c r="A943" s="447"/>
    </row>
    <row r="944" spans="1:1" s="261" customFormat="1">
      <c r="A944" s="447"/>
    </row>
    <row r="945" spans="1:1" s="261" customFormat="1">
      <c r="A945" s="447"/>
    </row>
    <row r="946" spans="1:1" s="261" customFormat="1">
      <c r="A946" s="447"/>
    </row>
    <row r="947" spans="1:1" s="261" customFormat="1">
      <c r="A947" s="447"/>
    </row>
    <row r="948" spans="1:1" s="261" customFormat="1">
      <c r="A948" s="447"/>
    </row>
    <row r="949" spans="1:1" s="261" customFormat="1">
      <c r="A949" s="447"/>
    </row>
    <row r="950" spans="1:1" s="261" customFormat="1">
      <c r="A950" s="447"/>
    </row>
    <row r="951" spans="1:1" s="261" customFormat="1">
      <c r="A951" s="447"/>
    </row>
    <row r="952" spans="1:1" s="261" customFormat="1">
      <c r="A952" s="447"/>
    </row>
    <row r="953" spans="1:1" s="261" customFormat="1">
      <c r="A953" s="447"/>
    </row>
    <row r="954" spans="1:1" s="261" customFormat="1">
      <c r="A954" s="447"/>
    </row>
    <row r="955" spans="1:1" s="261" customFormat="1">
      <c r="A955" s="447"/>
    </row>
    <row r="956" spans="1:1" s="261" customFormat="1">
      <c r="A956" s="447"/>
    </row>
    <row r="957" spans="1:1" s="261" customFormat="1">
      <c r="A957" s="447"/>
    </row>
    <row r="958" spans="1:1" s="261" customFormat="1">
      <c r="A958" s="447"/>
    </row>
    <row r="959" spans="1:1" s="261" customFormat="1">
      <c r="A959" s="447"/>
    </row>
    <row r="960" spans="1:1" s="261" customFormat="1">
      <c r="A960" s="447"/>
    </row>
    <row r="961" spans="1:1" s="261" customFormat="1">
      <c r="A961" s="447"/>
    </row>
    <row r="962" spans="1:1" s="261" customFormat="1">
      <c r="A962" s="447"/>
    </row>
    <row r="963" spans="1:1" s="261" customFormat="1">
      <c r="A963" s="447"/>
    </row>
    <row r="964" spans="1:1" s="261" customFormat="1">
      <c r="A964" s="447"/>
    </row>
    <row r="965" spans="1:1" s="261" customFormat="1">
      <c r="A965" s="447"/>
    </row>
    <row r="966" spans="1:1" s="261" customFormat="1">
      <c r="A966" s="447"/>
    </row>
    <row r="967" spans="1:1" s="261" customFormat="1">
      <c r="A967" s="447"/>
    </row>
    <row r="968" spans="1:1" s="261" customFormat="1">
      <c r="A968" s="447"/>
    </row>
    <row r="969" spans="1:1" s="261" customFormat="1">
      <c r="A969" s="447"/>
    </row>
    <row r="970" spans="1:1" s="261" customFormat="1">
      <c r="A970" s="447"/>
    </row>
    <row r="971" spans="1:1" s="261" customFormat="1">
      <c r="A971" s="447"/>
    </row>
    <row r="972" spans="1:1" s="261" customFormat="1">
      <c r="A972" s="447"/>
    </row>
    <row r="973" spans="1:1" s="261" customFormat="1">
      <c r="A973" s="447"/>
    </row>
    <row r="974" spans="1:1" s="261" customFormat="1">
      <c r="A974" s="447"/>
    </row>
    <row r="975" spans="1:1" s="261" customFormat="1">
      <c r="A975" s="447"/>
    </row>
    <row r="976" spans="1:1" s="261" customFormat="1">
      <c r="A976" s="447"/>
    </row>
    <row r="977" spans="1:1" s="261" customFormat="1">
      <c r="A977" s="447"/>
    </row>
    <row r="978" spans="1:1" s="261" customFormat="1">
      <c r="A978" s="447"/>
    </row>
    <row r="979" spans="1:1" s="261" customFormat="1">
      <c r="A979" s="447"/>
    </row>
    <row r="980" spans="1:1" s="261" customFormat="1">
      <c r="A980" s="447"/>
    </row>
    <row r="981" spans="1:1" s="261" customFormat="1">
      <c r="A981" s="447"/>
    </row>
    <row r="982" spans="1:1" s="261" customFormat="1">
      <c r="A982" s="447"/>
    </row>
    <row r="983" spans="1:1" s="261" customFormat="1">
      <c r="A983" s="447"/>
    </row>
    <row r="984" spans="1:1" s="261" customFormat="1">
      <c r="A984" s="447"/>
    </row>
    <row r="985" spans="1:1" s="261" customFormat="1">
      <c r="A985" s="447"/>
    </row>
    <row r="986" spans="1:1" s="261" customFormat="1">
      <c r="A986" s="447"/>
    </row>
    <row r="987" spans="1:1" s="261" customFormat="1">
      <c r="A987" s="447"/>
    </row>
    <row r="988" spans="1:1" s="261" customFormat="1">
      <c r="A988" s="447"/>
    </row>
    <row r="989" spans="1:1" s="261" customFormat="1">
      <c r="A989" s="447"/>
    </row>
    <row r="990" spans="1:1" s="261" customFormat="1">
      <c r="A990" s="447"/>
    </row>
    <row r="991" spans="1:1" s="261" customFormat="1">
      <c r="A991" s="447"/>
    </row>
    <row r="992" spans="1:1" s="261" customFormat="1">
      <c r="A992" s="447"/>
    </row>
    <row r="993" spans="1:1" s="261" customFormat="1">
      <c r="A993" s="447"/>
    </row>
    <row r="994" spans="1:1" s="261" customFormat="1">
      <c r="A994" s="447"/>
    </row>
    <row r="995" spans="1:1" s="261" customFormat="1">
      <c r="A995" s="447"/>
    </row>
    <row r="996" spans="1:1" s="261" customFormat="1">
      <c r="A996" s="447"/>
    </row>
    <row r="997" spans="1:1" s="261" customFormat="1">
      <c r="A997" s="447"/>
    </row>
    <row r="998" spans="1:1" s="261" customFormat="1">
      <c r="A998" s="447"/>
    </row>
    <row r="999" spans="1:1" s="261" customFormat="1">
      <c r="A999" s="447"/>
    </row>
    <row r="1000" spans="1:1" s="261" customFormat="1">
      <c r="A1000" s="447"/>
    </row>
    <row r="1001" spans="1:1" s="261" customFormat="1">
      <c r="A1001" s="447"/>
    </row>
    <row r="1002" spans="1:1" s="261" customFormat="1">
      <c r="A1002" s="447"/>
    </row>
    <row r="1003" spans="1:1" s="261" customFormat="1">
      <c r="A1003" s="447"/>
    </row>
    <row r="1004" spans="1:1" s="261" customFormat="1">
      <c r="A1004" s="447"/>
    </row>
    <row r="1005" spans="1:1" s="261" customFormat="1">
      <c r="A1005" s="447"/>
    </row>
    <row r="1006" spans="1:1" s="261" customFormat="1">
      <c r="A1006" s="447"/>
    </row>
    <row r="1007" spans="1:1" s="261" customFormat="1">
      <c r="A1007" s="447"/>
    </row>
    <row r="1008" spans="1:1" s="261" customFormat="1">
      <c r="A1008" s="447"/>
    </row>
    <row r="1009" spans="1:1" s="261" customFormat="1">
      <c r="A1009" s="447"/>
    </row>
    <row r="1010" spans="1:1" s="261" customFormat="1">
      <c r="A1010" s="447"/>
    </row>
    <row r="1011" spans="1:1" s="261" customFormat="1">
      <c r="A1011" s="447"/>
    </row>
    <row r="1012" spans="1:1" s="261" customFormat="1">
      <c r="A1012" s="447"/>
    </row>
    <row r="1013" spans="1:1" s="261" customFormat="1">
      <c r="A1013" s="447"/>
    </row>
    <row r="1014" spans="1:1" s="261" customFormat="1">
      <c r="A1014" s="447"/>
    </row>
    <row r="1015" spans="1:1" s="261" customFormat="1">
      <c r="A1015" s="447"/>
    </row>
    <row r="1016" spans="1:1" s="261" customFormat="1">
      <c r="A1016" s="447"/>
    </row>
    <row r="1017" spans="1:1" s="261" customFormat="1">
      <c r="A1017" s="447"/>
    </row>
    <row r="1018" spans="1:1" s="261" customFormat="1">
      <c r="A1018" s="447"/>
    </row>
    <row r="1019" spans="1:1" s="261" customFormat="1">
      <c r="A1019" s="447"/>
    </row>
    <row r="1020" spans="1:1" s="261" customFormat="1">
      <c r="A1020" s="447"/>
    </row>
    <row r="1021" spans="1:1" s="261" customFormat="1">
      <c r="A1021" s="447"/>
    </row>
    <row r="1022" spans="1:1" s="261" customFormat="1">
      <c r="A1022" s="447"/>
    </row>
    <row r="1023" spans="1:1" s="261" customFormat="1">
      <c r="A1023" s="447"/>
    </row>
    <row r="1024" spans="1:1" s="261" customFormat="1">
      <c r="A1024" s="447"/>
    </row>
    <row r="1025" spans="1:1" s="261" customFormat="1">
      <c r="A1025" s="447"/>
    </row>
    <row r="1026" spans="1:1" s="261" customFormat="1">
      <c r="A1026" s="447"/>
    </row>
    <row r="1027" spans="1:1" s="261" customFormat="1">
      <c r="A1027" s="447"/>
    </row>
    <row r="1028" spans="1:1" s="261" customFormat="1">
      <c r="A1028" s="447"/>
    </row>
    <row r="1029" spans="1:1" s="261" customFormat="1">
      <c r="A1029" s="447"/>
    </row>
    <row r="1030" spans="1:1" s="261" customFormat="1">
      <c r="A1030" s="447"/>
    </row>
    <row r="1031" spans="1:1" s="261" customFormat="1">
      <c r="A1031" s="447"/>
    </row>
    <row r="1032" spans="1:1" s="261" customFormat="1">
      <c r="A1032" s="447"/>
    </row>
    <row r="1033" spans="1:1" s="261" customFormat="1">
      <c r="A1033" s="447"/>
    </row>
    <row r="1034" spans="1:1" s="261" customFormat="1">
      <c r="A1034" s="447"/>
    </row>
    <row r="1035" spans="1:1" s="261" customFormat="1">
      <c r="A1035" s="447"/>
    </row>
    <row r="1036" spans="1:1" s="261" customFormat="1">
      <c r="A1036" s="447"/>
    </row>
    <row r="1037" spans="1:1" s="261" customFormat="1">
      <c r="A1037" s="447"/>
    </row>
    <row r="1038" spans="1:1" s="261" customFormat="1">
      <c r="A1038" s="447"/>
    </row>
    <row r="1039" spans="1:1" s="261" customFormat="1">
      <c r="A1039" s="447"/>
    </row>
    <row r="1040" spans="1:1" s="261" customFormat="1">
      <c r="A1040" s="447"/>
    </row>
    <row r="1041" spans="1:1" s="261" customFormat="1">
      <c r="A1041" s="447"/>
    </row>
    <row r="1042" spans="1:1" s="261" customFormat="1">
      <c r="A1042" s="447"/>
    </row>
    <row r="1043" spans="1:1" s="261" customFormat="1">
      <c r="A1043" s="447"/>
    </row>
    <row r="1044" spans="1:1" s="261" customFormat="1">
      <c r="A1044" s="447"/>
    </row>
    <row r="1045" spans="1:1" s="261" customFormat="1">
      <c r="A1045" s="447"/>
    </row>
    <row r="1046" spans="1:1" s="261" customFormat="1">
      <c r="A1046" s="447"/>
    </row>
    <row r="1047" spans="1:1" s="261" customFormat="1">
      <c r="A1047" s="447"/>
    </row>
    <row r="1048" spans="1:1" s="261" customFormat="1">
      <c r="A1048" s="447"/>
    </row>
    <row r="1049" spans="1:1" s="261" customFormat="1">
      <c r="A1049" s="447"/>
    </row>
    <row r="1050" spans="1:1" s="261" customFormat="1">
      <c r="A1050" s="447"/>
    </row>
    <row r="1051" spans="1:1" s="261" customFormat="1">
      <c r="A1051" s="447"/>
    </row>
    <row r="1052" spans="1:1" s="261" customFormat="1">
      <c r="A1052" s="447"/>
    </row>
    <row r="1053" spans="1:1" s="261" customFormat="1">
      <c r="A1053" s="447"/>
    </row>
    <row r="1054" spans="1:1" s="261" customFormat="1">
      <c r="A1054" s="447"/>
    </row>
    <row r="1055" spans="1:1" s="261" customFormat="1">
      <c r="A1055" s="447"/>
    </row>
    <row r="1056" spans="1:1" s="261" customFormat="1">
      <c r="A1056" s="447"/>
    </row>
    <row r="1057" spans="1:1" s="261" customFormat="1">
      <c r="A1057" s="447"/>
    </row>
    <row r="1058" spans="1:1" s="261" customFormat="1">
      <c r="A1058" s="447"/>
    </row>
    <row r="1059" spans="1:1" s="261" customFormat="1">
      <c r="A1059" s="447"/>
    </row>
    <row r="1060" spans="1:1" s="261" customFormat="1">
      <c r="A1060" s="447"/>
    </row>
    <row r="1061" spans="1:1" s="261" customFormat="1">
      <c r="A1061" s="447"/>
    </row>
    <row r="1062" spans="1:1" s="261" customFormat="1">
      <c r="A1062" s="447"/>
    </row>
    <row r="1063" spans="1:1" s="261" customFormat="1">
      <c r="A1063" s="447"/>
    </row>
    <row r="1064" spans="1:1" s="261" customFormat="1">
      <c r="A1064" s="447"/>
    </row>
    <row r="1065" spans="1:1" s="261" customFormat="1">
      <c r="A1065" s="447"/>
    </row>
    <row r="1066" spans="1:1" s="261" customFormat="1">
      <c r="A1066" s="447"/>
    </row>
    <row r="1067" spans="1:1" s="261" customFormat="1">
      <c r="A1067" s="447"/>
    </row>
    <row r="1068" spans="1:1" s="261" customFormat="1">
      <c r="A1068" s="447"/>
    </row>
    <row r="1069" spans="1:1" s="261" customFormat="1">
      <c r="A1069" s="447"/>
    </row>
    <row r="1070" spans="1:1" s="261" customFormat="1">
      <c r="A1070" s="447"/>
    </row>
    <row r="1071" spans="1:1" s="261" customFormat="1">
      <c r="A1071" s="447"/>
    </row>
    <row r="1072" spans="1:1" s="261" customFormat="1">
      <c r="A1072" s="447"/>
    </row>
    <row r="1073" spans="1:1" s="261" customFormat="1">
      <c r="A1073" s="447"/>
    </row>
    <row r="1074" spans="1:1" s="261" customFormat="1">
      <c r="A1074" s="447"/>
    </row>
    <row r="1075" spans="1:1" s="261" customFormat="1">
      <c r="A1075" s="447"/>
    </row>
    <row r="1076" spans="1:1" s="261" customFormat="1">
      <c r="A1076" s="447"/>
    </row>
    <row r="1077" spans="1:1" s="261" customFormat="1">
      <c r="A1077" s="447"/>
    </row>
    <row r="1078" spans="1:1" s="261" customFormat="1">
      <c r="A1078" s="447"/>
    </row>
    <row r="1079" spans="1:1" s="261" customFormat="1">
      <c r="A1079" s="447"/>
    </row>
    <row r="1080" spans="1:1" s="261" customFormat="1">
      <c r="A1080" s="447"/>
    </row>
    <row r="1081" spans="1:1" s="261" customFormat="1">
      <c r="A1081" s="447"/>
    </row>
    <row r="1082" spans="1:1" s="261" customFormat="1">
      <c r="A1082" s="447"/>
    </row>
    <row r="1083" spans="1:1" s="261" customFormat="1">
      <c r="A1083" s="447"/>
    </row>
    <row r="1084" spans="1:1" s="261" customFormat="1">
      <c r="A1084" s="447"/>
    </row>
    <row r="1085" spans="1:1" s="261" customFormat="1">
      <c r="A1085" s="447"/>
    </row>
    <row r="1086" spans="1:1" s="261" customFormat="1">
      <c r="A1086" s="447"/>
    </row>
    <row r="1087" spans="1:1" s="261" customFormat="1">
      <c r="A1087" s="447"/>
    </row>
    <row r="1088" spans="1:1" s="261" customFormat="1">
      <c r="A1088" s="447"/>
    </row>
    <row r="1089" spans="1:1" s="261" customFormat="1">
      <c r="A1089" s="447"/>
    </row>
    <row r="1090" spans="1:1" s="261" customFormat="1">
      <c r="A1090" s="447"/>
    </row>
    <row r="1091" spans="1:1" s="261" customFormat="1">
      <c r="A1091" s="447"/>
    </row>
    <row r="1092" spans="1:1" s="261" customFormat="1">
      <c r="A1092" s="447"/>
    </row>
    <row r="1093" spans="1:1" s="261" customFormat="1">
      <c r="A1093" s="447"/>
    </row>
    <row r="1094" spans="1:1" s="261" customFormat="1">
      <c r="A1094" s="447"/>
    </row>
    <row r="1095" spans="1:1" s="261" customFormat="1">
      <c r="A1095" s="447"/>
    </row>
    <row r="1096" spans="1:1" s="261" customFormat="1">
      <c r="A1096" s="447"/>
    </row>
    <row r="1097" spans="1:1" s="261" customFormat="1">
      <c r="A1097" s="447"/>
    </row>
    <row r="1098" spans="1:1" s="261" customFormat="1">
      <c r="A1098" s="447"/>
    </row>
    <row r="1099" spans="1:1" s="261" customFormat="1">
      <c r="A1099" s="447"/>
    </row>
    <row r="1100" spans="1:1" s="261" customFormat="1">
      <c r="A1100" s="447"/>
    </row>
    <row r="1101" spans="1:1" s="261" customFormat="1">
      <c r="A1101" s="447"/>
    </row>
    <row r="1102" spans="1:1" s="261" customFormat="1">
      <c r="A1102" s="447"/>
    </row>
    <row r="1103" spans="1:1" s="261" customFormat="1">
      <c r="A1103" s="447"/>
    </row>
    <row r="1104" spans="1:1" s="261" customFormat="1">
      <c r="A1104" s="447"/>
    </row>
    <row r="1105" spans="1:1" s="261" customFormat="1">
      <c r="A1105" s="447"/>
    </row>
    <row r="1106" spans="1:1" s="261" customFormat="1">
      <c r="A1106" s="447"/>
    </row>
    <row r="1107" spans="1:1" s="261" customFormat="1">
      <c r="A1107" s="447"/>
    </row>
    <row r="1108" spans="1:1" s="261" customFormat="1">
      <c r="A1108" s="447"/>
    </row>
    <row r="1109" spans="1:1" s="261" customFormat="1">
      <c r="A1109" s="447"/>
    </row>
    <row r="1110" spans="1:1" s="261" customFormat="1">
      <c r="A1110" s="447"/>
    </row>
    <row r="1111" spans="1:1" s="261" customFormat="1">
      <c r="A1111" s="447"/>
    </row>
    <row r="1112" spans="1:1" s="261" customFormat="1">
      <c r="A1112" s="447"/>
    </row>
    <row r="1113" spans="1:1" s="261" customFormat="1">
      <c r="A1113" s="447"/>
    </row>
    <row r="1114" spans="1:1" s="261" customFormat="1">
      <c r="A1114" s="447"/>
    </row>
    <row r="1115" spans="1:1" s="261" customFormat="1">
      <c r="A1115" s="447"/>
    </row>
    <row r="1116" spans="1:1" s="261" customFormat="1">
      <c r="A1116" s="447"/>
    </row>
    <row r="1117" spans="1:1" s="261" customFormat="1">
      <c r="A1117" s="447"/>
    </row>
    <row r="1118" spans="1:1" s="261" customFormat="1">
      <c r="A1118" s="447"/>
    </row>
    <row r="1119" spans="1:1" s="261" customFormat="1">
      <c r="A1119" s="447"/>
    </row>
    <row r="1120" spans="1:1" s="261" customFormat="1">
      <c r="A1120" s="447"/>
    </row>
    <row r="1121" spans="1:1" s="261" customFormat="1">
      <c r="A1121" s="447"/>
    </row>
    <row r="1122" spans="1:1" s="261" customFormat="1">
      <c r="A1122" s="447"/>
    </row>
    <row r="1123" spans="1:1" s="261" customFormat="1">
      <c r="A1123" s="447"/>
    </row>
    <row r="1124" spans="1:1" s="261" customFormat="1">
      <c r="A1124" s="447"/>
    </row>
    <row r="1125" spans="1:1" s="261" customFormat="1">
      <c r="A1125" s="447"/>
    </row>
    <row r="1126" spans="1:1" s="261" customFormat="1">
      <c r="A1126" s="447"/>
    </row>
    <row r="1127" spans="1:1" s="261" customFormat="1">
      <c r="A1127" s="447"/>
    </row>
    <row r="1128" spans="1:1" s="261" customFormat="1">
      <c r="A1128" s="447"/>
    </row>
    <row r="1129" spans="1:1" s="261" customFormat="1">
      <c r="A1129" s="447"/>
    </row>
    <row r="1130" spans="1:1" s="261" customFormat="1">
      <c r="A1130" s="447"/>
    </row>
    <row r="1131" spans="1:1" s="261" customFormat="1">
      <c r="A1131" s="447"/>
    </row>
    <row r="1132" spans="1:1" s="261" customFormat="1">
      <c r="A1132" s="447"/>
    </row>
    <row r="1133" spans="1:1" s="261" customFormat="1">
      <c r="A1133" s="447"/>
    </row>
    <row r="1134" spans="1:1" s="261" customFormat="1">
      <c r="A1134" s="447"/>
    </row>
    <row r="1135" spans="1:1" s="261" customFormat="1">
      <c r="A1135" s="447"/>
    </row>
    <row r="1136" spans="1:1" s="261" customFormat="1">
      <c r="A1136" s="447"/>
    </row>
    <row r="1137" spans="1:1" s="261" customFormat="1">
      <c r="A1137" s="447"/>
    </row>
    <row r="1138" spans="1:1" s="261" customFormat="1">
      <c r="A1138" s="447"/>
    </row>
    <row r="1139" spans="1:1" s="261" customFormat="1">
      <c r="A1139" s="447"/>
    </row>
    <row r="1140" spans="1:1" s="261" customFormat="1">
      <c r="A1140" s="447"/>
    </row>
    <row r="1141" spans="1:1" s="261" customFormat="1">
      <c r="A1141" s="447"/>
    </row>
    <row r="1142" spans="1:1" s="261" customFormat="1">
      <c r="A1142" s="447"/>
    </row>
    <row r="1143" spans="1:1" s="261" customFormat="1">
      <c r="A1143" s="447"/>
    </row>
    <row r="1144" spans="1:1" s="261" customFormat="1">
      <c r="A1144" s="447"/>
    </row>
    <row r="1145" spans="1:1" s="261" customFormat="1">
      <c r="A1145" s="447"/>
    </row>
    <row r="1146" spans="1:1" s="261" customFormat="1">
      <c r="A1146" s="447"/>
    </row>
    <row r="1147" spans="1:1" s="261" customFormat="1">
      <c r="A1147" s="447"/>
    </row>
    <row r="1148" spans="1:1" s="261" customFormat="1">
      <c r="A1148" s="447"/>
    </row>
    <row r="1149" spans="1:1" s="261" customFormat="1">
      <c r="A1149" s="447"/>
    </row>
    <row r="1150" spans="1:1" s="261" customFormat="1">
      <c r="A1150" s="447"/>
    </row>
    <row r="1151" spans="1:1" s="261" customFormat="1">
      <c r="A1151" s="447"/>
    </row>
    <row r="1152" spans="1:1" s="261" customFormat="1">
      <c r="A1152" s="447"/>
    </row>
    <row r="1153" spans="1:1" s="261" customFormat="1">
      <c r="A1153" s="447"/>
    </row>
    <row r="1154" spans="1:1" s="261" customFormat="1">
      <c r="A1154" s="447"/>
    </row>
    <row r="1155" spans="1:1" s="261" customFormat="1">
      <c r="A1155" s="447"/>
    </row>
    <row r="1156" spans="1:1" s="261" customFormat="1">
      <c r="A1156" s="447"/>
    </row>
    <row r="1157" spans="1:1" s="261" customFormat="1">
      <c r="A1157" s="447"/>
    </row>
    <row r="1158" spans="1:1" s="261" customFormat="1">
      <c r="A1158" s="447"/>
    </row>
    <row r="1159" spans="1:1" s="261" customFormat="1">
      <c r="A1159" s="447"/>
    </row>
    <row r="1160" spans="1:1" s="261" customFormat="1">
      <c r="A1160" s="447"/>
    </row>
    <row r="1161" spans="1:1" s="261" customFormat="1">
      <c r="A1161" s="447"/>
    </row>
    <row r="1162" spans="1:1" s="261" customFormat="1">
      <c r="A1162" s="447"/>
    </row>
    <row r="1163" spans="1:1" s="261" customFormat="1">
      <c r="A1163" s="447"/>
    </row>
    <row r="1164" spans="1:1" s="261" customFormat="1">
      <c r="A1164" s="447"/>
    </row>
    <row r="1165" spans="1:1" s="261" customFormat="1">
      <c r="A1165" s="447"/>
    </row>
    <row r="1166" spans="1:1" s="261" customFormat="1">
      <c r="A1166" s="447"/>
    </row>
    <row r="1167" spans="1:1" s="261" customFormat="1">
      <c r="A1167" s="447"/>
    </row>
    <row r="1168" spans="1:1" s="261" customFormat="1">
      <c r="A1168" s="447"/>
    </row>
    <row r="1169" spans="1:1" s="261" customFormat="1">
      <c r="A1169" s="447"/>
    </row>
    <row r="1170" spans="1:1" s="261" customFormat="1">
      <c r="A1170" s="447"/>
    </row>
    <row r="1171" spans="1:1" s="261" customFormat="1">
      <c r="A1171" s="447"/>
    </row>
    <row r="1172" spans="1:1" s="261" customFormat="1">
      <c r="A1172" s="447"/>
    </row>
    <row r="1173" spans="1:1" s="261" customFormat="1">
      <c r="A1173" s="447"/>
    </row>
    <row r="1174" spans="1:1" s="261" customFormat="1">
      <c r="A1174" s="447"/>
    </row>
    <row r="1175" spans="1:1" s="261" customFormat="1">
      <c r="A1175" s="447"/>
    </row>
    <row r="1176" spans="1:1" s="261" customFormat="1">
      <c r="A1176" s="447"/>
    </row>
    <row r="1177" spans="1:1" s="261" customFormat="1">
      <c r="A1177" s="447"/>
    </row>
    <row r="1178" spans="1:1" s="261" customFormat="1">
      <c r="A1178" s="447"/>
    </row>
    <row r="1179" spans="1:1" s="261" customFormat="1">
      <c r="A1179" s="447"/>
    </row>
    <row r="1180" spans="1:1" s="261" customFormat="1">
      <c r="A1180" s="447"/>
    </row>
    <row r="1181" spans="1:1" s="261" customFormat="1">
      <c r="A1181" s="447"/>
    </row>
    <row r="1182" spans="1:1" s="261" customFormat="1">
      <c r="A1182" s="447"/>
    </row>
    <row r="1183" spans="1:1" s="261" customFormat="1">
      <c r="A1183" s="447"/>
    </row>
    <row r="1184" spans="1:1" s="261" customFormat="1">
      <c r="A1184" s="447"/>
    </row>
    <row r="1185" spans="1:1" s="261" customFormat="1">
      <c r="A1185" s="447"/>
    </row>
    <row r="1186" spans="1:1" s="261" customFormat="1">
      <c r="A1186" s="447"/>
    </row>
    <row r="1187" spans="1:1" s="261" customFormat="1">
      <c r="A1187" s="447"/>
    </row>
    <row r="1188" spans="1:1" s="261" customFormat="1">
      <c r="A1188" s="447"/>
    </row>
    <row r="1189" spans="1:1" s="261" customFormat="1">
      <c r="A1189" s="447"/>
    </row>
    <row r="1190" spans="1:1" s="261" customFormat="1">
      <c r="A1190" s="447"/>
    </row>
    <row r="1191" spans="1:1" s="261" customFormat="1">
      <c r="A1191" s="447"/>
    </row>
    <row r="1192" spans="1:1" s="261" customFormat="1">
      <c r="A1192" s="447"/>
    </row>
    <row r="1193" spans="1:1" s="261" customFormat="1">
      <c r="A1193" s="447"/>
    </row>
    <row r="1194" spans="1:1" s="261" customFormat="1">
      <c r="A1194" s="447"/>
    </row>
    <row r="1195" spans="1:1" s="261" customFormat="1">
      <c r="A1195" s="447"/>
    </row>
    <row r="1196" spans="1:1" s="261" customFormat="1">
      <c r="A1196" s="447"/>
    </row>
    <row r="1197" spans="1:1" s="261" customFormat="1">
      <c r="A1197" s="447"/>
    </row>
    <row r="1198" spans="1:1" s="261" customFormat="1">
      <c r="A1198" s="447"/>
    </row>
    <row r="1199" spans="1:1" s="261" customFormat="1">
      <c r="A1199" s="447"/>
    </row>
    <row r="1200" spans="1:1" s="261" customFormat="1">
      <c r="A1200" s="447"/>
    </row>
    <row r="1201" spans="1:1" s="261" customFormat="1">
      <c r="A1201" s="447"/>
    </row>
    <row r="1202" spans="1:1" s="261" customFormat="1">
      <c r="A1202" s="447"/>
    </row>
    <row r="1203" spans="1:1" s="261" customFormat="1">
      <c r="A1203" s="447"/>
    </row>
    <row r="1204" spans="1:1" s="261" customFormat="1">
      <c r="A1204" s="447"/>
    </row>
    <row r="1205" spans="1:1" s="261" customFormat="1">
      <c r="A1205" s="447"/>
    </row>
    <row r="1206" spans="1:1" s="261" customFormat="1">
      <c r="A1206" s="447"/>
    </row>
    <row r="1207" spans="1:1" s="261" customFormat="1">
      <c r="A1207" s="447"/>
    </row>
    <row r="1208" spans="1:1" s="261" customFormat="1">
      <c r="A1208" s="447"/>
    </row>
    <row r="1209" spans="1:1" s="261" customFormat="1">
      <c r="A1209" s="447"/>
    </row>
    <row r="1210" spans="1:1" s="261" customFormat="1">
      <c r="A1210" s="447"/>
    </row>
    <row r="1211" spans="1:1" s="261" customFormat="1">
      <c r="A1211" s="447"/>
    </row>
    <row r="1212" spans="1:1" s="261" customFormat="1">
      <c r="A1212" s="447"/>
    </row>
    <row r="1213" spans="1:1" s="261" customFormat="1">
      <c r="A1213" s="447"/>
    </row>
    <row r="1214" spans="1:1" s="261" customFormat="1">
      <c r="A1214" s="447"/>
    </row>
    <row r="1215" spans="1:1" s="261" customFormat="1">
      <c r="A1215" s="447"/>
    </row>
    <row r="1216" spans="1:1" s="261" customFormat="1">
      <c r="A1216" s="447"/>
    </row>
    <row r="1217" spans="1:1" s="261" customFormat="1">
      <c r="A1217" s="447"/>
    </row>
    <row r="1218" spans="1:1" s="261" customFormat="1">
      <c r="A1218" s="447"/>
    </row>
    <row r="1219" spans="1:1" s="261" customFormat="1">
      <c r="A1219" s="447"/>
    </row>
    <row r="1220" spans="1:1" s="261" customFormat="1">
      <c r="A1220" s="447"/>
    </row>
    <row r="1221" spans="1:1" s="261" customFormat="1">
      <c r="A1221" s="447"/>
    </row>
    <row r="1222" spans="1:1" s="261" customFormat="1">
      <c r="A1222" s="447"/>
    </row>
    <row r="1223" spans="1:1" s="261" customFormat="1">
      <c r="A1223" s="447"/>
    </row>
    <row r="1224" spans="1:1" s="261" customFormat="1">
      <c r="A1224" s="447"/>
    </row>
    <row r="1225" spans="1:1" s="261" customFormat="1">
      <c r="A1225" s="447"/>
    </row>
    <row r="1226" spans="1:1" s="261" customFormat="1">
      <c r="A1226" s="447"/>
    </row>
    <row r="1227" spans="1:1" s="261" customFormat="1">
      <c r="A1227" s="447"/>
    </row>
    <row r="1228" spans="1:1" s="261" customFormat="1">
      <c r="A1228" s="447"/>
    </row>
    <row r="1229" spans="1:1" s="261" customFormat="1">
      <c r="A1229" s="447"/>
    </row>
    <row r="1230" spans="1:1" s="261" customFormat="1">
      <c r="A1230" s="447"/>
    </row>
    <row r="1231" spans="1:1" s="261" customFormat="1">
      <c r="A1231" s="447"/>
    </row>
    <row r="1232" spans="1:1" s="261" customFormat="1">
      <c r="A1232" s="447"/>
    </row>
    <row r="1233" spans="1:1" s="261" customFormat="1">
      <c r="A1233" s="447"/>
    </row>
    <row r="1234" spans="1:1" s="261" customFormat="1">
      <c r="A1234" s="447"/>
    </row>
    <row r="1235" spans="1:1" s="261" customFormat="1">
      <c r="A1235" s="447"/>
    </row>
    <row r="1236" spans="1:1" s="261" customFormat="1">
      <c r="A1236" s="447"/>
    </row>
    <row r="1237" spans="1:1" s="261" customFormat="1">
      <c r="A1237" s="447"/>
    </row>
    <row r="1238" spans="1:1" s="261" customFormat="1">
      <c r="A1238" s="447"/>
    </row>
    <row r="1239" spans="1:1" s="261" customFormat="1">
      <c r="A1239" s="447"/>
    </row>
    <row r="1240" spans="1:1" s="261" customFormat="1">
      <c r="A1240" s="447"/>
    </row>
    <row r="1241" spans="1:1" s="261" customFormat="1">
      <c r="A1241" s="447"/>
    </row>
    <row r="1242" spans="1:1" s="261" customFormat="1">
      <c r="A1242" s="447"/>
    </row>
    <row r="1243" spans="1:1" s="261" customFormat="1">
      <c r="A1243" s="447"/>
    </row>
    <row r="1244" spans="1:1" s="261" customFormat="1">
      <c r="A1244" s="447"/>
    </row>
    <row r="1245" spans="1:1" s="261" customFormat="1">
      <c r="A1245" s="447"/>
    </row>
    <row r="1246" spans="1:1" s="261" customFormat="1">
      <c r="A1246" s="447"/>
    </row>
    <row r="1247" spans="1:1" s="261" customFormat="1">
      <c r="A1247" s="447"/>
    </row>
    <row r="1248" spans="1:1" s="261" customFormat="1">
      <c r="A1248" s="447"/>
    </row>
    <row r="1249" spans="1:1" s="261" customFormat="1">
      <c r="A1249" s="447"/>
    </row>
    <row r="1250" spans="1:1" s="261" customFormat="1">
      <c r="A1250" s="447"/>
    </row>
    <row r="1251" spans="1:1" s="261" customFormat="1">
      <c r="A1251" s="447"/>
    </row>
    <row r="1252" spans="1:1" s="261" customFormat="1">
      <c r="A1252" s="447"/>
    </row>
    <row r="1253" spans="1:1" s="261" customFormat="1">
      <c r="A1253" s="447"/>
    </row>
    <row r="1254" spans="1:1" s="261" customFormat="1">
      <c r="A1254" s="447"/>
    </row>
    <row r="1255" spans="1:1" s="261" customFormat="1">
      <c r="A1255" s="447"/>
    </row>
    <row r="1256" spans="1:1" s="261" customFormat="1">
      <c r="A1256" s="447"/>
    </row>
    <row r="1257" spans="1:1" s="261" customFormat="1">
      <c r="A1257" s="447"/>
    </row>
    <row r="1258" spans="1:1" s="261" customFormat="1">
      <c r="A1258" s="447"/>
    </row>
    <row r="1259" spans="1:1" s="261" customFormat="1">
      <c r="A1259" s="447"/>
    </row>
    <row r="1260" spans="1:1" s="261" customFormat="1">
      <c r="A1260" s="447"/>
    </row>
    <row r="1261" spans="1:1" s="261" customFormat="1">
      <c r="A1261" s="447"/>
    </row>
    <row r="1262" spans="1:1" s="261" customFormat="1">
      <c r="A1262" s="447"/>
    </row>
    <row r="1263" spans="1:1" s="261" customFormat="1">
      <c r="A1263" s="447"/>
    </row>
    <row r="1264" spans="1:1" s="261" customFormat="1">
      <c r="A1264" s="447"/>
    </row>
    <row r="1265" spans="1:1" s="261" customFormat="1">
      <c r="A1265" s="447"/>
    </row>
    <row r="1266" spans="1:1" s="261" customFormat="1">
      <c r="A1266" s="447"/>
    </row>
    <row r="1267" spans="1:1" s="261" customFormat="1">
      <c r="A1267" s="447"/>
    </row>
    <row r="1268" spans="1:1" s="261" customFormat="1">
      <c r="A1268" s="447"/>
    </row>
    <row r="1269" spans="1:1" s="261" customFormat="1">
      <c r="A1269" s="447"/>
    </row>
    <row r="1270" spans="1:1" s="261" customFormat="1">
      <c r="A1270" s="447"/>
    </row>
    <row r="1271" spans="1:1" s="261" customFormat="1">
      <c r="A1271" s="447"/>
    </row>
    <row r="1272" spans="1:1" s="261" customFormat="1">
      <c r="A1272" s="447"/>
    </row>
    <row r="1273" spans="1:1" s="261" customFormat="1">
      <c r="A1273" s="447"/>
    </row>
    <row r="1274" spans="1:1" s="261" customFormat="1">
      <c r="A1274" s="447"/>
    </row>
    <row r="1275" spans="1:1" s="261" customFormat="1">
      <c r="A1275" s="447"/>
    </row>
    <row r="1276" spans="1:1" s="261" customFormat="1">
      <c r="A1276" s="447"/>
    </row>
    <row r="1277" spans="1:1" s="261" customFormat="1">
      <c r="A1277" s="447"/>
    </row>
    <row r="1278" spans="1:1" s="261" customFormat="1">
      <c r="A1278" s="447"/>
    </row>
    <row r="1279" spans="1:1" s="261" customFormat="1">
      <c r="A1279" s="447"/>
    </row>
    <row r="1280" spans="1:1" s="261" customFormat="1">
      <c r="A1280" s="447"/>
    </row>
    <row r="1281" spans="1:1" s="261" customFormat="1">
      <c r="A1281" s="447"/>
    </row>
    <row r="1282" spans="1:1" s="261" customFormat="1">
      <c r="A1282" s="447"/>
    </row>
    <row r="1283" spans="1:1" s="261" customFormat="1">
      <c r="A1283" s="447"/>
    </row>
    <row r="1284" spans="1:1" s="261" customFormat="1">
      <c r="A1284" s="447"/>
    </row>
    <row r="1285" spans="1:1" s="261" customFormat="1">
      <c r="A1285" s="447"/>
    </row>
    <row r="1286" spans="1:1" s="261" customFormat="1">
      <c r="A1286" s="447"/>
    </row>
    <row r="1287" spans="1:1" s="261" customFormat="1">
      <c r="A1287" s="447"/>
    </row>
    <row r="1288" spans="1:1" s="261" customFormat="1">
      <c r="A1288" s="447"/>
    </row>
    <row r="1289" spans="1:1" s="261" customFormat="1">
      <c r="A1289" s="447"/>
    </row>
    <row r="1290" spans="1:1" s="261" customFormat="1">
      <c r="A1290" s="447"/>
    </row>
    <row r="1291" spans="1:1" s="261" customFormat="1">
      <c r="A1291" s="447"/>
    </row>
    <row r="1292" spans="1:1" s="261" customFormat="1">
      <c r="A1292" s="447"/>
    </row>
    <row r="1293" spans="1:1" s="261" customFormat="1">
      <c r="A1293" s="447"/>
    </row>
    <row r="1294" spans="1:1" s="261" customFormat="1">
      <c r="A1294" s="447"/>
    </row>
    <row r="1295" spans="1:1" s="261" customFormat="1">
      <c r="A1295" s="447"/>
    </row>
    <row r="1296" spans="1:1" s="261" customFormat="1">
      <c r="A1296" s="447"/>
    </row>
    <row r="1297" spans="1:1" s="261" customFormat="1">
      <c r="A1297" s="447"/>
    </row>
    <row r="1298" spans="1:1" s="261" customFormat="1">
      <c r="A1298" s="447"/>
    </row>
    <row r="1299" spans="1:1" s="261" customFormat="1">
      <c r="A1299" s="447"/>
    </row>
    <row r="1300" spans="1:1" s="261" customFormat="1">
      <c r="A1300" s="447"/>
    </row>
    <row r="1301" spans="1:1" s="261" customFormat="1">
      <c r="A1301" s="447"/>
    </row>
    <row r="1302" spans="1:1" s="261" customFormat="1">
      <c r="A1302" s="447"/>
    </row>
    <row r="1303" spans="1:1" s="261" customFormat="1">
      <c r="A1303" s="447"/>
    </row>
    <row r="1304" spans="1:1" s="261" customFormat="1">
      <c r="A1304" s="447"/>
    </row>
    <row r="1305" spans="1:1" s="261" customFormat="1">
      <c r="A1305" s="447"/>
    </row>
    <row r="1306" spans="1:1" s="261" customFormat="1">
      <c r="A1306" s="447"/>
    </row>
    <row r="1307" spans="1:1" s="261" customFormat="1">
      <c r="A1307" s="447"/>
    </row>
    <row r="1308" spans="1:1" s="261" customFormat="1">
      <c r="A1308" s="447"/>
    </row>
    <row r="1309" spans="1:1" s="261" customFormat="1">
      <c r="A1309" s="447"/>
    </row>
    <row r="1310" spans="1:1" s="261" customFormat="1">
      <c r="A1310" s="447"/>
    </row>
    <row r="1311" spans="1:1" s="261" customFormat="1">
      <c r="A1311" s="447"/>
    </row>
    <row r="1312" spans="1:1" s="261" customFormat="1">
      <c r="A1312" s="447"/>
    </row>
    <row r="1313" spans="1:1" s="261" customFormat="1">
      <c r="A1313" s="447"/>
    </row>
    <row r="1314" spans="1:1" s="261" customFormat="1">
      <c r="A1314" s="447"/>
    </row>
    <row r="1315" spans="1:1" s="261" customFormat="1">
      <c r="A1315" s="447"/>
    </row>
    <row r="1316" spans="1:1" s="261" customFormat="1">
      <c r="A1316" s="447"/>
    </row>
    <row r="1317" spans="1:1" s="261" customFormat="1">
      <c r="A1317" s="447"/>
    </row>
    <row r="1318" spans="1:1" s="261" customFormat="1">
      <c r="A1318" s="447"/>
    </row>
    <row r="1319" spans="1:1" s="261" customFormat="1">
      <c r="A1319" s="447"/>
    </row>
    <row r="1320" spans="1:1" s="261" customFormat="1">
      <c r="A1320" s="447"/>
    </row>
    <row r="1321" spans="1:1" s="261" customFormat="1">
      <c r="A1321" s="447"/>
    </row>
    <row r="1322" spans="1:1" s="261" customFormat="1">
      <c r="A1322" s="447"/>
    </row>
    <row r="1323" spans="1:1" s="261" customFormat="1">
      <c r="A1323" s="447"/>
    </row>
    <row r="1324" spans="1:1" s="261" customFormat="1">
      <c r="A1324" s="447"/>
    </row>
    <row r="1325" spans="1:1" s="261" customFormat="1">
      <c r="A1325" s="447"/>
    </row>
    <row r="1326" spans="1:1" s="261" customFormat="1">
      <c r="A1326" s="447"/>
    </row>
    <row r="1327" spans="1:1" s="261" customFormat="1">
      <c r="A1327" s="447"/>
    </row>
    <row r="1328" spans="1:1" s="261" customFormat="1">
      <c r="A1328" s="447"/>
    </row>
    <row r="1329" spans="1:1" s="261" customFormat="1">
      <c r="A1329" s="447"/>
    </row>
    <row r="1330" spans="1:1" s="261" customFormat="1">
      <c r="A1330" s="447"/>
    </row>
    <row r="1331" spans="1:1" s="261" customFormat="1">
      <c r="A1331" s="447"/>
    </row>
    <row r="1332" spans="1:1" s="261" customFormat="1">
      <c r="A1332" s="447"/>
    </row>
    <row r="1333" spans="1:1" s="261" customFormat="1">
      <c r="A1333" s="447"/>
    </row>
    <row r="1334" spans="1:1" s="261" customFormat="1">
      <c r="A1334" s="447"/>
    </row>
    <row r="1335" spans="1:1" s="261" customFormat="1">
      <c r="A1335" s="447"/>
    </row>
    <row r="1336" spans="1:1" s="261" customFormat="1">
      <c r="A1336" s="447"/>
    </row>
    <row r="1337" spans="1:1" s="261" customFormat="1">
      <c r="A1337" s="447"/>
    </row>
    <row r="1338" spans="1:1" s="261" customFormat="1">
      <c r="A1338" s="447"/>
    </row>
    <row r="1339" spans="1:1" s="261" customFormat="1">
      <c r="A1339" s="447"/>
    </row>
    <row r="1340" spans="1:1" s="261" customFormat="1">
      <c r="A1340" s="447"/>
    </row>
    <row r="1341" spans="1:1" s="261" customFormat="1">
      <c r="A1341" s="447"/>
    </row>
    <row r="1342" spans="1:1" s="261" customFormat="1">
      <c r="A1342" s="447"/>
    </row>
    <row r="1343" spans="1:1" s="261" customFormat="1">
      <c r="A1343" s="447"/>
    </row>
    <row r="1344" spans="1:1" s="261" customFormat="1">
      <c r="A1344" s="447"/>
    </row>
    <row r="1345" spans="1:1" s="261" customFormat="1">
      <c r="A1345" s="447"/>
    </row>
    <row r="1346" spans="1:1" s="261" customFormat="1">
      <c r="A1346" s="447"/>
    </row>
    <row r="1347" spans="1:1" s="261" customFormat="1">
      <c r="A1347" s="447"/>
    </row>
    <row r="1348" spans="1:1" s="261" customFormat="1">
      <c r="A1348" s="447"/>
    </row>
    <row r="1349" spans="1:1" s="261" customFormat="1">
      <c r="A1349" s="447"/>
    </row>
    <row r="1350" spans="1:1" s="261" customFormat="1">
      <c r="A1350" s="447"/>
    </row>
    <row r="1351" spans="1:1" s="261" customFormat="1">
      <c r="A1351" s="447"/>
    </row>
    <row r="1352" spans="1:1" s="261" customFormat="1">
      <c r="A1352" s="447"/>
    </row>
    <row r="1353" spans="1:1" s="261" customFormat="1">
      <c r="A1353" s="447"/>
    </row>
    <row r="1354" spans="1:1" s="261" customFormat="1">
      <c r="A1354" s="447"/>
    </row>
    <row r="1355" spans="1:1" s="261" customFormat="1">
      <c r="A1355" s="447"/>
    </row>
    <row r="1356" spans="1:1" s="261" customFormat="1">
      <c r="A1356" s="447"/>
    </row>
    <row r="1357" spans="1:1" s="261" customFormat="1">
      <c r="A1357" s="447"/>
    </row>
    <row r="1358" spans="1:1" s="261" customFormat="1">
      <c r="A1358" s="447"/>
    </row>
    <row r="1359" spans="1:1" s="261" customFormat="1">
      <c r="A1359" s="447"/>
    </row>
    <row r="1360" spans="1:1" s="261" customFormat="1">
      <c r="A1360" s="447"/>
    </row>
    <row r="1361" spans="1:1" s="261" customFormat="1">
      <c r="A1361" s="447"/>
    </row>
    <row r="1362" spans="1:1" s="261" customFormat="1">
      <c r="A1362" s="447"/>
    </row>
    <row r="1363" spans="1:1" s="261" customFormat="1">
      <c r="A1363" s="447"/>
    </row>
    <row r="1364" spans="1:1" s="261" customFormat="1">
      <c r="A1364" s="447"/>
    </row>
    <row r="1365" spans="1:1" s="261" customFormat="1">
      <c r="A1365" s="447"/>
    </row>
    <row r="1366" spans="1:1" s="261" customFormat="1">
      <c r="A1366" s="447"/>
    </row>
    <row r="1367" spans="1:1" s="261" customFormat="1">
      <c r="A1367" s="447"/>
    </row>
    <row r="1368" spans="1:1" s="261" customFormat="1">
      <c r="A1368" s="447"/>
    </row>
    <row r="1369" spans="1:1" s="261" customFormat="1">
      <c r="A1369" s="447"/>
    </row>
    <row r="1370" spans="1:1" s="261" customFormat="1">
      <c r="A1370" s="447"/>
    </row>
    <row r="1371" spans="1:1" s="261" customFormat="1">
      <c r="A1371" s="447"/>
    </row>
    <row r="1372" spans="1:1" s="261" customFormat="1">
      <c r="A1372" s="447"/>
    </row>
    <row r="1373" spans="1:1" s="261" customFormat="1">
      <c r="A1373" s="447"/>
    </row>
    <row r="1374" spans="1:1" s="261" customFormat="1">
      <c r="A1374" s="447"/>
    </row>
    <row r="1375" spans="1:1" s="261" customFormat="1">
      <c r="A1375" s="447"/>
    </row>
    <row r="1376" spans="1:1" s="261" customFormat="1">
      <c r="A1376" s="447"/>
    </row>
    <row r="1377" spans="1:1" s="261" customFormat="1">
      <c r="A1377" s="447"/>
    </row>
    <row r="1378" spans="1:1" s="261" customFormat="1">
      <c r="A1378" s="447"/>
    </row>
    <row r="1379" spans="1:1" s="261" customFormat="1">
      <c r="A1379" s="447"/>
    </row>
    <row r="1380" spans="1:1" s="261" customFormat="1">
      <c r="A1380" s="447"/>
    </row>
    <row r="1381" spans="1:1" s="261" customFormat="1">
      <c r="A1381" s="447"/>
    </row>
    <row r="1382" spans="1:1" s="261" customFormat="1">
      <c r="A1382" s="447"/>
    </row>
    <row r="1383" spans="1:1" s="261" customFormat="1">
      <c r="A1383" s="447"/>
    </row>
    <row r="1384" spans="1:1" s="261" customFormat="1">
      <c r="A1384" s="447"/>
    </row>
    <row r="1385" spans="1:1" s="261" customFormat="1">
      <c r="A1385" s="447"/>
    </row>
    <row r="1386" spans="1:1" s="261" customFormat="1">
      <c r="A1386" s="447"/>
    </row>
    <row r="1387" spans="1:1" s="261" customFormat="1">
      <c r="A1387" s="447"/>
    </row>
    <row r="1388" spans="1:1" s="261" customFormat="1">
      <c r="A1388" s="447"/>
    </row>
    <row r="1389" spans="1:1" s="261" customFormat="1">
      <c r="A1389" s="447"/>
    </row>
    <row r="1390" spans="1:1" s="261" customFormat="1">
      <c r="A1390" s="447"/>
    </row>
    <row r="1391" spans="1:1" s="261" customFormat="1">
      <c r="A1391" s="447"/>
    </row>
    <row r="1392" spans="1:1" s="261" customFormat="1">
      <c r="A1392" s="447"/>
    </row>
    <row r="1393" spans="1:1" s="261" customFormat="1">
      <c r="A1393" s="447"/>
    </row>
    <row r="1394" spans="1:1" s="261" customFormat="1">
      <c r="A1394" s="447"/>
    </row>
    <row r="1395" spans="1:1" s="261" customFormat="1">
      <c r="A1395" s="447"/>
    </row>
    <row r="1396" spans="1:1" s="261" customFormat="1">
      <c r="A1396" s="447"/>
    </row>
    <row r="1397" spans="1:1" s="261" customFormat="1">
      <c r="A1397" s="447"/>
    </row>
    <row r="1398" spans="1:1" s="261" customFormat="1">
      <c r="A1398" s="447"/>
    </row>
    <row r="1399" spans="1:1" s="261" customFormat="1">
      <c r="A1399" s="447"/>
    </row>
    <row r="1400" spans="1:1" s="261" customFormat="1">
      <c r="A1400" s="447"/>
    </row>
    <row r="1401" spans="1:1" s="261" customFormat="1">
      <c r="A1401" s="447"/>
    </row>
    <row r="1402" spans="1:1" s="261" customFormat="1">
      <c r="A1402" s="447"/>
    </row>
    <row r="1403" spans="1:1" s="261" customFormat="1">
      <c r="A1403" s="447"/>
    </row>
    <row r="1404" spans="1:1" s="261" customFormat="1">
      <c r="A1404" s="447"/>
    </row>
    <row r="1405" spans="1:1" s="261" customFormat="1">
      <c r="A1405" s="447"/>
    </row>
    <row r="1406" spans="1:1" s="261" customFormat="1">
      <c r="A1406" s="447"/>
    </row>
    <row r="1407" spans="1:1" s="261" customFormat="1">
      <c r="A1407" s="447"/>
    </row>
    <row r="1408" spans="1:1" s="261" customFormat="1">
      <c r="A1408" s="447"/>
    </row>
    <row r="1409" spans="1:1" s="261" customFormat="1">
      <c r="A1409" s="447"/>
    </row>
    <row r="1410" spans="1:1" s="261" customFormat="1">
      <c r="A1410" s="447"/>
    </row>
    <row r="1411" spans="1:1" s="261" customFormat="1">
      <c r="A1411" s="447"/>
    </row>
    <row r="1412" spans="1:1" s="261" customFormat="1">
      <c r="A1412" s="447"/>
    </row>
    <row r="1413" spans="1:1" s="261" customFormat="1">
      <c r="A1413" s="447"/>
    </row>
    <row r="1414" spans="1:1" s="261" customFormat="1">
      <c r="A1414" s="447"/>
    </row>
    <row r="1415" spans="1:1" s="261" customFormat="1">
      <c r="A1415" s="447"/>
    </row>
    <row r="1416" spans="1:1" s="261" customFormat="1">
      <c r="A1416" s="447"/>
    </row>
    <row r="1417" spans="1:1" s="261" customFormat="1">
      <c r="A1417" s="447"/>
    </row>
    <row r="1418" spans="1:1" s="261" customFormat="1">
      <c r="A1418" s="447"/>
    </row>
    <row r="1419" spans="1:1" s="261" customFormat="1">
      <c r="A1419" s="447"/>
    </row>
    <row r="1420" spans="1:1" s="261" customFormat="1">
      <c r="A1420" s="447"/>
    </row>
    <row r="1421" spans="1:1" s="261" customFormat="1">
      <c r="A1421" s="447"/>
    </row>
    <row r="1422" spans="1:1" s="261" customFormat="1">
      <c r="A1422" s="447"/>
    </row>
    <row r="1423" spans="1:1" s="261" customFormat="1">
      <c r="A1423" s="447"/>
    </row>
    <row r="1424" spans="1:1" s="261" customFormat="1">
      <c r="A1424" s="447"/>
    </row>
    <row r="1425" spans="1:1" s="261" customFormat="1">
      <c r="A1425" s="447"/>
    </row>
    <row r="1426" spans="1:1" s="261" customFormat="1">
      <c r="A1426" s="447"/>
    </row>
    <row r="1427" spans="1:1" s="261" customFormat="1">
      <c r="A1427" s="447"/>
    </row>
    <row r="1428" spans="1:1" s="261" customFormat="1">
      <c r="A1428" s="447"/>
    </row>
    <row r="1429" spans="1:1" s="261" customFormat="1">
      <c r="A1429" s="447"/>
    </row>
    <row r="1430" spans="1:1" s="261" customFormat="1">
      <c r="A1430" s="447"/>
    </row>
    <row r="1431" spans="1:1" s="261" customFormat="1">
      <c r="A1431" s="447"/>
    </row>
    <row r="1432" spans="1:1" s="261" customFormat="1">
      <c r="A1432" s="447"/>
    </row>
    <row r="1433" spans="1:1" s="261" customFormat="1">
      <c r="A1433" s="447"/>
    </row>
    <row r="1434" spans="1:1" s="261" customFormat="1">
      <c r="A1434" s="447"/>
    </row>
    <row r="1435" spans="1:1" s="261" customFormat="1">
      <c r="A1435" s="447"/>
    </row>
    <row r="1436" spans="1:1" s="261" customFormat="1">
      <c r="A1436" s="447"/>
    </row>
    <row r="1437" spans="1:1" s="261" customFormat="1">
      <c r="A1437" s="447"/>
    </row>
    <row r="1438" spans="1:1" s="261" customFormat="1">
      <c r="A1438" s="447"/>
    </row>
    <row r="1439" spans="1:1" s="261" customFormat="1">
      <c r="A1439" s="447"/>
    </row>
    <row r="1440" spans="1:1" s="261" customFormat="1">
      <c r="A1440" s="447"/>
    </row>
    <row r="1441" spans="1:1" s="261" customFormat="1">
      <c r="A1441" s="447"/>
    </row>
    <row r="1442" spans="1:1" s="261" customFormat="1">
      <c r="A1442" s="447"/>
    </row>
    <row r="1443" spans="1:1" s="261" customFormat="1">
      <c r="A1443" s="447"/>
    </row>
    <row r="1444" spans="1:1" s="261" customFormat="1">
      <c r="A1444" s="447"/>
    </row>
    <row r="1445" spans="1:1" s="261" customFormat="1">
      <c r="A1445" s="447"/>
    </row>
    <row r="1446" spans="1:1" s="261" customFormat="1">
      <c r="A1446" s="447"/>
    </row>
    <row r="1447" spans="1:1" s="261" customFormat="1">
      <c r="A1447" s="447"/>
    </row>
    <row r="1448" spans="1:1" s="261" customFormat="1">
      <c r="A1448" s="447"/>
    </row>
    <row r="1449" spans="1:1" s="261" customFormat="1">
      <c r="A1449" s="447"/>
    </row>
    <row r="1450" spans="1:1" s="261" customFormat="1">
      <c r="A1450" s="447"/>
    </row>
    <row r="1451" spans="1:1" s="261" customFormat="1">
      <c r="A1451" s="447"/>
    </row>
    <row r="1452" spans="1:1" s="261" customFormat="1">
      <c r="A1452" s="447"/>
    </row>
    <row r="1453" spans="1:1" s="261" customFormat="1">
      <c r="A1453" s="447"/>
    </row>
    <row r="1454" spans="1:1" s="261" customFormat="1">
      <c r="A1454" s="447"/>
    </row>
    <row r="1455" spans="1:1" s="261" customFormat="1">
      <c r="A1455" s="447"/>
    </row>
    <row r="1456" spans="1:1" s="261" customFormat="1">
      <c r="A1456" s="447"/>
    </row>
    <row r="1457" spans="1:1" s="261" customFormat="1">
      <c r="A1457" s="447"/>
    </row>
    <row r="1458" spans="1:1" s="261" customFormat="1">
      <c r="A1458" s="447"/>
    </row>
    <row r="1459" spans="1:1" s="261" customFormat="1">
      <c r="A1459" s="447"/>
    </row>
    <row r="1460" spans="1:1" s="261" customFormat="1">
      <c r="A1460" s="447"/>
    </row>
    <row r="1461" spans="1:1" s="261" customFormat="1">
      <c r="A1461" s="447"/>
    </row>
    <row r="1462" spans="1:1" s="261" customFormat="1">
      <c r="A1462" s="447"/>
    </row>
    <row r="1463" spans="1:1" s="261" customFormat="1">
      <c r="A1463" s="447"/>
    </row>
    <row r="1464" spans="1:1" s="261" customFormat="1">
      <c r="A1464" s="447"/>
    </row>
    <row r="1465" spans="1:1" s="261" customFormat="1">
      <c r="A1465" s="447"/>
    </row>
    <row r="1466" spans="1:1" s="261" customFormat="1">
      <c r="A1466" s="447"/>
    </row>
    <row r="1467" spans="1:1" s="261" customFormat="1">
      <c r="A1467" s="447"/>
    </row>
    <row r="1468" spans="1:1" s="261" customFormat="1">
      <c r="A1468" s="447"/>
    </row>
    <row r="1469" spans="1:1" s="261" customFormat="1">
      <c r="A1469" s="447"/>
    </row>
    <row r="1470" spans="1:1" s="261" customFormat="1">
      <c r="A1470" s="447"/>
    </row>
    <row r="1471" spans="1:1" s="261" customFormat="1">
      <c r="A1471" s="447"/>
    </row>
    <row r="1472" spans="1:1" s="261" customFormat="1">
      <c r="A1472" s="447"/>
    </row>
    <row r="1473" spans="1:1" s="261" customFormat="1">
      <c r="A1473" s="447"/>
    </row>
    <row r="1474" spans="1:1" s="261" customFormat="1">
      <c r="A1474" s="447"/>
    </row>
    <row r="1475" spans="1:1" s="261" customFormat="1">
      <c r="A1475" s="447"/>
    </row>
    <row r="1476" spans="1:1" s="261" customFormat="1">
      <c r="A1476" s="447"/>
    </row>
    <row r="1477" spans="1:1" s="261" customFormat="1">
      <c r="A1477" s="447"/>
    </row>
    <row r="1478" spans="1:1" s="261" customFormat="1">
      <c r="A1478" s="447"/>
    </row>
    <row r="1479" spans="1:1" s="261" customFormat="1">
      <c r="A1479" s="447"/>
    </row>
    <row r="1480" spans="1:1" s="261" customFormat="1">
      <c r="A1480" s="447"/>
    </row>
    <row r="1481" spans="1:1" s="261" customFormat="1">
      <c r="A1481" s="447"/>
    </row>
    <row r="1482" spans="1:1" s="261" customFormat="1">
      <c r="A1482" s="447"/>
    </row>
    <row r="1483" spans="1:1" s="261" customFormat="1">
      <c r="A1483" s="447"/>
    </row>
    <row r="1484" spans="1:1" s="261" customFormat="1">
      <c r="A1484" s="447"/>
    </row>
    <row r="1485" spans="1:1" s="261" customFormat="1">
      <c r="A1485" s="447"/>
    </row>
    <row r="1486" spans="1:1" s="261" customFormat="1">
      <c r="A1486" s="447"/>
    </row>
    <row r="1487" spans="1:1" s="261" customFormat="1">
      <c r="A1487" s="447"/>
    </row>
    <row r="1488" spans="1:1" s="261" customFormat="1">
      <c r="A1488" s="447"/>
    </row>
    <row r="1489" spans="1:1" s="261" customFormat="1">
      <c r="A1489" s="447"/>
    </row>
    <row r="1490" spans="1:1" s="261" customFormat="1">
      <c r="A1490" s="447"/>
    </row>
    <row r="1491" spans="1:1" s="261" customFormat="1">
      <c r="A1491" s="447"/>
    </row>
    <row r="1492" spans="1:1" s="261" customFormat="1">
      <c r="A1492" s="447"/>
    </row>
    <row r="1493" spans="1:1" s="261" customFormat="1">
      <c r="A1493" s="447"/>
    </row>
    <row r="1494" spans="1:1" s="261" customFormat="1">
      <c r="A1494" s="447"/>
    </row>
    <row r="1495" spans="1:1" s="261" customFormat="1">
      <c r="A1495" s="447"/>
    </row>
    <row r="1496" spans="1:1" s="261" customFormat="1">
      <c r="A1496" s="447"/>
    </row>
    <row r="1497" spans="1:1" s="261" customFormat="1">
      <c r="A1497" s="447"/>
    </row>
    <row r="1498" spans="1:1" s="261" customFormat="1">
      <c r="A1498" s="447"/>
    </row>
    <row r="1499" spans="1:1" s="261" customFormat="1">
      <c r="A1499" s="447"/>
    </row>
    <row r="1500" spans="1:1" s="261" customFormat="1">
      <c r="A1500" s="447"/>
    </row>
    <row r="1501" spans="1:1" s="261" customFormat="1">
      <c r="A1501" s="447"/>
    </row>
    <row r="1502" spans="1:1" s="261" customFormat="1">
      <c r="A1502" s="447"/>
    </row>
    <row r="1503" spans="1:1" s="261" customFormat="1">
      <c r="A1503" s="447"/>
    </row>
    <row r="1504" spans="1:1" s="261" customFormat="1">
      <c r="A1504" s="447"/>
    </row>
    <row r="1505" spans="1:1" s="261" customFormat="1">
      <c r="A1505" s="447"/>
    </row>
    <row r="1506" spans="1:1" s="261" customFormat="1">
      <c r="A1506" s="447"/>
    </row>
    <row r="1507" spans="1:1" s="261" customFormat="1">
      <c r="A1507" s="447"/>
    </row>
    <row r="1508" spans="1:1" s="261" customFormat="1">
      <c r="A1508" s="447"/>
    </row>
    <row r="1509" spans="1:1" s="261" customFormat="1">
      <c r="A1509" s="447"/>
    </row>
    <row r="1510" spans="1:1" s="261" customFormat="1">
      <c r="A1510" s="447"/>
    </row>
    <row r="1511" spans="1:1" s="261" customFormat="1">
      <c r="A1511" s="447"/>
    </row>
    <row r="1512" spans="1:1" s="261" customFormat="1">
      <c r="A1512" s="447"/>
    </row>
    <row r="1513" spans="1:1" s="261" customFormat="1">
      <c r="A1513" s="447"/>
    </row>
    <row r="1514" spans="1:1" s="261" customFormat="1">
      <c r="A1514" s="447"/>
    </row>
    <row r="1515" spans="1:1" s="261" customFormat="1">
      <c r="A1515" s="447"/>
    </row>
    <row r="1516" spans="1:1" s="261" customFormat="1">
      <c r="A1516" s="447"/>
    </row>
    <row r="1517" spans="1:1" s="261" customFormat="1">
      <c r="A1517" s="447"/>
    </row>
    <row r="1518" spans="1:1" s="261" customFormat="1">
      <c r="A1518" s="447"/>
    </row>
    <row r="1519" spans="1:1" s="261" customFormat="1">
      <c r="A1519" s="447"/>
    </row>
    <row r="1520" spans="1:1" s="261" customFormat="1">
      <c r="A1520" s="447"/>
    </row>
    <row r="1521" spans="1:1" s="261" customFormat="1">
      <c r="A1521" s="447"/>
    </row>
    <row r="1522" spans="1:1" s="261" customFormat="1">
      <c r="A1522" s="447"/>
    </row>
    <row r="1523" spans="1:1" s="261" customFormat="1">
      <c r="A1523" s="447"/>
    </row>
    <row r="1524" spans="1:1" s="261" customFormat="1">
      <c r="A1524" s="447"/>
    </row>
    <row r="1525" spans="1:1" s="261" customFormat="1">
      <c r="A1525" s="447"/>
    </row>
    <row r="1526" spans="1:1" s="261" customFormat="1">
      <c r="A1526" s="447"/>
    </row>
    <row r="1527" spans="1:1" s="261" customFormat="1">
      <c r="A1527" s="447"/>
    </row>
    <row r="1528" spans="1:1" s="261" customFormat="1">
      <c r="A1528" s="447"/>
    </row>
    <row r="1529" spans="1:1" s="261" customFormat="1">
      <c r="A1529" s="447"/>
    </row>
    <row r="1530" spans="1:1" s="261" customFormat="1">
      <c r="A1530" s="447"/>
    </row>
    <row r="1531" spans="1:1" s="261" customFormat="1">
      <c r="A1531" s="447"/>
    </row>
    <row r="1532" spans="1:1" s="261" customFormat="1">
      <c r="A1532" s="447"/>
    </row>
    <row r="1533" spans="1:1" s="261" customFormat="1">
      <c r="A1533" s="447"/>
    </row>
    <row r="1534" spans="1:1" s="261" customFormat="1">
      <c r="A1534" s="447"/>
    </row>
    <row r="1535" spans="1:1" s="261" customFormat="1">
      <c r="A1535" s="447"/>
    </row>
    <row r="1536" spans="1:1" s="261" customFormat="1">
      <c r="A1536" s="447"/>
    </row>
    <row r="1537" spans="1:1" s="261" customFormat="1">
      <c r="A1537" s="447"/>
    </row>
    <row r="1538" spans="1:1" s="261" customFormat="1">
      <c r="A1538" s="447"/>
    </row>
    <row r="1539" spans="1:1" s="261" customFormat="1">
      <c r="A1539" s="447"/>
    </row>
    <row r="1540" spans="1:1" s="261" customFormat="1">
      <c r="A1540" s="447"/>
    </row>
    <row r="1541" spans="1:1" s="261" customFormat="1">
      <c r="A1541" s="447"/>
    </row>
    <row r="1542" spans="1:1" s="261" customFormat="1">
      <c r="A1542" s="447"/>
    </row>
    <row r="1543" spans="1:1" s="261" customFormat="1">
      <c r="A1543" s="447"/>
    </row>
    <row r="1544" spans="1:1" s="261" customFormat="1">
      <c r="A1544" s="447"/>
    </row>
    <row r="1545" spans="1:1" s="261" customFormat="1">
      <c r="A1545" s="447"/>
    </row>
    <row r="1546" spans="1:1" s="261" customFormat="1">
      <c r="A1546" s="447"/>
    </row>
    <row r="1547" spans="1:1" s="261" customFormat="1">
      <c r="A1547" s="447"/>
    </row>
    <row r="1548" spans="1:1" s="261" customFormat="1">
      <c r="A1548" s="447"/>
    </row>
    <row r="1549" spans="1:1" s="261" customFormat="1">
      <c r="A1549" s="447"/>
    </row>
    <row r="1550" spans="1:1" s="261" customFormat="1">
      <c r="A1550" s="447"/>
    </row>
    <row r="1551" spans="1:1" s="261" customFormat="1">
      <c r="A1551" s="447"/>
    </row>
    <row r="1552" spans="1:1" s="261" customFormat="1">
      <c r="A1552" s="447"/>
    </row>
    <row r="1553" spans="1:1" s="261" customFormat="1">
      <c r="A1553" s="447"/>
    </row>
    <row r="1554" spans="1:1" s="261" customFormat="1">
      <c r="A1554" s="447"/>
    </row>
    <row r="1555" spans="1:1" s="261" customFormat="1">
      <c r="A1555" s="447"/>
    </row>
    <row r="1556" spans="1:1" s="261" customFormat="1">
      <c r="A1556" s="447"/>
    </row>
    <row r="1557" spans="1:1" s="261" customFormat="1">
      <c r="A1557" s="447"/>
    </row>
    <row r="1558" spans="1:1" s="261" customFormat="1">
      <c r="A1558" s="447"/>
    </row>
    <row r="1559" spans="1:1" s="261" customFormat="1">
      <c r="A1559" s="447"/>
    </row>
    <row r="1560" spans="1:1" s="261" customFormat="1">
      <c r="A1560" s="447"/>
    </row>
    <row r="1561" spans="1:1" s="261" customFormat="1">
      <c r="A1561" s="447"/>
    </row>
    <row r="1562" spans="1:1" s="261" customFormat="1">
      <c r="A1562" s="447"/>
    </row>
    <row r="1563" spans="1:1" s="261" customFormat="1">
      <c r="A1563" s="447"/>
    </row>
    <row r="1564" spans="1:1" s="261" customFormat="1">
      <c r="A1564" s="447"/>
    </row>
    <row r="1565" spans="1:1" s="261" customFormat="1">
      <c r="A1565" s="447"/>
    </row>
    <row r="1566" spans="1:1" s="261" customFormat="1">
      <c r="A1566" s="447"/>
    </row>
    <row r="1567" spans="1:1" s="261" customFormat="1">
      <c r="A1567" s="447"/>
    </row>
    <row r="1568" spans="1:1" s="261" customFormat="1">
      <c r="A1568" s="447"/>
    </row>
    <row r="1569" spans="1:1" s="261" customFormat="1">
      <c r="A1569" s="447"/>
    </row>
    <row r="1570" spans="1:1" s="261" customFormat="1">
      <c r="A1570" s="447"/>
    </row>
    <row r="1571" spans="1:1" s="261" customFormat="1">
      <c r="A1571" s="447"/>
    </row>
    <row r="1572" spans="1:1" s="261" customFormat="1">
      <c r="A1572" s="447"/>
    </row>
    <row r="1573" spans="1:1" s="261" customFormat="1">
      <c r="A1573" s="447"/>
    </row>
    <row r="1574" spans="1:1" s="261" customFormat="1">
      <c r="A1574" s="447"/>
    </row>
    <row r="1575" spans="1:1" s="261" customFormat="1">
      <c r="A1575" s="447"/>
    </row>
    <row r="1576" spans="1:1" s="261" customFormat="1">
      <c r="A1576" s="447"/>
    </row>
    <row r="1577" spans="1:1" s="261" customFormat="1">
      <c r="A1577" s="447"/>
    </row>
    <row r="1578" spans="1:1" s="261" customFormat="1">
      <c r="A1578" s="447"/>
    </row>
    <row r="1579" spans="1:1" s="261" customFormat="1">
      <c r="A1579" s="447"/>
    </row>
    <row r="1580" spans="1:1" s="261" customFormat="1">
      <c r="A1580" s="447"/>
    </row>
    <row r="1581" spans="1:1" s="261" customFormat="1">
      <c r="A1581" s="447"/>
    </row>
    <row r="1582" spans="1:1" s="261" customFormat="1">
      <c r="A1582" s="447"/>
    </row>
    <row r="1583" spans="1:1" s="261" customFormat="1">
      <c r="A1583" s="447"/>
    </row>
    <row r="1584" spans="1:1" s="261" customFormat="1">
      <c r="A1584" s="447"/>
    </row>
    <row r="1585" spans="1:1" s="261" customFormat="1">
      <c r="A1585" s="447"/>
    </row>
    <row r="1586" spans="1:1" s="261" customFormat="1">
      <c r="A1586" s="447"/>
    </row>
    <row r="1587" spans="1:1" s="261" customFormat="1">
      <c r="A1587" s="447"/>
    </row>
    <row r="1588" spans="1:1" s="261" customFormat="1">
      <c r="A1588" s="447"/>
    </row>
    <row r="1589" spans="1:1" s="261" customFormat="1">
      <c r="A1589" s="447"/>
    </row>
    <row r="1590" spans="1:1" s="261" customFormat="1">
      <c r="A1590" s="447"/>
    </row>
    <row r="1591" spans="1:1" s="261" customFormat="1">
      <c r="A1591" s="447"/>
    </row>
    <row r="1592" spans="1:1" s="261" customFormat="1">
      <c r="A1592" s="447"/>
    </row>
    <row r="1593" spans="1:1" s="261" customFormat="1">
      <c r="A1593" s="447"/>
    </row>
    <row r="1594" spans="1:1" s="261" customFormat="1">
      <c r="A1594" s="447"/>
    </row>
    <row r="1595" spans="1:1" s="261" customFormat="1">
      <c r="A1595" s="447"/>
    </row>
    <row r="1596" spans="1:1" s="261" customFormat="1">
      <c r="A1596" s="447"/>
    </row>
    <row r="1597" spans="1:1" s="261" customFormat="1">
      <c r="A1597" s="447"/>
    </row>
    <row r="1598" spans="1:1" s="261" customFormat="1">
      <c r="A1598" s="447"/>
    </row>
    <row r="1599" spans="1:1" s="261" customFormat="1">
      <c r="A1599" s="447"/>
    </row>
    <row r="1600" spans="1:1" s="261" customFormat="1">
      <c r="A1600" s="447"/>
    </row>
    <row r="1601" spans="1:1" s="261" customFormat="1">
      <c r="A1601" s="447"/>
    </row>
    <row r="1602" spans="1:1" s="261" customFormat="1">
      <c r="A1602" s="447"/>
    </row>
    <row r="1603" spans="1:1" s="261" customFormat="1">
      <c r="A1603" s="447"/>
    </row>
    <row r="1604" spans="1:1" s="261" customFormat="1">
      <c r="A1604" s="447"/>
    </row>
    <row r="1605" spans="1:1" s="261" customFormat="1">
      <c r="A1605" s="447"/>
    </row>
    <row r="1606" spans="1:1" s="261" customFormat="1">
      <c r="A1606" s="447"/>
    </row>
    <row r="1607" spans="1:1" s="261" customFormat="1">
      <c r="A1607" s="447"/>
    </row>
    <row r="1608" spans="1:1" s="261" customFormat="1">
      <c r="A1608" s="447"/>
    </row>
    <row r="1609" spans="1:1" s="261" customFormat="1">
      <c r="A1609" s="447"/>
    </row>
    <row r="1610" spans="1:1" s="261" customFormat="1">
      <c r="A1610" s="447"/>
    </row>
    <row r="1611" spans="1:1" s="261" customFormat="1">
      <c r="A1611" s="447"/>
    </row>
    <row r="1612" spans="1:1" s="261" customFormat="1">
      <c r="A1612" s="447"/>
    </row>
    <row r="1613" spans="1:1" s="261" customFormat="1">
      <c r="A1613" s="447"/>
    </row>
    <row r="1614" spans="1:1" s="261" customFormat="1">
      <c r="A1614" s="447"/>
    </row>
    <row r="1615" spans="1:1" s="261" customFormat="1">
      <c r="A1615" s="447"/>
    </row>
    <row r="1616" spans="1:1" s="261" customFormat="1">
      <c r="A1616" s="447"/>
    </row>
    <row r="1617" spans="1:1" s="261" customFormat="1">
      <c r="A1617" s="447"/>
    </row>
    <row r="1618" spans="1:1" s="261" customFormat="1">
      <c r="A1618" s="447"/>
    </row>
    <row r="1619" spans="1:1" s="261" customFormat="1">
      <c r="A1619" s="447"/>
    </row>
    <row r="1620" spans="1:1" s="261" customFormat="1">
      <c r="A1620" s="447"/>
    </row>
    <row r="1621" spans="1:1" s="261" customFormat="1">
      <c r="A1621" s="447"/>
    </row>
    <row r="1622" spans="1:1" s="261" customFormat="1">
      <c r="A1622" s="447"/>
    </row>
    <row r="1623" spans="1:1" s="261" customFormat="1">
      <c r="A1623" s="447"/>
    </row>
    <row r="1624" spans="1:1" s="261" customFormat="1">
      <c r="A1624" s="447"/>
    </row>
    <row r="1625" spans="1:1" s="261" customFormat="1">
      <c r="A1625" s="447"/>
    </row>
    <row r="1626" spans="1:1" s="261" customFormat="1">
      <c r="A1626" s="447"/>
    </row>
    <row r="1627" spans="1:1" s="261" customFormat="1">
      <c r="A1627" s="447"/>
    </row>
    <row r="1628" spans="1:1" s="261" customFormat="1">
      <c r="A1628" s="447"/>
    </row>
    <row r="1629" spans="1:1" s="261" customFormat="1">
      <c r="A1629" s="447"/>
    </row>
    <row r="1630" spans="1:1" s="261" customFormat="1">
      <c r="A1630" s="447"/>
    </row>
    <row r="1631" spans="1:1" s="261" customFormat="1">
      <c r="A1631" s="447"/>
    </row>
    <row r="1632" spans="1:1" s="261" customFormat="1">
      <c r="A1632" s="447"/>
    </row>
    <row r="1633" spans="1:1" s="261" customFormat="1">
      <c r="A1633" s="447"/>
    </row>
    <row r="1634" spans="1:1" s="261" customFormat="1">
      <c r="A1634" s="447"/>
    </row>
    <row r="1635" spans="1:1" s="261" customFormat="1">
      <c r="A1635" s="447"/>
    </row>
    <row r="1636" spans="1:1" s="261" customFormat="1">
      <c r="A1636" s="447"/>
    </row>
    <row r="1637" spans="1:1" s="261" customFormat="1">
      <c r="A1637" s="447"/>
    </row>
    <row r="1638" spans="1:1" s="261" customFormat="1">
      <c r="A1638" s="447"/>
    </row>
    <row r="1639" spans="1:1" s="261" customFormat="1">
      <c r="A1639" s="447"/>
    </row>
    <row r="1640" spans="1:1" s="261" customFormat="1">
      <c r="A1640" s="447"/>
    </row>
    <row r="1641" spans="1:1" s="261" customFormat="1">
      <c r="A1641" s="447"/>
    </row>
    <row r="1642" spans="1:1" s="261" customFormat="1">
      <c r="A1642" s="447"/>
    </row>
    <row r="1643" spans="1:1" s="261" customFormat="1">
      <c r="A1643" s="447"/>
    </row>
    <row r="1644" spans="1:1" s="261" customFormat="1">
      <c r="A1644" s="447"/>
    </row>
    <row r="1645" spans="1:1" s="261" customFormat="1">
      <c r="A1645" s="447"/>
    </row>
    <row r="1646" spans="1:1" s="261" customFormat="1">
      <c r="A1646" s="447"/>
    </row>
    <row r="1647" spans="1:1" s="261" customFormat="1">
      <c r="A1647" s="447"/>
    </row>
    <row r="1648" spans="1:1" s="261" customFormat="1">
      <c r="A1648" s="447"/>
    </row>
    <row r="1649" spans="1:1" s="261" customFormat="1">
      <c r="A1649" s="447"/>
    </row>
    <row r="1650" spans="1:1" s="261" customFormat="1">
      <c r="A1650" s="447"/>
    </row>
    <row r="1651" spans="1:1" s="261" customFormat="1">
      <c r="A1651" s="447"/>
    </row>
    <row r="1652" spans="1:1" s="261" customFormat="1">
      <c r="A1652" s="447"/>
    </row>
    <row r="1653" spans="1:1" s="261" customFormat="1">
      <c r="A1653" s="447"/>
    </row>
    <row r="1654" spans="1:1" s="261" customFormat="1">
      <c r="A1654" s="447"/>
    </row>
    <row r="1655" spans="1:1" s="261" customFormat="1">
      <c r="A1655" s="447"/>
    </row>
    <row r="1656" spans="1:1" s="261" customFormat="1">
      <c r="A1656" s="447"/>
    </row>
    <row r="1657" spans="1:1" s="261" customFormat="1">
      <c r="A1657" s="447"/>
    </row>
    <row r="1658" spans="1:1" s="261" customFormat="1">
      <c r="A1658" s="447"/>
    </row>
    <row r="1659" spans="1:1" s="261" customFormat="1">
      <c r="A1659" s="447"/>
    </row>
    <row r="1660" spans="1:1" s="261" customFormat="1">
      <c r="A1660" s="447"/>
    </row>
    <row r="1661" spans="1:1" s="261" customFormat="1">
      <c r="A1661" s="447"/>
    </row>
    <row r="1662" spans="1:1" s="261" customFormat="1">
      <c r="A1662" s="447"/>
    </row>
    <row r="1663" spans="1:1" s="261" customFormat="1">
      <c r="A1663" s="447"/>
    </row>
    <row r="1664" spans="1:1" s="261" customFormat="1">
      <c r="A1664" s="447"/>
    </row>
    <row r="1665" spans="1:1" s="261" customFormat="1">
      <c r="A1665" s="447"/>
    </row>
    <row r="1666" spans="1:1" s="261" customFormat="1">
      <c r="A1666" s="447"/>
    </row>
    <row r="1667" spans="1:1" s="261" customFormat="1">
      <c r="A1667" s="447"/>
    </row>
    <row r="1668" spans="1:1" s="261" customFormat="1">
      <c r="A1668" s="447"/>
    </row>
    <row r="1669" spans="1:1" s="261" customFormat="1">
      <c r="A1669" s="447"/>
    </row>
    <row r="1670" spans="1:1" s="261" customFormat="1">
      <c r="A1670" s="447"/>
    </row>
    <row r="1671" spans="1:1" s="261" customFormat="1">
      <c r="A1671" s="447"/>
    </row>
    <row r="1672" spans="1:1" s="261" customFormat="1">
      <c r="A1672" s="447"/>
    </row>
    <row r="1673" spans="1:1" s="261" customFormat="1">
      <c r="A1673" s="447"/>
    </row>
    <row r="1674" spans="1:1" s="261" customFormat="1">
      <c r="A1674" s="447"/>
    </row>
    <row r="1675" spans="1:1" s="261" customFormat="1">
      <c r="A1675" s="447"/>
    </row>
    <row r="1676" spans="1:1" s="261" customFormat="1">
      <c r="A1676" s="447"/>
    </row>
    <row r="1677" spans="1:1" s="261" customFormat="1">
      <c r="A1677" s="447"/>
    </row>
    <row r="1678" spans="1:1" s="261" customFormat="1">
      <c r="A1678" s="447"/>
    </row>
    <row r="1679" spans="1:1" s="261" customFormat="1">
      <c r="A1679" s="447"/>
    </row>
    <row r="1680" spans="1:1" s="261" customFormat="1">
      <c r="A1680" s="447"/>
    </row>
    <row r="1681" spans="1:1" s="261" customFormat="1">
      <c r="A1681" s="447"/>
    </row>
    <row r="1682" spans="1:1" s="261" customFormat="1">
      <c r="A1682" s="447"/>
    </row>
    <row r="1683" spans="1:1" s="261" customFormat="1">
      <c r="A1683" s="447"/>
    </row>
    <row r="1684" spans="1:1" s="261" customFormat="1">
      <c r="A1684" s="447"/>
    </row>
    <row r="1685" spans="1:1" s="261" customFormat="1">
      <c r="A1685" s="447"/>
    </row>
    <row r="1686" spans="1:1" s="261" customFormat="1">
      <c r="A1686" s="447"/>
    </row>
    <row r="1687" spans="1:1" s="261" customFormat="1">
      <c r="A1687" s="447"/>
    </row>
    <row r="1688" spans="1:1" s="261" customFormat="1">
      <c r="A1688" s="447"/>
    </row>
    <row r="1689" spans="1:1" s="261" customFormat="1">
      <c r="A1689" s="447"/>
    </row>
    <row r="1690" spans="1:1" s="261" customFormat="1">
      <c r="A1690" s="447"/>
    </row>
    <row r="1691" spans="1:1" s="261" customFormat="1">
      <c r="A1691" s="447"/>
    </row>
    <row r="1692" spans="1:1" s="261" customFormat="1">
      <c r="A1692" s="447"/>
    </row>
    <row r="1693" spans="1:1" s="261" customFormat="1">
      <c r="A1693" s="447"/>
    </row>
    <row r="1694" spans="1:1" s="261" customFormat="1">
      <c r="A1694" s="447"/>
    </row>
    <row r="1695" spans="1:1" s="261" customFormat="1">
      <c r="A1695" s="447"/>
    </row>
    <row r="1696" spans="1:1" s="261" customFormat="1">
      <c r="A1696" s="447"/>
    </row>
    <row r="1697" spans="1:1" s="261" customFormat="1">
      <c r="A1697" s="447"/>
    </row>
    <row r="1698" spans="1:1" s="261" customFormat="1">
      <c r="A1698" s="447"/>
    </row>
    <row r="1699" spans="1:1" s="261" customFormat="1">
      <c r="A1699" s="447"/>
    </row>
    <row r="1700" spans="1:1" s="261" customFormat="1">
      <c r="A1700" s="447"/>
    </row>
    <row r="1701" spans="1:1" s="261" customFormat="1">
      <c r="A1701" s="447"/>
    </row>
    <row r="1702" spans="1:1" s="261" customFormat="1">
      <c r="A1702" s="447"/>
    </row>
    <row r="1703" spans="1:1" s="261" customFormat="1">
      <c r="A1703" s="447"/>
    </row>
    <row r="1704" spans="1:1" s="261" customFormat="1">
      <c r="A1704" s="447"/>
    </row>
    <row r="1705" spans="1:1" s="261" customFormat="1">
      <c r="A1705" s="447"/>
    </row>
    <row r="1706" spans="1:1" s="261" customFormat="1">
      <c r="A1706" s="447"/>
    </row>
    <row r="1707" spans="1:1" s="261" customFormat="1">
      <c r="A1707" s="447"/>
    </row>
    <row r="1708" spans="1:1" s="261" customFormat="1">
      <c r="A1708" s="447"/>
    </row>
    <row r="1709" spans="1:1" s="261" customFormat="1">
      <c r="A1709" s="447"/>
    </row>
    <row r="1710" spans="1:1" s="261" customFormat="1">
      <c r="A1710" s="447"/>
    </row>
    <row r="1711" spans="1:1" s="261" customFormat="1">
      <c r="A1711" s="447"/>
    </row>
    <row r="1712" spans="1:1" s="261" customFormat="1">
      <c r="A1712" s="447"/>
    </row>
    <row r="1713" spans="1:1" s="261" customFormat="1">
      <c r="A1713" s="447"/>
    </row>
    <row r="1714" spans="1:1" s="261" customFormat="1">
      <c r="A1714" s="447"/>
    </row>
    <row r="1715" spans="1:1" s="261" customFormat="1">
      <c r="A1715" s="447"/>
    </row>
    <row r="1716" spans="1:1" s="261" customFormat="1">
      <c r="A1716" s="447"/>
    </row>
    <row r="1717" spans="1:1" s="261" customFormat="1">
      <c r="A1717" s="447"/>
    </row>
    <row r="1718" spans="1:1" s="261" customFormat="1">
      <c r="A1718" s="447"/>
    </row>
    <row r="1719" spans="1:1" s="261" customFormat="1">
      <c r="A1719" s="447"/>
    </row>
    <row r="1720" spans="1:1" s="261" customFormat="1">
      <c r="A1720" s="447"/>
    </row>
    <row r="1721" spans="1:1" s="261" customFormat="1">
      <c r="A1721" s="447"/>
    </row>
    <row r="1722" spans="1:1" s="261" customFormat="1">
      <c r="A1722" s="447"/>
    </row>
    <row r="1723" spans="1:1" s="261" customFormat="1">
      <c r="A1723" s="447"/>
    </row>
    <row r="1724" spans="1:1" s="261" customFormat="1">
      <c r="A1724" s="447"/>
    </row>
    <row r="1725" spans="1:1" s="261" customFormat="1">
      <c r="A1725" s="447"/>
    </row>
    <row r="1726" spans="1:1" s="261" customFormat="1">
      <c r="A1726" s="447"/>
    </row>
    <row r="1727" spans="1:1" s="261" customFormat="1">
      <c r="A1727" s="447"/>
    </row>
    <row r="1728" spans="1:1" s="261" customFormat="1">
      <c r="A1728" s="447"/>
    </row>
    <row r="1729" spans="1:1" s="261" customFormat="1">
      <c r="A1729" s="447"/>
    </row>
    <row r="1730" spans="1:1" s="261" customFormat="1">
      <c r="A1730" s="447"/>
    </row>
    <row r="1731" spans="1:1" s="261" customFormat="1">
      <c r="A1731" s="447"/>
    </row>
    <row r="1732" spans="1:1" s="261" customFormat="1">
      <c r="A1732" s="447"/>
    </row>
    <row r="1733" spans="1:1" s="261" customFormat="1">
      <c r="A1733" s="447"/>
    </row>
    <row r="1734" spans="1:1" s="261" customFormat="1">
      <c r="A1734" s="447"/>
    </row>
    <row r="1735" spans="1:1" s="261" customFormat="1">
      <c r="A1735" s="447"/>
    </row>
    <row r="1736" spans="1:1" s="261" customFormat="1">
      <c r="A1736" s="447"/>
    </row>
    <row r="1737" spans="1:1" s="261" customFormat="1">
      <c r="A1737" s="447"/>
    </row>
    <row r="1738" spans="1:1" s="261" customFormat="1">
      <c r="A1738" s="447"/>
    </row>
    <row r="1739" spans="1:1" s="261" customFormat="1">
      <c r="A1739" s="447"/>
    </row>
    <row r="1740" spans="1:1" s="261" customFormat="1">
      <c r="A1740" s="447"/>
    </row>
    <row r="1741" spans="1:1" s="261" customFormat="1">
      <c r="A1741" s="447"/>
    </row>
    <row r="1742" spans="1:1" s="261" customFormat="1">
      <c r="A1742" s="447"/>
    </row>
    <row r="1743" spans="1:1" s="261" customFormat="1">
      <c r="A1743" s="447"/>
    </row>
    <row r="1744" spans="1:1" s="261" customFormat="1">
      <c r="A1744" s="447"/>
    </row>
    <row r="1745" spans="1:1" s="261" customFormat="1">
      <c r="A1745" s="447"/>
    </row>
    <row r="1746" spans="1:1" s="261" customFormat="1">
      <c r="A1746" s="447"/>
    </row>
    <row r="1747" spans="1:1" s="261" customFormat="1">
      <c r="A1747" s="447"/>
    </row>
    <row r="1748" spans="1:1" s="261" customFormat="1">
      <c r="A1748" s="447"/>
    </row>
    <row r="1749" spans="1:1" s="261" customFormat="1">
      <c r="A1749" s="447"/>
    </row>
    <row r="1750" spans="1:1" s="261" customFormat="1">
      <c r="A1750" s="447"/>
    </row>
    <row r="1751" spans="1:1" s="261" customFormat="1">
      <c r="A1751" s="447"/>
    </row>
    <row r="1752" spans="1:1" s="261" customFormat="1">
      <c r="A1752" s="447"/>
    </row>
    <row r="1753" spans="1:1" s="261" customFormat="1">
      <c r="A1753" s="447"/>
    </row>
    <row r="1754" spans="1:1" s="261" customFormat="1">
      <c r="A1754" s="447"/>
    </row>
    <row r="1755" spans="1:1" s="261" customFormat="1">
      <c r="A1755" s="447"/>
    </row>
    <row r="1756" spans="1:1" s="261" customFormat="1">
      <c r="A1756" s="447"/>
    </row>
    <row r="1757" spans="1:1" s="261" customFormat="1">
      <c r="A1757" s="447"/>
    </row>
    <row r="1758" spans="1:1" s="261" customFormat="1">
      <c r="A1758" s="447"/>
    </row>
    <row r="1759" spans="1:1" s="261" customFormat="1">
      <c r="A1759" s="447"/>
    </row>
    <row r="1760" spans="1:1" s="261" customFormat="1">
      <c r="A1760" s="447"/>
    </row>
    <row r="1761" spans="1:1" s="261" customFormat="1">
      <c r="A1761" s="447"/>
    </row>
    <row r="1762" spans="1:1" s="261" customFormat="1">
      <c r="A1762" s="447"/>
    </row>
    <row r="1763" spans="1:1" s="261" customFormat="1">
      <c r="A1763" s="447"/>
    </row>
    <row r="1764" spans="1:1" s="261" customFormat="1">
      <c r="A1764" s="447"/>
    </row>
    <row r="1765" spans="1:1" s="261" customFormat="1">
      <c r="A1765" s="447"/>
    </row>
    <row r="1766" spans="1:1" s="261" customFormat="1">
      <c r="A1766" s="447"/>
    </row>
    <row r="1767" spans="1:1" s="261" customFormat="1">
      <c r="A1767" s="447"/>
    </row>
    <row r="1768" spans="1:1" s="261" customFormat="1">
      <c r="A1768" s="447"/>
    </row>
    <row r="1769" spans="1:1" s="261" customFormat="1">
      <c r="A1769" s="447"/>
    </row>
    <row r="1770" spans="1:1" s="261" customFormat="1">
      <c r="A1770" s="447"/>
    </row>
    <row r="1771" spans="1:1" s="261" customFormat="1">
      <c r="A1771" s="447"/>
    </row>
    <row r="1772" spans="1:1" s="261" customFormat="1">
      <c r="A1772" s="447"/>
    </row>
    <row r="1773" spans="1:1" s="261" customFormat="1">
      <c r="A1773" s="447"/>
    </row>
    <row r="1774" spans="1:1" s="261" customFormat="1">
      <c r="A1774" s="447"/>
    </row>
    <row r="1775" spans="1:1" s="261" customFormat="1">
      <c r="A1775" s="447"/>
    </row>
    <row r="1776" spans="1:1" s="261" customFormat="1">
      <c r="A1776" s="447"/>
    </row>
    <row r="1777" spans="1:1" s="261" customFormat="1">
      <c r="A1777" s="447"/>
    </row>
    <row r="1778" spans="1:1" s="261" customFormat="1">
      <c r="A1778" s="447"/>
    </row>
    <row r="1779" spans="1:1" s="261" customFormat="1">
      <c r="A1779" s="447"/>
    </row>
    <row r="1780" spans="1:1" s="261" customFormat="1">
      <c r="A1780" s="447"/>
    </row>
    <row r="1781" spans="1:1" s="261" customFormat="1">
      <c r="A1781" s="447"/>
    </row>
    <row r="1782" spans="1:1" s="261" customFormat="1">
      <c r="A1782" s="447"/>
    </row>
    <row r="1783" spans="1:1" s="261" customFormat="1">
      <c r="A1783" s="447"/>
    </row>
    <row r="1784" spans="1:1" s="261" customFormat="1">
      <c r="A1784" s="447"/>
    </row>
    <row r="1785" spans="1:1" s="261" customFormat="1">
      <c r="A1785" s="447"/>
    </row>
    <row r="1786" spans="1:1" s="261" customFormat="1">
      <c r="A1786" s="447"/>
    </row>
    <row r="1787" spans="1:1" s="261" customFormat="1">
      <c r="A1787" s="447"/>
    </row>
    <row r="1788" spans="1:1" s="261" customFormat="1">
      <c r="A1788" s="447"/>
    </row>
    <row r="1789" spans="1:1" s="261" customFormat="1">
      <c r="A1789" s="447"/>
    </row>
    <row r="1790" spans="1:1" s="261" customFormat="1">
      <c r="A1790" s="447"/>
    </row>
    <row r="1791" spans="1:1" s="261" customFormat="1">
      <c r="A1791" s="447"/>
    </row>
    <row r="1792" spans="1:1" s="261" customFormat="1">
      <c r="A1792" s="447"/>
    </row>
    <row r="1793" spans="1:1" s="261" customFormat="1">
      <c r="A1793" s="447"/>
    </row>
    <row r="1794" spans="1:1" s="261" customFormat="1">
      <c r="A1794" s="447"/>
    </row>
    <row r="1795" spans="1:1" s="261" customFormat="1">
      <c r="A1795" s="447"/>
    </row>
    <row r="1796" spans="1:1" s="261" customFormat="1">
      <c r="A1796" s="447"/>
    </row>
    <row r="1797" spans="1:1" s="261" customFormat="1">
      <c r="A1797" s="447"/>
    </row>
    <row r="1798" spans="1:1" s="261" customFormat="1">
      <c r="A1798" s="447"/>
    </row>
    <row r="1799" spans="1:1" s="261" customFormat="1">
      <c r="A1799" s="447"/>
    </row>
    <row r="1800" spans="1:1" s="261" customFormat="1">
      <c r="A1800" s="447"/>
    </row>
    <row r="1801" spans="1:1" s="261" customFormat="1">
      <c r="A1801" s="447"/>
    </row>
    <row r="1802" spans="1:1" s="261" customFormat="1">
      <c r="A1802" s="447"/>
    </row>
    <row r="1803" spans="1:1" s="261" customFormat="1">
      <c r="A1803" s="447"/>
    </row>
    <row r="1804" spans="1:1" s="261" customFormat="1">
      <c r="A1804" s="447"/>
    </row>
    <row r="1805" spans="1:1" s="261" customFormat="1">
      <c r="A1805" s="447"/>
    </row>
    <row r="1806" spans="1:1" s="261" customFormat="1">
      <c r="A1806" s="447"/>
    </row>
    <row r="1807" spans="1:1" s="261" customFormat="1">
      <c r="A1807" s="447"/>
    </row>
    <row r="1808" spans="1:1" s="261" customFormat="1">
      <c r="A1808" s="447"/>
    </row>
    <row r="1809" spans="1:1" s="261" customFormat="1">
      <c r="A1809" s="447"/>
    </row>
    <row r="1810" spans="1:1" s="261" customFormat="1">
      <c r="A1810" s="447"/>
    </row>
    <row r="1811" spans="1:1" s="261" customFormat="1">
      <c r="A1811" s="447"/>
    </row>
    <row r="1812" spans="1:1" s="261" customFormat="1">
      <c r="A1812" s="447"/>
    </row>
    <row r="1813" spans="1:1" s="261" customFormat="1">
      <c r="A1813" s="447"/>
    </row>
    <row r="1814" spans="1:1" s="261" customFormat="1">
      <c r="A1814" s="447"/>
    </row>
    <row r="1815" spans="1:1" s="261" customFormat="1">
      <c r="A1815" s="447"/>
    </row>
    <row r="1816" spans="1:1" s="261" customFormat="1">
      <c r="A1816" s="447"/>
    </row>
    <row r="1817" spans="1:1" s="261" customFormat="1">
      <c r="A1817" s="447"/>
    </row>
    <row r="1818" spans="1:1" s="261" customFormat="1">
      <c r="A1818" s="447"/>
    </row>
    <row r="1819" spans="1:1" s="261" customFormat="1">
      <c r="A1819" s="447"/>
    </row>
    <row r="1820" spans="1:1" s="261" customFormat="1">
      <c r="A1820" s="447"/>
    </row>
    <row r="1821" spans="1:1" s="261" customFormat="1">
      <c r="A1821" s="447"/>
    </row>
    <row r="1822" spans="1:1" s="261" customFormat="1">
      <c r="A1822" s="447"/>
    </row>
    <row r="1823" spans="1:1" s="261" customFormat="1">
      <c r="A1823" s="447"/>
    </row>
    <row r="1824" spans="1:1" s="261" customFormat="1">
      <c r="A1824" s="447"/>
    </row>
    <row r="1825" spans="1:1" s="261" customFormat="1">
      <c r="A1825" s="447"/>
    </row>
    <row r="1826" spans="1:1" s="261" customFormat="1">
      <c r="A1826" s="447"/>
    </row>
    <row r="1827" spans="1:1" s="261" customFormat="1">
      <c r="A1827" s="447"/>
    </row>
    <row r="1828" spans="1:1" s="261" customFormat="1">
      <c r="A1828" s="447"/>
    </row>
    <row r="1829" spans="1:1" s="261" customFormat="1">
      <c r="A1829" s="447"/>
    </row>
    <row r="1830" spans="1:1" s="261" customFormat="1">
      <c r="A1830" s="447"/>
    </row>
    <row r="1831" spans="1:1" s="261" customFormat="1">
      <c r="A1831" s="447"/>
    </row>
    <row r="1832" spans="1:1" s="261" customFormat="1">
      <c r="A1832" s="447"/>
    </row>
    <row r="1833" spans="1:1" s="261" customFormat="1">
      <c r="A1833" s="447"/>
    </row>
    <row r="1834" spans="1:1" s="261" customFormat="1">
      <c r="A1834" s="447"/>
    </row>
    <row r="1835" spans="1:1" s="261" customFormat="1">
      <c r="A1835" s="447"/>
    </row>
    <row r="1836" spans="1:1" s="261" customFormat="1">
      <c r="A1836" s="447"/>
    </row>
    <row r="1837" spans="1:1" s="261" customFormat="1">
      <c r="A1837" s="447"/>
    </row>
    <row r="1838" spans="1:1" s="261" customFormat="1">
      <c r="A1838" s="447"/>
    </row>
    <row r="1839" spans="1:1" s="261" customFormat="1">
      <c r="A1839" s="447"/>
    </row>
    <row r="1840" spans="1:1" s="261" customFormat="1">
      <c r="A1840" s="447"/>
    </row>
    <row r="1841" spans="1:1" s="261" customFormat="1">
      <c r="A1841" s="447"/>
    </row>
    <row r="1842" spans="1:1" s="261" customFormat="1">
      <c r="A1842" s="447"/>
    </row>
    <row r="1843" spans="1:1" s="261" customFormat="1">
      <c r="A1843" s="447"/>
    </row>
    <row r="1844" spans="1:1" s="261" customFormat="1">
      <c r="A1844" s="447"/>
    </row>
    <row r="1845" spans="1:1" s="261" customFormat="1">
      <c r="A1845" s="447"/>
    </row>
    <row r="1846" spans="1:1" s="261" customFormat="1">
      <c r="A1846" s="447"/>
    </row>
    <row r="1847" spans="1:1" s="261" customFormat="1">
      <c r="A1847" s="447"/>
    </row>
    <row r="1848" spans="1:1" s="261" customFormat="1">
      <c r="A1848" s="447"/>
    </row>
    <row r="1849" spans="1:1" s="261" customFormat="1">
      <c r="A1849" s="447"/>
    </row>
    <row r="1850" spans="1:1" s="261" customFormat="1">
      <c r="A1850" s="447"/>
    </row>
    <row r="1851" spans="1:1" s="261" customFormat="1">
      <c r="A1851" s="447"/>
    </row>
    <row r="1852" spans="1:1" s="261" customFormat="1">
      <c r="A1852" s="447"/>
    </row>
    <row r="1853" spans="1:1" s="261" customFormat="1">
      <c r="A1853" s="447"/>
    </row>
    <row r="1854" spans="1:1" s="261" customFormat="1">
      <c r="A1854" s="447"/>
    </row>
    <row r="1855" spans="1:1" s="261" customFormat="1">
      <c r="A1855" s="447"/>
    </row>
    <row r="1856" spans="1:1" s="261" customFormat="1">
      <c r="A1856" s="447"/>
    </row>
    <row r="1857" spans="1:1" s="261" customFormat="1">
      <c r="A1857" s="447"/>
    </row>
    <row r="1858" spans="1:1" s="261" customFormat="1">
      <c r="A1858" s="447"/>
    </row>
    <row r="1859" spans="1:1" s="261" customFormat="1">
      <c r="A1859" s="447"/>
    </row>
    <row r="1860" spans="1:1" s="261" customFormat="1">
      <c r="A1860" s="447"/>
    </row>
    <row r="1861" spans="1:1" s="261" customFormat="1">
      <c r="A1861" s="447"/>
    </row>
    <row r="1862" spans="1:1" s="261" customFormat="1">
      <c r="A1862" s="447"/>
    </row>
    <row r="1863" spans="1:1" s="261" customFormat="1">
      <c r="A1863" s="447"/>
    </row>
    <row r="1864" spans="1:1" s="261" customFormat="1">
      <c r="A1864" s="447"/>
    </row>
    <row r="1865" spans="1:1" s="261" customFormat="1">
      <c r="A1865" s="447"/>
    </row>
    <row r="1866" spans="1:1" s="261" customFormat="1">
      <c r="A1866" s="447"/>
    </row>
    <row r="1867" spans="1:1" s="261" customFormat="1">
      <c r="A1867" s="447"/>
    </row>
    <row r="1868" spans="1:1" s="261" customFormat="1">
      <c r="A1868" s="447"/>
    </row>
    <row r="1869" spans="1:1" s="261" customFormat="1">
      <c r="A1869" s="447"/>
    </row>
    <row r="1870" spans="1:1" s="261" customFormat="1">
      <c r="A1870" s="447"/>
    </row>
    <row r="1871" spans="1:1" s="261" customFormat="1">
      <c r="A1871" s="447"/>
    </row>
    <row r="1872" spans="1:1" s="261" customFormat="1">
      <c r="A1872" s="447"/>
    </row>
    <row r="1873" spans="1:1" s="261" customFormat="1">
      <c r="A1873" s="447"/>
    </row>
    <row r="1874" spans="1:1" s="261" customFormat="1">
      <c r="A1874" s="447"/>
    </row>
    <row r="1875" spans="1:1" s="261" customFormat="1">
      <c r="A1875" s="447"/>
    </row>
    <row r="1876" spans="1:1" s="261" customFormat="1">
      <c r="A1876" s="447"/>
    </row>
    <row r="1877" spans="1:1" s="261" customFormat="1">
      <c r="A1877" s="447"/>
    </row>
    <row r="1878" spans="1:1" s="261" customFormat="1">
      <c r="A1878" s="447"/>
    </row>
    <row r="1879" spans="1:1" s="261" customFormat="1">
      <c r="A1879" s="447"/>
    </row>
    <row r="1880" spans="1:1" s="261" customFormat="1">
      <c r="A1880" s="447"/>
    </row>
    <row r="1881" spans="1:1" s="261" customFormat="1">
      <c r="A1881" s="447"/>
    </row>
    <row r="1882" spans="1:1" s="261" customFormat="1">
      <c r="A1882" s="447"/>
    </row>
    <row r="1883" spans="1:1" s="261" customFormat="1">
      <c r="A1883" s="447"/>
    </row>
    <row r="1884" spans="1:1" s="261" customFormat="1">
      <c r="A1884" s="447"/>
    </row>
    <row r="1885" spans="1:1" s="261" customFormat="1">
      <c r="A1885" s="447"/>
    </row>
    <row r="1886" spans="1:1" s="261" customFormat="1">
      <c r="A1886" s="447"/>
    </row>
    <row r="1887" spans="1:1" s="261" customFormat="1">
      <c r="A1887" s="447"/>
    </row>
    <row r="1888" spans="1:1" s="261" customFormat="1">
      <c r="A1888" s="447"/>
    </row>
    <row r="1889" spans="1:1" s="261" customFormat="1">
      <c r="A1889" s="447"/>
    </row>
    <row r="1890" spans="1:1" s="261" customFormat="1">
      <c r="A1890" s="447"/>
    </row>
    <row r="1891" spans="1:1" s="261" customFormat="1">
      <c r="A1891" s="447"/>
    </row>
    <row r="1892" spans="1:1" s="261" customFormat="1">
      <c r="A1892" s="447"/>
    </row>
    <row r="1893" spans="1:1" s="261" customFormat="1">
      <c r="A1893" s="447"/>
    </row>
    <row r="1894" spans="1:1" s="261" customFormat="1">
      <c r="A1894" s="447"/>
    </row>
    <row r="1895" spans="1:1" s="261" customFormat="1">
      <c r="A1895" s="447"/>
    </row>
    <row r="1896" spans="1:1" s="261" customFormat="1">
      <c r="A1896" s="447"/>
    </row>
    <row r="1897" spans="1:1" s="261" customFormat="1">
      <c r="A1897" s="447"/>
    </row>
    <row r="1898" spans="1:1" s="261" customFormat="1">
      <c r="A1898" s="447"/>
    </row>
    <row r="1899" spans="1:1" s="261" customFormat="1">
      <c r="A1899" s="447"/>
    </row>
    <row r="1900" spans="1:1" s="261" customFormat="1">
      <c r="A1900" s="447"/>
    </row>
    <row r="1901" spans="1:1" s="261" customFormat="1">
      <c r="A1901" s="447"/>
    </row>
    <row r="1902" spans="1:1" s="261" customFormat="1">
      <c r="A1902" s="447"/>
    </row>
    <row r="1903" spans="1:1" s="261" customFormat="1">
      <c r="A1903" s="447"/>
    </row>
    <row r="1904" spans="1:1" s="261" customFormat="1">
      <c r="A1904" s="447"/>
    </row>
    <row r="1905" spans="1:1" s="261" customFormat="1">
      <c r="A1905" s="447"/>
    </row>
    <row r="1906" spans="1:1" s="261" customFormat="1">
      <c r="A1906" s="447"/>
    </row>
    <row r="1907" spans="1:1" s="261" customFormat="1">
      <c r="A1907" s="447"/>
    </row>
    <row r="1908" spans="1:1" s="261" customFormat="1">
      <c r="A1908" s="447"/>
    </row>
    <row r="1909" spans="1:1" s="261" customFormat="1">
      <c r="A1909" s="447"/>
    </row>
    <row r="1910" spans="1:1" s="261" customFormat="1">
      <c r="A1910" s="447"/>
    </row>
    <row r="1911" spans="1:1" s="261" customFormat="1">
      <c r="A1911" s="447"/>
    </row>
    <row r="1912" spans="1:1" s="261" customFormat="1">
      <c r="A1912" s="447"/>
    </row>
    <row r="1913" spans="1:1" s="261" customFormat="1">
      <c r="A1913" s="447"/>
    </row>
    <row r="1914" spans="1:1" s="261" customFormat="1">
      <c r="A1914" s="447"/>
    </row>
    <row r="1915" spans="1:1" s="261" customFormat="1">
      <c r="A1915" s="447"/>
    </row>
    <row r="1916" spans="1:1" s="261" customFormat="1">
      <c r="A1916" s="447"/>
    </row>
    <row r="1917" spans="1:1" s="261" customFormat="1">
      <c r="A1917" s="447"/>
    </row>
    <row r="1918" spans="1:1" s="261" customFormat="1">
      <c r="A1918" s="447"/>
    </row>
    <row r="1919" spans="1:1" s="261" customFormat="1">
      <c r="A1919" s="447"/>
    </row>
    <row r="1920" spans="1:1" s="261" customFormat="1">
      <c r="A1920" s="447"/>
    </row>
    <row r="1921" spans="1:1" s="261" customFormat="1">
      <c r="A1921" s="447"/>
    </row>
    <row r="1922" spans="1:1" s="261" customFormat="1">
      <c r="A1922" s="447"/>
    </row>
    <row r="1923" spans="1:1" s="261" customFormat="1">
      <c r="A1923" s="447"/>
    </row>
    <row r="1924" spans="1:1" s="261" customFormat="1">
      <c r="A1924" s="447"/>
    </row>
    <row r="1925" spans="1:1" s="261" customFormat="1">
      <c r="A1925" s="447"/>
    </row>
    <row r="1926" spans="1:1" s="261" customFormat="1">
      <c r="A1926" s="447"/>
    </row>
    <row r="1927" spans="1:1" s="261" customFormat="1">
      <c r="A1927" s="447"/>
    </row>
    <row r="1928" spans="1:1" s="261" customFormat="1">
      <c r="A1928" s="447"/>
    </row>
    <row r="1929" spans="1:1" s="261" customFormat="1">
      <c r="A1929" s="447"/>
    </row>
    <row r="1930" spans="1:1" s="261" customFormat="1">
      <c r="A1930" s="447"/>
    </row>
    <row r="1931" spans="1:1" s="261" customFormat="1">
      <c r="A1931" s="447"/>
    </row>
    <row r="1932" spans="1:1" s="261" customFormat="1">
      <c r="A1932" s="447"/>
    </row>
    <row r="1933" spans="1:1" s="261" customFormat="1">
      <c r="A1933" s="447"/>
    </row>
    <row r="1934" spans="1:1" s="261" customFormat="1">
      <c r="A1934" s="447"/>
    </row>
    <row r="1935" spans="1:1" s="261" customFormat="1">
      <c r="A1935" s="447"/>
    </row>
    <row r="1936" spans="1:1" s="261" customFormat="1">
      <c r="A1936" s="447"/>
    </row>
    <row r="1937" spans="1:1" s="261" customFormat="1">
      <c r="A1937" s="447"/>
    </row>
    <row r="1938" spans="1:1" s="261" customFormat="1">
      <c r="A1938" s="447"/>
    </row>
    <row r="1939" spans="1:1" s="261" customFormat="1">
      <c r="A1939" s="447"/>
    </row>
    <row r="1940" spans="1:1" s="261" customFormat="1">
      <c r="A1940" s="447"/>
    </row>
    <row r="1941" spans="1:1" s="261" customFormat="1">
      <c r="A1941" s="447"/>
    </row>
    <row r="1942" spans="1:1" s="261" customFormat="1">
      <c r="A1942" s="447"/>
    </row>
    <row r="1943" spans="1:1" s="261" customFormat="1">
      <c r="A1943" s="447"/>
    </row>
    <row r="1944" spans="1:1" s="261" customFormat="1">
      <c r="A1944" s="447"/>
    </row>
    <row r="1945" spans="1:1" s="261" customFormat="1">
      <c r="A1945" s="447"/>
    </row>
    <row r="1946" spans="1:1" s="261" customFormat="1">
      <c r="A1946" s="447"/>
    </row>
    <row r="1947" spans="1:1" s="261" customFormat="1">
      <c r="A1947" s="447"/>
    </row>
    <row r="1948" spans="1:1" s="261" customFormat="1">
      <c r="A1948" s="447"/>
    </row>
    <row r="1949" spans="1:1" s="261" customFormat="1">
      <c r="A1949" s="447"/>
    </row>
    <row r="1950" spans="1:1" s="261" customFormat="1">
      <c r="A1950" s="447"/>
    </row>
    <row r="1951" spans="1:1" s="261" customFormat="1">
      <c r="A1951" s="447"/>
    </row>
    <row r="1952" spans="1:1" s="261" customFormat="1">
      <c r="A1952" s="447"/>
    </row>
    <row r="1953" spans="1:1" s="261" customFormat="1">
      <c r="A1953" s="447"/>
    </row>
    <row r="1954" spans="1:1" s="261" customFormat="1">
      <c r="A1954" s="447"/>
    </row>
    <row r="1955" spans="1:1" s="261" customFormat="1">
      <c r="A1955" s="447"/>
    </row>
    <row r="1956" spans="1:1" s="261" customFormat="1">
      <c r="A1956" s="447"/>
    </row>
    <row r="1957" spans="1:1" s="261" customFormat="1">
      <c r="A1957" s="447"/>
    </row>
    <row r="1958" spans="1:1" s="261" customFormat="1">
      <c r="A1958" s="447"/>
    </row>
    <row r="1959" spans="1:1" s="261" customFormat="1">
      <c r="A1959" s="447"/>
    </row>
    <row r="1960" spans="1:1" s="261" customFormat="1">
      <c r="A1960" s="447"/>
    </row>
    <row r="1961" spans="1:1" s="261" customFormat="1">
      <c r="A1961" s="447"/>
    </row>
    <row r="1962" spans="1:1" s="261" customFormat="1">
      <c r="A1962" s="447"/>
    </row>
    <row r="1963" spans="1:1" s="261" customFormat="1">
      <c r="A1963" s="447"/>
    </row>
    <row r="1964" spans="1:1" s="261" customFormat="1">
      <c r="A1964" s="447"/>
    </row>
    <row r="1965" spans="1:1" s="261" customFormat="1">
      <c r="A1965" s="447"/>
    </row>
    <row r="1966" spans="1:1" s="261" customFormat="1">
      <c r="A1966" s="447"/>
    </row>
    <row r="1967" spans="1:1" s="261" customFormat="1">
      <c r="A1967" s="447"/>
    </row>
    <row r="1968" spans="1:1" s="261" customFormat="1">
      <c r="A1968" s="447"/>
    </row>
    <row r="1969" spans="1:1" s="261" customFormat="1">
      <c r="A1969" s="447"/>
    </row>
    <row r="1970" spans="1:1" s="261" customFormat="1">
      <c r="A1970" s="447"/>
    </row>
    <row r="1971" spans="1:1" s="261" customFormat="1">
      <c r="A1971" s="447"/>
    </row>
    <row r="1972" spans="1:1" s="261" customFormat="1">
      <c r="A1972" s="447"/>
    </row>
    <row r="1973" spans="1:1" s="261" customFormat="1">
      <c r="A1973" s="447"/>
    </row>
    <row r="1974" spans="1:1" s="261" customFormat="1">
      <c r="A1974" s="447"/>
    </row>
    <row r="1975" spans="1:1" s="261" customFormat="1">
      <c r="A1975" s="447"/>
    </row>
    <row r="1976" spans="1:1" s="261" customFormat="1">
      <c r="A1976" s="447"/>
    </row>
    <row r="1977" spans="1:1" s="261" customFormat="1">
      <c r="A1977" s="447"/>
    </row>
    <row r="1978" spans="1:1" s="261" customFormat="1">
      <c r="A1978" s="447"/>
    </row>
    <row r="1979" spans="1:1" s="261" customFormat="1">
      <c r="A1979" s="447"/>
    </row>
    <row r="1980" spans="1:1" s="261" customFormat="1">
      <c r="A1980" s="447"/>
    </row>
    <row r="1981" spans="1:1" s="261" customFormat="1">
      <c r="A1981" s="447"/>
    </row>
    <row r="1982" spans="1:1" s="261" customFormat="1">
      <c r="A1982" s="447"/>
    </row>
    <row r="1983" spans="1:1" s="261" customFormat="1">
      <c r="A1983" s="447"/>
    </row>
    <row r="1984" spans="1:1" s="261" customFormat="1">
      <c r="A1984" s="447"/>
    </row>
    <row r="1985" spans="1:1" s="261" customFormat="1">
      <c r="A1985" s="447"/>
    </row>
    <row r="1986" spans="1:1" s="261" customFormat="1">
      <c r="A1986" s="447"/>
    </row>
    <row r="1987" spans="1:1" s="261" customFormat="1">
      <c r="A1987" s="447"/>
    </row>
    <row r="1988" spans="1:1" s="261" customFormat="1">
      <c r="A1988" s="447"/>
    </row>
    <row r="1989" spans="1:1" s="261" customFormat="1">
      <c r="A1989" s="447"/>
    </row>
    <row r="1990" spans="1:1" s="261" customFormat="1">
      <c r="A1990" s="447"/>
    </row>
    <row r="1991" spans="1:1" s="261" customFormat="1">
      <c r="A1991" s="447"/>
    </row>
    <row r="1992" spans="1:1" s="261" customFormat="1">
      <c r="A1992" s="447"/>
    </row>
    <row r="1993" spans="1:1" s="261" customFormat="1">
      <c r="A1993" s="447"/>
    </row>
    <row r="1994" spans="1:1" s="261" customFormat="1">
      <c r="A1994" s="447"/>
    </row>
    <row r="1995" spans="1:1" s="261" customFormat="1">
      <c r="A1995" s="447"/>
    </row>
    <row r="1996" spans="1:1" s="261" customFormat="1">
      <c r="A1996" s="447"/>
    </row>
    <row r="1997" spans="1:1" s="261" customFormat="1">
      <c r="A1997" s="447"/>
    </row>
    <row r="1998" spans="1:1" s="261" customFormat="1">
      <c r="A1998" s="447"/>
    </row>
    <row r="1999" spans="1:1" s="261" customFormat="1">
      <c r="A1999" s="447"/>
    </row>
    <row r="2000" spans="1:1" s="261" customFormat="1">
      <c r="A2000" s="447"/>
    </row>
    <row r="2001" spans="1:1" s="261" customFormat="1">
      <c r="A2001" s="447"/>
    </row>
    <row r="2002" spans="1:1" s="261" customFormat="1">
      <c r="A2002" s="447"/>
    </row>
    <row r="2003" spans="1:1" s="261" customFormat="1">
      <c r="A2003" s="447"/>
    </row>
    <row r="2004" spans="1:1" s="261" customFormat="1">
      <c r="A2004" s="447"/>
    </row>
    <row r="2005" spans="1:1" s="261" customFormat="1">
      <c r="A2005" s="447"/>
    </row>
    <row r="2006" spans="1:1" s="261" customFormat="1">
      <c r="A2006" s="447"/>
    </row>
    <row r="2007" spans="1:1" s="261" customFormat="1">
      <c r="A2007" s="447"/>
    </row>
    <row r="2008" spans="1:1" s="261" customFormat="1">
      <c r="A2008" s="447"/>
    </row>
    <row r="2009" spans="1:1" s="261" customFormat="1">
      <c r="A2009" s="447"/>
    </row>
    <row r="2010" spans="1:1" s="261" customFormat="1">
      <c r="A2010" s="447"/>
    </row>
    <row r="2011" spans="1:1" s="261" customFormat="1">
      <c r="A2011" s="447"/>
    </row>
    <row r="2012" spans="1:1" s="261" customFormat="1">
      <c r="A2012" s="447"/>
    </row>
    <row r="2013" spans="1:1" s="261" customFormat="1">
      <c r="A2013" s="447"/>
    </row>
    <row r="2014" spans="1:1" s="261" customFormat="1">
      <c r="A2014" s="447"/>
    </row>
    <row r="2015" spans="1:1" s="261" customFormat="1">
      <c r="A2015" s="447"/>
    </row>
    <row r="2016" spans="1:1" s="261" customFormat="1">
      <c r="A2016" s="447"/>
    </row>
    <row r="2017" spans="1:1" s="261" customFormat="1">
      <c r="A2017" s="447"/>
    </row>
    <row r="2018" spans="1:1" s="261" customFormat="1">
      <c r="A2018" s="447"/>
    </row>
    <row r="2019" spans="1:1" s="261" customFormat="1">
      <c r="A2019" s="447"/>
    </row>
    <row r="2020" spans="1:1" s="261" customFormat="1">
      <c r="A2020" s="447"/>
    </row>
    <row r="2021" spans="1:1" s="261" customFormat="1">
      <c r="A2021" s="447"/>
    </row>
    <row r="2022" spans="1:1" s="261" customFormat="1">
      <c r="A2022" s="447"/>
    </row>
    <row r="2023" spans="1:1" s="261" customFormat="1">
      <c r="A2023" s="447"/>
    </row>
    <row r="2024" spans="1:1" s="261" customFormat="1">
      <c r="A2024" s="447"/>
    </row>
    <row r="2025" spans="1:1" s="261" customFormat="1">
      <c r="A2025" s="447"/>
    </row>
    <row r="2026" spans="1:1" s="261" customFormat="1">
      <c r="A2026" s="447"/>
    </row>
    <row r="2027" spans="1:1" s="261" customFormat="1">
      <c r="A2027" s="447"/>
    </row>
    <row r="2028" spans="1:1" s="261" customFormat="1">
      <c r="A2028" s="447"/>
    </row>
    <row r="2029" spans="1:1" s="261" customFormat="1">
      <c r="A2029" s="447"/>
    </row>
    <row r="2030" spans="1:1" s="261" customFormat="1">
      <c r="A2030" s="447"/>
    </row>
    <row r="2031" spans="1:1" s="261" customFormat="1">
      <c r="A2031" s="447"/>
    </row>
    <row r="2032" spans="1:1" s="261" customFormat="1">
      <c r="A2032" s="447"/>
    </row>
    <row r="2033" spans="1:1" s="261" customFormat="1">
      <c r="A2033" s="447"/>
    </row>
    <row r="2034" spans="1:1" s="261" customFormat="1">
      <c r="A2034" s="447"/>
    </row>
    <row r="2035" spans="1:1" s="261" customFormat="1">
      <c r="A2035" s="447"/>
    </row>
    <row r="2036" spans="1:1" s="261" customFormat="1">
      <c r="A2036" s="447"/>
    </row>
    <row r="2037" spans="1:1" s="261" customFormat="1">
      <c r="A2037" s="447"/>
    </row>
    <row r="2038" spans="1:1" s="261" customFormat="1">
      <c r="A2038" s="447"/>
    </row>
    <row r="2039" spans="1:1" s="261" customFormat="1">
      <c r="A2039" s="447"/>
    </row>
    <row r="2040" spans="1:1" s="261" customFormat="1">
      <c r="A2040" s="447"/>
    </row>
    <row r="2041" spans="1:1" s="261" customFormat="1">
      <c r="A2041" s="447"/>
    </row>
    <row r="2042" spans="1:1" s="261" customFormat="1">
      <c r="A2042" s="447"/>
    </row>
    <row r="2043" spans="1:1" s="261" customFormat="1">
      <c r="A2043" s="447"/>
    </row>
    <row r="2044" spans="1:1" s="261" customFormat="1">
      <c r="A2044" s="447"/>
    </row>
    <row r="2045" spans="1:1" s="261" customFormat="1">
      <c r="A2045" s="447"/>
    </row>
    <row r="2046" spans="1:1" s="261" customFormat="1">
      <c r="A2046" s="447"/>
    </row>
    <row r="2047" spans="1:1" s="261" customFormat="1">
      <c r="A2047" s="447"/>
    </row>
    <row r="2048" spans="1:1" s="261" customFormat="1">
      <c r="A2048" s="447"/>
    </row>
    <row r="2049" spans="1:1" s="261" customFormat="1">
      <c r="A2049" s="447"/>
    </row>
    <row r="2050" spans="1:1" s="261" customFormat="1">
      <c r="A2050" s="447"/>
    </row>
    <row r="2051" spans="1:1" s="261" customFormat="1">
      <c r="A2051" s="447"/>
    </row>
    <row r="2052" spans="1:1" s="261" customFormat="1">
      <c r="A2052" s="447"/>
    </row>
    <row r="2053" spans="1:1" s="261" customFormat="1">
      <c r="A2053" s="447"/>
    </row>
    <row r="2054" spans="1:1" s="261" customFormat="1">
      <c r="A2054" s="447"/>
    </row>
    <row r="2055" spans="1:1" s="261" customFormat="1">
      <c r="A2055" s="447"/>
    </row>
    <row r="2056" spans="1:1" s="261" customFormat="1">
      <c r="A2056" s="447"/>
    </row>
    <row r="2057" spans="1:1" s="261" customFormat="1">
      <c r="A2057" s="447"/>
    </row>
    <row r="2058" spans="1:1" s="261" customFormat="1">
      <c r="A2058" s="447"/>
    </row>
    <row r="2059" spans="1:1" s="261" customFormat="1">
      <c r="A2059" s="447"/>
    </row>
    <row r="2060" spans="1:1" s="261" customFormat="1">
      <c r="A2060" s="447"/>
    </row>
    <row r="2061" spans="1:1" s="261" customFormat="1">
      <c r="A2061" s="447"/>
    </row>
    <row r="2062" spans="1:1" s="261" customFormat="1">
      <c r="A2062" s="447"/>
    </row>
    <row r="2063" spans="1:1" s="261" customFormat="1">
      <c r="A2063" s="447"/>
    </row>
    <row r="2064" spans="1:1" s="261" customFormat="1">
      <c r="A2064" s="447"/>
    </row>
    <row r="2065" spans="1:1" s="261" customFormat="1">
      <c r="A2065" s="447"/>
    </row>
    <row r="2066" spans="1:1" s="261" customFormat="1">
      <c r="A2066" s="447"/>
    </row>
    <row r="2067" spans="1:1" s="261" customFormat="1">
      <c r="A2067" s="447"/>
    </row>
    <row r="2068" spans="1:1" s="261" customFormat="1">
      <c r="A2068" s="447"/>
    </row>
    <row r="2069" spans="1:1" s="261" customFormat="1">
      <c r="A2069" s="447"/>
    </row>
    <row r="2070" spans="1:1" s="261" customFormat="1">
      <c r="A2070" s="447"/>
    </row>
    <row r="2071" spans="1:1" s="261" customFormat="1">
      <c r="A2071" s="447"/>
    </row>
    <row r="2072" spans="1:1" s="261" customFormat="1">
      <c r="A2072" s="447"/>
    </row>
    <row r="2073" spans="1:1" s="261" customFormat="1">
      <c r="A2073" s="447"/>
    </row>
    <row r="2074" spans="1:1" s="261" customFormat="1">
      <c r="A2074" s="447"/>
    </row>
    <row r="2075" spans="1:1" s="261" customFormat="1">
      <c r="A2075" s="447"/>
    </row>
    <row r="2076" spans="1:1" s="261" customFormat="1">
      <c r="A2076" s="447"/>
    </row>
    <row r="2077" spans="1:1" s="261" customFormat="1">
      <c r="A2077" s="447"/>
    </row>
    <row r="2078" spans="1:1" s="261" customFormat="1">
      <c r="A2078" s="447"/>
    </row>
    <row r="2079" spans="1:1" s="261" customFormat="1">
      <c r="A2079" s="447"/>
    </row>
    <row r="2080" spans="1:1" s="261" customFormat="1">
      <c r="A2080" s="447"/>
    </row>
    <row r="2081" spans="1:1" s="261" customFormat="1">
      <c r="A2081" s="447"/>
    </row>
    <row r="2082" spans="1:1" s="261" customFormat="1">
      <c r="A2082" s="447"/>
    </row>
    <row r="2083" spans="1:1" s="261" customFormat="1">
      <c r="A2083" s="447"/>
    </row>
    <row r="2084" spans="1:1" s="261" customFormat="1">
      <c r="A2084" s="447"/>
    </row>
    <row r="2085" spans="1:1" s="261" customFormat="1">
      <c r="A2085" s="447"/>
    </row>
    <row r="2086" spans="1:1" s="261" customFormat="1">
      <c r="A2086" s="447"/>
    </row>
    <row r="2087" spans="1:1" s="261" customFormat="1">
      <c r="A2087" s="447"/>
    </row>
    <row r="2088" spans="1:1" s="261" customFormat="1">
      <c r="A2088" s="447"/>
    </row>
    <row r="2089" spans="1:1" s="261" customFormat="1">
      <c r="A2089" s="447"/>
    </row>
    <row r="2090" spans="1:1" s="261" customFormat="1">
      <c r="A2090" s="447"/>
    </row>
    <row r="2091" spans="1:1" s="261" customFormat="1">
      <c r="A2091" s="447"/>
    </row>
    <row r="2092" spans="1:1" s="261" customFormat="1">
      <c r="A2092" s="447"/>
    </row>
    <row r="2093" spans="1:1" s="261" customFormat="1">
      <c r="A2093" s="447"/>
    </row>
    <row r="2094" spans="1:1" s="261" customFormat="1">
      <c r="A2094" s="447"/>
    </row>
    <row r="2095" spans="1:1" s="261" customFormat="1">
      <c r="A2095" s="447"/>
    </row>
    <row r="2096" spans="1:1" s="261" customFormat="1">
      <c r="A2096" s="447"/>
    </row>
    <row r="2097" spans="1:1" s="261" customFormat="1">
      <c r="A2097" s="447"/>
    </row>
    <row r="2098" spans="1:1" s="261" customFormat="1">
      <c r="A2098" s="447"/>
    </row>
    <row r="2099" spans="1:1" s="261" customFormat="1">
      <c r="A2099" s="447"/>
    </row>
    <row r="2100" spans="1:1" s="261" customFormat="1">
      <c r="A2100" s="447"/>
    </row>
    <row r="2101" spans="1:1" s="261" customFormat="1">
      <c r="A2101" s="447"/>
    </row>
    <row r="2102" spans="1:1" s="261" customFormat="1">
      <c r="A2102" s="447"/>
    </row>
    <row r="2103" spans="1:1" s="261" customFormat="1">
      <c r="A2103" s="447"/>
    </row>
    <row r="2104" spans="1:1" s="261" customFormat="1">
      <c r="A2104" s="447"/>
    </row>
    <row r="2105" spans="1:1" s="261" customFormat="1">
      <c r="A2105" s="447"/>
    </row>
    <row r="2106" spans="1:1" s="261" customFormat="1">
      <c r="A2106" s="447"/>
    </row>
    <row r="2107" spans="1:1" s="261" customFormat="1">
      <c r="A2107" s="447"/>
    </row>
    <row r="2108" spans="1:1" s="261" customFormat="1">
      <c r="A2108" s="447"/>
    </row>
    <row r="2109" spans="1:1" s="261" customFormat="1">
      <c r="A2109" s="447"/>
    </row>
    <row r="2110" spans="1:1" s="261" customFormat="1">
      <c r="A2110" s="447"/>
    </row>
    <row r="2111" spans="1:1" s="261" customFormat="1">
      <c r="A2111" s="447"/>
    </row>
    <row r="2112" spans="1:1" s="261" customFormat="1">
      <c r="A2112" s="447"/>
    </row>
    <row r="2113" spans="1:1" s="261" customFormat="1">
      <c r="A2113" s="447"/>
    </row>
    <row r="2114" spans="1:1" s="261" customFormat="1">
      <c r="A2114" s="447"/>
    </row>
    <row r="2115" spans="1:1" s="261" customFormat="1">
      <c r="A2115" s="447"/>
    </row>
    <row r="2116" spans="1:1" s="261" customFormat="1">
      <c r="A2116" s="447"/>
    </row>
    <row r="2117" spans="1:1" s="261" customFormat="1">
      <c r="A2117" s="447"/>
    </row>
    <row r="2118" spans="1:1" s="261" customFormat="1">
      <c r="A2118" s="447"/>
    </row>
    <row r="2119" spans="1:1" s="261" customFormat="1">
      <c r="A2119" s="447"/>
    </row>
    <row r="2120" spans="1:1" s="261" customFormat="1">
      <c r="A2120" s="447"/>
    </row>
    <row r="2121" spans="1:1" s="261" customFormat="1">
      <c r="A2121" s="447"/>
    </row>
    <row r="2122" spans="1:1" s="261" customFormat="1">
      <c r="A2122" s="447"/>
    </row>
    <row r="2123" spans="1:1" s="261" customFormat="1">
      <c r="A2123" s="447"/>
    </row>
    <row r="2124" spans="1:1" s="261" customFormat="1">
      <c r="A2124" s="447"/>
    </row>
    <row r="2125" spans="1:1" s="261" customFormat="1">
      <c r="A2125" s="447"/>
    </row>
    <row r="2126" spans="1:1" s="261" customFormat="1">
      <c r="A2126" s="447"/>
    </row>
    <row r="2127" spans="1:1" s="261" customFormat="1">
      <c r="A2127" s="447"/>
    </row>
    <row r="2128" spans="1:1" s="261" customFormat="1">
      <c r="A2128" s="447"/>
    </row>
    <row r="2129" spans="1:1" s="261" customFormat="1">
      <c r="A2129" s="447"/>
    </row>
    <row r="2130" spans="1:1" s="261" customFormat="1">
      <c r="A2130" s="447"/>
    </row>
    <row r="2131" spans="1:1" s="261" customFormat="1">
      <c r="A2131" s="447"/>
    </row>
    <row r="2132" spans="1:1" s="261" customFormat="1">
      <c r="A2132" s="447"/>
    </row>
    <row r="2133" spans="1:1" s="261" customFormat="1">
      <c r="A2133" s="447"/>
    </row>
    <row r="2134" spans="1:1" s="261" customFormat="1">
      <c r="A2134" s="447"/>
    </row>
    <row r="2135" spans="1:1" s="261" customFormat="1">
      <c r="A2135" s="447"/>
    </row>
    <row r="2136" spans="1:1" s="261" customFormat="1">
      <c r="A2136" s="447"/>
    </row>
    <row r="2137" spans="1:1" s="261" customFormat="1">
      <c r="A2137" s="447"/>
    </row>
    <row r="2138" spans="1:1" s="261" customFormat="1">
      <c r="A2138" s="447"/>
    </row>
    <row r="2139" spans="1:1" s="261" customFormat="1">
      <c r="A2139" s="447"/>
    </row>
    <row r="2140" spans="1:1" s="261" customFormat="1">
      <c r="A2140" s="447"/>
    </row>
    <row r="2141" spans="1:1" s="261" customFormat="1">
      <c r="A2141" s="447"/>
    </row>
    <row r="2142" spans="1:1" s="261" customFormat="1">
      <c r="A2142" s="447"/>
    </row>
    <row r="2143" spans="1:1" s="261" customFormat="1">
      <c r="A2143" s="447"/>
    </row>
    <row r="2144" spans="1:1" s="261" customFormat="1">
      <c r="A2144" s="447"/>
    </row>
    <row r="2145" spans="1:1" s="261" customFormat="1">
      <c r="A2145" s="447"/>
    </row>
    <row r="2146" spans="1:1" s="261" customFormat="1">
      <c r="A2146" s="447"/>
    </row>
    <row r="2147" spans="1:1" s="261" customFormat="1">
      <c r="A2147" s="447"/>
    </row>
    <row r="2148" spans="1:1" s="261" customFormat="1">
      <c r="A2148" s="447"/>
    </row>
    <row r="2149" spans="1:1" s="261" customFormat="1">
      <c r="A2149" s="447"/>
    </row>
    <row r="2150" spans="1:1" s="261" customFormat="1">
      <c r="A2150" s="447"/>
    </row>
    <row r="2151" spans="1:1" s="261" customFormat="1">
      <c r="A2151" s="447"/>
    </row>
    <row r="2152" spans="1:1" s="261" customFormat="1">
      <c r="A2152" s="447"/>
    </row>
    <row r="2153" spans="1:1" s="261" customFormat="1">
      <c r="A2153" s="447"/>
    </row>
    <row r="2154" spans="1:1" s="261" customFormat="1">
      <c r="A2154" s="447"/>
    </row>
    <row r="2155" spans="1:1" s="261" customFormat="1">
      <c r="A2155" s="447"/>
    </row>
    <row r="2156" spans="1:1" s="261" customFormat="1">
      <c r="A2156" s="447"/>
    </row>
    <row r="2157" spans="1:1" s="261" customFormat="1">
      <c r="A2157" s="447"/>
    </row>
    <row r="2158" spans="1:1" s="261" customFormat="1">
      <c r="A2158" s="447"/>
    </row>
    <row r="2159" spans="1:1" s="261" customFormat="1">
      <c r="A2159" s="447"/>
    </row>
    <row r="2160" spans="1:1" s="261" customFormat="1">
      <c r="A2160" s="447"/>
    </row>
    <row r="2161" spans="1:1" s="261" customFormat="1">
      <c r="A2161" s="447"/>
    </row>
    <row r="2162" spans="1:1" s="261" customFormat="1">
      <c r="A2162" s="447"/>
    </row>
    <row r="2163" spans="1:1" s="261" customFormat="1">
      <c r="A2163" s="447"/>
    </row>
    <row r="2164" spans="1:1" s="261" customFormat="1">
      <c r="A2164" s="447"/>
    </row>
    <row r="2165" spans="1:1" s="261" customFormat="1">
      <c r="A2165" s="447"/>
    </row>
    <row r="2166" spans="1:1" s="261" customFormat="1">
      <c r="A2166" s="447"/>
    </row>
    <row r="2167" spans="1:1" s="261" customFormat="1">
      <c r="A2167" s="447"/>
    </row>
    <row r="2168" spans="1:1" s="261" customFormat="1">
      <c r="A2168" s="447"/>
    </row>
    <row r="2169" spans="1:1" s="261" customFormat="1">
      <c r="A2169" s="447"/>
    </row>
    <row r="2170" spans="1:1" s="261" customFormat="1">
      <c r="A2170" s="447"/>
    </row>
    <row r="2171" spans="1:1" s="261" customFormat="1">
      <c r="A2171" s="447"/>
    </row>
    <row r="2172" spans="1:1" s="261" customFormat="1">
      <c r="A2172" s="447"/>
    </row>
    <row r="2173" spans="1:1" s="261" customFormat="1">
      <c r="A2173" s="447"/>
    </row>
    <row r="2174" spans="1:1" s="261" customFormat="1">
      <c r="A2174" s="447"/>
    </row>
    <row r="2175" spans="1:1" s="261" customFormat="1">
      <c r="A2175" s="447"/>
    </row>
    <row r="2176" spans="1:1" s="261" customFormat="1">
      <c r="A2176" s="447"/>
    </row>
    <row r="2177" spans="1:1" s="261" customFormat="1">
      <c r="A2177" s="447"/>
    </row>
    <row r="2178" spans="1:1" s="261" customFormat="1">
      <c r="A2178" s="447"/>
    </row>
    <row r="2179" spans="1:1" s="261" customFormat="1">
      <c r="A2179" s="447"/>
    </row>
    <row r="2180" spans="1:1" s="261" customFormat="1">
      <c r="A2180" s="447"/>
    </row>
    <row r="2181" spans="1:1" s="261" customFormat="1">
      <c r="A2181" s="447"/>
    </row>
    <row r="2182" spans="1:1" s="261" customFormat="1">
      <c r="A2182" s="447"/>
    </row>
    <row r="2183" spans="1:1" s="261" customFormat="1">
      <c r="A2183" s="447"/>
    </row>
    <row r="2184" spans="1:1" s="261" customFormat="1">
      <c r="A2184" s="447"/>
    </row>
    <row r="2185" spans="1:1" s="261" customFormat="1">
      <c r="A2185" s="447"/>
    </row>
    <row r="2186" spans="1:1" s="261" customFormat="1">
      <c r="A2186" s="447"/>
    </row>
    <row r="2187" spans="1:1" s="261" customFormat="1">
      <c r="A2187" s="447"/>
    </row>
    <row r="2188" spans="1:1" s="261" customFormat="1">
      <c r="A2188" s="447"/>
    </row>
    <row r="2189" spans="1:1" s="261" customFormat="1">
      <c r="A2189" s="447"/>
    </row>
    <row r="2190" spans="1:1" s="261" customFormat="1">
      <c r="A2190" s="447"/>
    </row>
    <row r="2191" spans="1:1" s="261" customFormat="1">
      <c r="A2191" s="447"/>
    </row>
    <row r="2192" spans="1:1" s="261" customFormat="1">
      <c r="A2192" s="447"/>
    </row>
    <row r="2193" spans="1:1" s="261" customFormat="1">
      <c r="A2193" s="447"/>
    </row>
    <row r="2194" spans="1:1" s="261" customFormat="1">
      <c r="A2194" s="447"/>
    </row>
    <row r="2195" spans="1:1" s="261" customFormat="1">
      <c r="A2195" s="447"/>
    </row>
    <row r="2196" spans="1:1" s="261" customFormat="1">
      <c r="A2196" s="447"/>
    </row>
    <row r="2197" spans="1:1" s="261" customFormat="1">
      <c r="A2197" s="447"/>
    </row>
    <row r="2198" spans="1:1" s="261" customFormat="1">
      <c r="A2198" s="447"/>
    </row>
    <row r="2199" spans="1:1" s="261" customFormat="1">
      <c r="A2199" s="447"/>
    </row>
    <row r="2200" spans="1:1" s="261" customFormat="1">
      <c r="A2200" s="447"/>
    </row>
    <row r="2201" spans="1:1" s="261" customFormat="1">
      <c r="A2201" s="447"/>
    </row>
    <row r="2202" spans="1:1" s="261" customFormat="1">
      <c r="A2202" s="447"/>
    </row>
    <row r="2203" spans="1:1" s="261" customFormat="1">
      <c r="A2203" s="447"/>
    </row>
    <row r="2204" spans="1:1" s="261" customFormat="1">
      <c r="A2204" s="447"/>
    </row>
    <row r="2205" spans="1:1" s="261" customFormat="1">
      <c r="A2205" s="447"/>
    </row>
    <row r="2206" spans="1:1" s="261" customFormat="1">
      <c r="A2206" s="447"/>
    </row>
    <row r="2207" spans="1:1" s="261" customFormat="1">
      <c r="A2207" s="447"/>
    </row>
    <row r="2208" spans="1:1" s="261" customFormat="1">
      <c r="A2208" s="447"/>
    </row>
    <row r="2209" spans="1:1" s="261" customFormat="1">
      <c r="A2209" s="447"/>
    </row>
    <row r="2210" spans="1:1" s="261" customFormat="1">
      <c r="A2210" s="447"/>
    </row>
    <row r="2211" spans="1:1" s="261" customFormat="1">
      <c r="A2211" s="447"/>
    </row>
    <row r="2212" spans="1:1" s="261" customFormat="1">
      <c r="A2212" s="447"/>
    </row>
    <row r="2213" spans="1:1" s="261" customFormat="1">
      <c r="A2213" s="447"/>
    </row>
    <row r="2214" spans="1:1" s="261" customFormat="1">
      <c r="A2214" s="447"/>
    </row>
    <row r="2215" spans="1:1" s="261" customFormat="1">
      <c r="A2215" s="447"/>
    </row>
    <row r="2216" spans="1:1" s="261" customFormat="1">
      <c r="A2216" s="447"/>
    </row>
    <row r="2217" spans="1:1" s="261" customFormat="1">
      <c r="A2217" s="447"/>
    </row>
    <row r="2218" spans="1:1" s="261" customFormat="1">
      <c r="A2218" s="447"/>
    </row>
    <row r="2219" spans="1:1" s="261" customFormat="1">
      <c r="A2219" s="447"/>
    </row>
    <row r="2220" spans="1:1" s="261" customFormat="1">
      <c r="A2220" s="447"/>
    </row>
    <row r="2221" spans="1:1" s="261" customFormat="1">
      <c r="A2221" s="447"/>
    </row>
    <row r="2222" spans="1:1" s="261" customFormat="1">
      <c r="A2222" s="447"/>
    </row>
    <row r="2223" spans="1:1" s="261" customFormat="1">
      <c r="A2223" s="447"/>
    </row>
    <row r="2224" spans="1:1" s="261" customFormat="1">
      <c r="A2224" s="447"/>
    </row>
    <row r="2225" spans="1:1" s="261" customFormat="1">
      <c r="A2225" s="447"/>
    </row>
    <row r="2226" spans="1:1" s="261" customFormat="1">
      <c r="A2226" s="447"/>
    </row>
    <row r="2227" spans="1:1" s="261" customFormat="1">
      <c r="A2227" s="447"/>
    </row>
    <row r="2228" spans="1:1" s="261" customFormat="1">
      <c r="A2228" s="447"/>
    </row>
    <row r="2229" spans="1:1" s="261" customFormat="1">
      <c r="A2229" s="447"/>
    </row>
    <row r="2230" spans="1:1" s="261" customFormat="1">
      <c r="A2230" s="447"/>
    </row>
    <row r="2231" spans="1:1" s="261" customFormat="1">
      <c r="A2231" s="447"/>
    </row>
    <row r="2232" spans="1:1" s="261" customFormat="1">
      <c r="A2232" s="447"/>
    </row>
    <row r="2233" spans="1:1" s="261" customFormat="1">
      <c r="A2233" s="447"/>
    </row>
    <row r="2234" spans="1:1" s="261" customFormat="1">
      <c r="A2234" s="447"/>
    </row>
    <row r="2235" spans="1:1" s="261" customFormat="1">
      <c r="A2235" s="447"/>
    </row>
    <row r="2236" spans="1:1" s="261" customFormat="1">
      <c r="A2236" s="447"/>
    </row>
    <row r="2237" spans="1:1" s="261" customFormat="1">
      <c r="A2237" s="447"/>
    </row>
    <row r="2238" spans="1:1" s="261" customFormat="1">
      <c r="A2238" s="447"/>
    </row>
    <row r="2239" spans="1:1" s="261" customFormat="1">
      <c r="A2239" s="447"/>
    </row>
    <row r="2240" spans="1:1" s="261" customFormat="1">
      <c r="A2240" s="447"/>
    </row>
    <row r="2241" spans="1:1" s="261" customFormat="1">
      <c r="A2241" s="447"/>
    </row>
    <row r="2242" spans="1:1" s="261" customFormat="1">
      <c r="A2242" s="447"/>
    </row>
    <row r="2243" spans="1:1" s="261" customFormat="1">
      <c r="A2243" s="447"/>
    </row>
    <row r="2244" spans="1:1" s="261" customFormat="1">
      <c r="A2244" s="447"/>
    </row>
    <row r="2245" spans="1:1" s="261" customFormat="1">
      <c r="A2245" s="447"/>
    </row>
    <row r="2246" spans="1:1" s="261" customFormat="1">
      <c r="A2246" s="447"/>
    </row>
    <row r="2247" spans="1:1" s="261" customFormat="1">
      <c r="A2247" s="447"/>
    </row>
    <row r="2248" spans="1:1" s="261" customFormat="1">
      <c r="A2248" s="447"/>
    </row>
    <row r="2249" spans="1:1" s="261" customFormat="1">
      <c r="A2249" s="447"/>
    </row>
    <row r="2250" spans="1:1" s="261" customFormat="1">
      <c r="A2250" s="447"/>
    </row>
    <row r="2251" spans="1:1" s="261" customFormat="1">
      <c r="A2251" s="447"/>
    </row>
    <row r="2252" spans="1:1" s="261" customFormat="1">
      <c r="A2252" s="447"/>
    </row>
    <row r="2253" spans="1:1" s="261" customFormat="1">
      <c r="A2253" s="447"/>
    </row>
    <row r="2254" spans="1:1" s="261" customFormat="1">
      <c r="A2254" s="447"/>
    </row>
    <row r="2255" spans="1:1" s="261" customFormat="1">
      <c r="A2255" s="447"/>
    </row>
    <row r="2256" spans="1:1" s="261" customFormat="1">
      <c r="A2256" s="447"/>
    </row>
    <row r="2257" spans="1:1" s="261" customFormat="1">
      <c r="A2257" s="447"/>
    </row>
    <row r="2258" spans="1:1" s="261" customFormat="1">
      <c r="A2258" s="447"/>
    </row>
    <row r="2259" spans="1:1" s="261" customFormat="1">
      <c r="A2259" s="447"/>
    </row>
    <row r="2260" spans="1:1" s="261" customFormat="1">
      <c r="A2260" s="447"/>
    </row>
    <row r="2261" spans="1:1" s="261" customFormat="1">
      <c r="A2261" s="447"/>
    </row>
    <row r="2262" spans="1:1" s="261" customFormat="1">
      <c r="A2262" s="447"/>
    </row>
    <row r="2263" spans="1:1" s="261" customFormat="1">
      <c r="A2263" s="447"/>
    </row>
    <row r="2264" spans="1:1" s="261" customFormat="1">
      <c r="A2264" s="447"/>
    </row>
    <row r="2265" spans="1:1" s="261" customFormat="1">
      <c r="A2265" s="447"/>
    </row>
    <row r="2266" spans="1:1" s="261" customFormat="1">
      <c r="A2266" s="447"/>
    </row>
    <row r="2267" spans="1:1" s="261" customFormat="1">
      <c r="A2267" s="447"/>
    </row>
    <row r="2268" spans="1:1" s="261" customFormat="1">
      <c r="A2268" s="447"/>
    </row>
    <row r="2269" spans="1:1" s="261" customFormat="1">
      <c r="A2269" s="447"/>
    </row>
    <row r="2270" spans="1:1" s="261" customFormat="1">
      <c r="A2270" s="447"/>
    </row>
    <row r="2271" spans="1:1" s="261" customFormat="1">
      <c r="A2271" s="447"/>
    </row>
    <row r="2272" spans="1:1" s="261" customFormat="1">
      <c r="A2272" s="447"/>
    </row>
    <row r="2273" spans="1:1" s="261" customFormat="1">
      <c r="A2273" s="447"/>
    </row>
    <row r="2274" spans="1:1" s="261" customFormat="1">
      <c r="A2274" s="447"/>
    </row>
    <row r="2275" spans="1:1" s="261" customFormat="1">
      <c r="A2275" s="447"/>
    </row>
    <row r="2276" spans="1:1" s="261" customFormat="1">
      <c r="A2276" s="447"/>
    </row>
    <row r="2277" spans="1:1" s="261" customFormat="1">
      <c r="A2277" s="447"/>
    </row>
    <row r="2278" spans="1:1" s="261" customFormat="1">
      <c r="A2278" s="447"/>
    </row>
    <row r="2279" spans="1:1" s="261" customFormat="1">
      <c r="A2279" s="447"/>
    </row>
    <row r="2280" spans="1:1" s="261" customFormat="1">
      <c r="A2280" s="447"/>
    </row>
    <row r="2281" spans="1:1" s="261" customFormat="1">
      <c r="A2281" s="447"/>
    </row>
    <row r="2282" spans="1:1" s="261" customFormat="1">
      <c r="A2282" s="447"/>
    </row>
    <row r="2283" spans="1:1" s="261" customFormat="1">
      <c r="A2283" s="447"/>
    </row>
    <row r="2284" spans="1:1" s="261" customFormat="1">
      <c r="A2284" s="447"/>
    </row>
    <row r="2285" spans="1:1" s="261" customFormat="1">
      <c r="A2285" s="447"/>
    </row>
    <row r="2286" spans="1:1" s="261" customFormat="1">
      <c r="A2286" s="447"/>
    </row>
    <row r="2287" spans="1:1" s="261" customFormat="1">
      <c r="A2287" s="447"/>
    </row>
    <row r="2288" spans="1:1" s="261" customFormat="1">
      <c r="A2288" s="447"/>
    </row>
    <row r="2289" spans="1:1" s="261" customFormat="1">
      <c r="A2289" s="447"/>
    </row>
    <row r="2290" spans="1:1" s="261" customFormat="1">
      <c r="A2290" s="447"/>
    </row>
    <row r="2291" spans="1:1" s="261" customFormat="1">
      <c r="A2291" s="447"/>
    </row>
    <row r="2292" spans="1:1" s="261" customFormat="1">
      <c r="A2292" s="447"/>
    </row>
    <row r="2293" spans="1:1" s="261" customFormat="1">
      <c r="A2293" s="447"/>
    </row>
    <row r="2294" spans="1:1" s="261" customFormat="1">
      <c r="A2294" s="447"/>
    </row>
    <row r="2295" spans="1:1" s="261" customFormat="1">
      <c r="A2295" s="447"/>
    </row>
    <row r="2296" spans="1:1" s="261" customFormat="1">
      <c r="A2296" s="447"/>
    </row>
    <row r="2297" spans="1:1" s="261" customFormat="1">
      <c r="A2297" s="447"/>
    </row>
    <row r="2298" spans="1:1" s="261" customFormat="1">
      <c r="A2298" s="447"/>
    </row>
    <row r="2299" spans="1:1" s="261" customFormat="1">
      <c r="A2299" s="447"/>
    </row>
    <row r="2300" spans="1:1" s="261" customFormat="1">
      <c r="A2300" s="447"/>
    </row>
    <row r="2301" spans="1:1" s="261" customFormat="1">
      <c r="A2301" s="447"/>
    </row>
    <row r="2302" spans="1:1" s="261" customFormat="1">
      <c r="A2302" s="447"/>
    </row>
    <row r="2303" spans="1:1" s="261" customFormat="1">
      <c r="A2303" s="447"/>
    </row>
    <row r="2304" spans="1:1" s="261" customFormat="1">
      <c r="A2304" s="447"/>
    </row>
  </sheetData>
  <printOptions horizontalCentered="1"/>
  <pageMargins left="0.7" right="0.7" top="0.75" bottom="0.75" header="0.3" footer="0.3"/>
  <pageSetup paperSize="9" scale="51" firstPageNumber="8" fitToHeight="0" orientation="portrait" useFirstPageNumber="1" r:id="rId1"/>
  <headerFooter scaleWithDoc="0" alignWithMargins="0">
    <oddFooter>&amp;RBKB-SM-5749</oddFooter>
  </headerFooter>
  <colBreaks count="1" manualBreakCount="1">
    <brk id="9" max="107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001 - Stavební úpravy</vt:lpstr>
      <vt:lpstr>elektroinstalace</vt:lpstr>
      <vt:lpstr>'001 - Stavební úpravy'!Názvy_tisku</vt:lpstr>
      <vt:lpstr>elektroinstalace!Názvy_tisku</vt:lpstr>
      <vt:lpstr>'Rekapitulace stavby'!Názvy_tisku</vt:lpstr>
      <vt:lpstr>'001 - Stavební úpravy'!Oblast_tisku</vt:lpstr>
      <vt:lpstr>elektroinstalace!Oblast_tisku</vt:lpstr>
      <vt:lpstr>'Rekapitulace stavby'!Oblast_tisku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LAPTOP-V6F5C2G1\Radka</dc:creator>
  <cp:lastModifiedBy>Cajka</cp:lastModifiedBy>
  <cp:lastPrinted>2023-03-10T09:16:33Z</cp:lastPrinted>
  <dcterms:created xsi:type="dcterms:W3CDTF">2023-03-06T09:09:52Z</dcterms:created>
  <dcterms:modified xsi:type="dcterms:W3CDTF">2023-03-10T09:19:13Z</dcterms:modified>
</cp:coreProperties>
</file>