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Mac\Home\Desktop\"/>
    </mc:Choice>
  </mc:AlternateContent>
  <bookViews>
    <workbookView xWindow="0" yWindow="0" windowWidth="0" windowHeight="0"/>
  </bookViews>
  <sheets>
    <sheet name="Rekapitulace stavby" sheetId="1" r:id="rId1"/>
    <sheet name="SO 02 - Stavební úpravy h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'SO 02 - Stavební úpravy h...'!$C$137:$K$380</definedName>
    <definedName name="_xlnm.Print_Area" localSheetId="1">'SO 02 - Stavební úpravy h...'!$C$4:$J$76,'SO 02 - Stavební úpravy h...'!$C$82:$J$119,'SO 02 - Stavební úpravy h...'!$C$125:$K$380</definedName>
    <definedName name="_xlnm.Print_Titles" localSheetId="1">'SO 02 - Stavební úpravy h...'!$137:$137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380"/>
  <c r="BH380"/>
  <c r="BG380"/>
  <c r="BF380"/>
  <c r="T380"/>
  <c r="R380"/>
  <c r="P380"/>
  <c r="BI378"/>
  <c r="BH378"/>
  <c r="BG378"/>
  <c r="BF378"/>
  <c r="T378"/>
  <c r="R378"/>
  <c r="P378"/>
  <c r="BI376"/>
  <c r="BH376"/>
  <c r="BG376"/>
  <c r="BF376"/>
  <c r="T376"/>
  <c r="T375"/>
  <c r="R376"/>
  <c r="R375"/>
  <c r="P376"/>
  <c r="P375"/>
  <c r="BI373"/>
  <c r="BH373"/>
  <c r="BG373"/>
  <c r="BF373"/>
  <c r="T373"/>
  <c r="R373"/>
  <c r="P373"/>
  <c r="BI372"/>
  <c r="BH372"/>
  <c r="BG372"/>
  <c r="BF372"/>
  <c r="T372"/>
  <c r="R372"/>
  <c r="P372"/>
  <c r="BI371"/>
  <c r="BH371"/>
  <c r="BG371"/>
  <c r="BF371"/>
  <c r="T371"/>
  <c r="R371"/>
  <c r="P371"/>
  <c r="BI368"/>
  <c r="BH368"/>
  <c r="BG368"/>
  <c r="BF368"/>
  <c r="T368"/>
  <c r="R368"/>
  <c r="P368"/>
  <c r="BI366"/>
  <c r="BH366"/>
  <c r="BG366"/>
  <c r="BF366"/>
  <c r="T366"/>
  <c r="R366"/>
  <c r="P366"/>
  <c r="BI363"/>
  <c r="BH363"/>
  <c r="BG363"/>
  <c r="BF363"/>
  <c r="T363"/>
  <c r="R363"/>
  <c r="P363"/>
  <c r="BI360"/>
  <c r="BH360"/>
  <c r="BG360"/>
  <c r="BF360"/>
  <c r="T360"/>
  <c r="R360"/>
  <c r="P360"/>
  <c r="BI351"/>
  <c r="BH351"/>
  <c r="BG351"/>
  <c r="BF351"/>
  <c r="T351"/>
  <c r="T343"/>
  <c r="R351"/>
  <c r="R343"/>
  <c r="P351"/>
  <c r="P343"/>
  <c r="BI344"/>
  <c r="BH344"/>
  <c r="BG344"/>
  <c r="BF344"/>
  <c r="T344"/>
  <c r="R344"/>
  <c r="P344"/>
  <c r="BI342"/>
  <c r="BH342"/>
  <c r="BG342"/>
  <c r="BF342"/>
  <c r="T342"/>
  <c r="R342"/>
  <c r="P342"/>
  <c r="BI337"/>
  <c r="BH337"/>
  <c r="BG337"/>
  <c r="BF337"/>
  <c r="T337"/>
  <c r="R337"/>
  <c r="P337"/>
  <c r="BI332"/>
  <c r="BH332"/>
  <c r="BG332"/>
  <c r="BF332"/>
  <c r="T332"/>
  <c r="R332"/>
  <c r="P332"/>
  <c r="BI330"/>
  <c r="BH330"/>
  <c r="BG330"/>
  <c r="BF330"/>
  <c r="T330"/>
  <c r="R330"/>
  <c r="P330"/>
  <c r="BI328"/>
  <c r="BH328"/>
  <c r="BG328"/>
  <c r="BF328"/>
  <c r="T328"/>
  <c r="R328"/>
  <c r="P328"/>
  <c r="BI326"/>
  <c r="BH326"/>
  <c r="BG326"/>
  <c r="BF326"/>
  <c r="T326"/>
  <c r="R326"/>
  <c r="P326"/>
  <c r="BI324"/>
  <c r="BH324"/>
  <c r="BG324"/>
  <c r="BF324"/>
  <c r="T324"/>
  <c r="R324"/>
  <c r="P324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6"/>
  <c r="BH316"/>
  <c r="BG316"/>
  <c r="BF316"/>
  <c r="T316"/>
  <c r="R316"/>
  <c r="P316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7"/>
  <c r="BH277"/>
  <c r="BG277"/>
  <c r="BF277"/>
  <c r="T277"/>
  <c r="R277"/>
  <c r="P277"/>
  <c r="BI275"/>
  <c r="BH275"/>
  <c r="BG275"/>
  <c r="BF275"/>
  <c r="T275"/>
  <c r="R275"/>
  <c r="P275"/>
  <c r="BI272"/>
  <c r="BH272"/>
  <c r="BG272"/>
  <c r="BF272"/>
  <c r="T272"/>
  <c r="T271"/>
  <c r="R272"/>
  <c r="R271"/>
  <c r="P272"/>
  <c r="P271"/>
  <c r="BI270"/>
  <c r="BH270"/>
  <c r="BG270"/>
  <c r="BF270"/>
  <c r="T270"/>
  <c r="R270"/>
  <c r="P270"/>
  <c r="BI269"/>
  <c r="BH269"/>
  <c r="BG269"/>
  <c r="BF269"/>
  <c r="T269"/>
  <c r="R269"/>
  <c r="P269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1"/>
  <c r="BH261"/>
  <c r="BG261"/>
  <c r="BF261"/>
  <c r="T261"/>
  <c r="R261"/>
  <c r="P261"/>
  <c r="BI260"/>
  <c r="BH260"/>
  <c r="BG260"/>
  <c r="BF260"/>
  <c r="T260"/>
  <c r="R260"/>
  <c r="P260"/>
  <c r="BI258"/>
  <c r="BH258"/>
  <c r="BG258"/>
  <c r="BF258"/>
  <c r="T258"/>
  <c r="R258"/>
  <c r="P258"/>
  <c r="BI254"/>
  <c r="BH254"/>
  <c r="BG254"/>
  <c r="BF254"/>
  <c r="T254"/>
  <c r="R254"/>
  <c r="P254"/>
  <c r="BI250"/>
  <c r="BH250"/>
  <c r="BG250"/>
  <c r="BF250"/>
  <c r="T250"/>
  <c r="R250"/>
  <c r="P250"/>
  <c r="BI248"/>
  <c r="BH248"/>
  <c r="BG248"/>
  <c r="BF248"/>
  <c r="T248"/>
  <c r="R248"/>
  <c r="P248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3"/>
  <c r="BH203"/>
  <c r="BG203"/>
  <c r="BF203"/>
  <c r="T203"/>
  <c r="R203"/>
  <c r="P203"/>
  <c r="BI197"/>
  <c r="BH197"/>
  <c r="BG197"/>
  <c r="BF197"/>
  <c r="T197"/>
  <c r="R197"/>
  <c r="P197"/>
  <c r="BI191"/>
  <c r="BH191"/>
  <c r="BG191"/>
  <c r="BF191"/>
  <c r="T191"/>
  <c r="R191"/>
  <c r="P191"/>
  <c r="BI187"/>
  <c r="BH187"/>
  <c r="BG187"/>
  <c r="BF187"/>
  <c r="T187"/>
  <c r="R187"/>
  <c r="P187"/>
  <c r="BI177"/>
  <c r="BH177"/>
  <c r="BG177"/>
  <c r="BF177"/>
  <c r="T177"/>
  <c r="R177"/>
  <c r="P177"/>
  <c r="BI174"/>
  <c r="BH174"/>
  <c r="BG174"/>
  <c r="BF174"/>
  <c r="T174"/>
  <c r="R174"/>
  <c r="P174"/>
  <c r="BI167"/>
  <c r="BH167"/>
  <c r="BG167"/>
  <c r="BF167"/>
  <c r="T167"/>
  <c r="R167"/>
  <c r="P167"/>
  <c r="BI163"/>
  <c r="BH163"/>
  <c r="BG163"/>
  <c r="BF163"/>
  <c r="T163"/>
  <c r="R163"/>
  <c r="P163"/>
  <c r="BI158"/>
  <c r="BH158"/>
  <c r="BG158"/>
  <c r="BF158"/>
  <c r="T158"/>
  <c r="R158"/>
  <c r="P158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F132"/>
  <c r="E130"/>
  <c r="F89"/>
  <c r="E87"/>
  <c r="J24"/>
  <c r="E24"/>
  <c r="J135"/>
  <c r="J23"/>
  <c r="J21"/>
  <c r="E21"/>
  <c r="J91"/>
  <c r="J20"/>
  <c r="J18"/>
  <c r="E18"/>
  <c r="F135"/>
  <c r="J17"/>
  <c r="J15"/>
  <c r="E15"/>
  <c r="F91"/>
  <c r="J14"/>
  <c r="J12"/>
  <c r="J132"/>
  <c r="E7"/>
  <c r="E128"/>
  <c i="1" r="L90"/>
  <c r="AM90"/>
  <c r="AM89"/>
  <c r="L89"/>
  <c r="AM87"/>
  <c r="L87"/>
  <c r="L85"/>
  <c r="L84"/>
  <c i="2" r="BK380"/>
  <c r="J372"/>
  <c r="J366"/>
  <c r="BK351"/>
  <c r="J326"/>
  <c r="J305"/>
  <c r="J297"/>
  <c r="J286"/>
  <c r="BK275"/>
  <c r="BK267"/>
  <c r="J248"/>
  <c r="J209"/>
  <c r="BK147"/>
  <c r="J378"/>
  <c r="BK363"/>
  <c r="BK344"/>
  <c r="BK330"/>
  <c r="BK311"/>
  <c r="BK303"/>
  <c r="BK292"/>
  <c r="BK261"/>
  <c r="BK213"/>
  <c r="BK167"/>
  <c r="BK143"/>
  <c r="J328"/>
  <c r="BK317"/>
  <c r="BK286"/>
  <c r="J277"/>
  <c r="J269"/>
  <c r="BK254"/>
  <c r="J221"/>
  <c r="BK197"/>
  <c r="J149"/>
  <c r="J141"/>
  <c r="BK324"/>
  <c r="J316"/>
  <c r="BK301"/>
  <c r="J292"/>
  <c r="BK265"/>
  <c r="J240"/>
  <c r="J234"/>
  <c r="BK222"/>
  <c r="J217"/>
  <c r="J197"/>
  <c r="J177"/>
  <c r="BK141"/>
  <c r="BK376"/>
  <c r="J373"/>
  <c r="BK366"/>
  <c r="BK360"/>
  <c r="BK332"/>
  <c r="BK323"/>
  <c r="J309"/>
  <c r="J290"/>
  <c r="BK282"/>
  <c r="BK269"/>
  <c r="J258"/>
  <c r="BK238"/>
  <c r="BK219"/>
  <c r="BK187"/>
  <c r="J145"/>
  <c r="J371"/>
  <c r="BK337"/>
  <c r="BK314"/>
  <c r="J307"/>
  <c r="J296"/>
  <c r="J284"/>
  <c r="J228"/>
  <c r="J203"/>
  <c r="J163"/>
  <c r="BK313"/>
  <c r="BK299"/>
  <c r="J280"/>
  <c r="J275"/>
  <c r="BK234"/>
  <c r="J219"/>
  <c r="BK151"/>
  <c r="J143"/>
  <c r="J344"/>
  <c r="J323"/>
  <c r="J299"/>
  <c r="J266"/>
  <c r="J260"/>
  <c r="J238"/>
  <c r="J224"/>
  <c r="BK218"/>
  <c r="BK211"/>
  <c r="J187"/>
  <c r="BK149"/>
  <c r="BK373"/>
  <c r="J363"/>
  <c r="J337"/>
  <c r="BK319"/>
  <c r="J303"/>
  <c r="BK287"/>
  <c r="BK277"/>
  <c r="BK266"/>
  <c r="J254"/>
  <c r="J220"/>
  <c r="BK217"/>
  <c r="J158"/>
  <c r="BK368"/>
  <c r="J351"/>
  <c r="J324"/>
  <c r="BK312"/>
  <c r="BK297"/>
  <c r="BK290"/>
  <c r="J265"/>
  <c r="BK224"/>
  <c r="BK177"/>
  <c r="J151"/>
  <c r="J332"/>
  <c r="BK316"/>
  <c r="BK307"/>
  <c r="BK284"/>
  <c r="J270"/>
  <c r="BK258"/>
  <c r="J222"/>
  <c r="BK203"/>
  <c r="BK145"/>
  <c r="J380"/>
  <c r="BK326"/>
  <c r="J314"/>
  <c r="J311"/>
  <c r="BK294"/>
  <c r="J261"/>
  <c r="BK248"/>
  <c r="BK228"/>
  <c r="BK221"/>
  <c r="J213"/>
  <c r="J191"/>
  <c r="BK174"/>
  <c r="BK378"/>
  <c r="BK372"/>
  <c r="J368"/>
  <c r="J342"/>
  <c r="BK328"/>
  <c r="J321"/>
  <c r="J317"/>
  <c r="J301"/>
  <c r="BK288"/>
  <c r="BK280"/>
  <c r="BK270"/>
  <c r="BK260"/>
  <c r="BK250"/>
  <c r="BK236"/>
  <c r="J218"/>
  <c r="J167"/>
  <c r="J360"/>
  <c r="BK342"/>
  <c r="BK321"/>
  <c r="BK309"/>
  <c r="BK305"/>
  <c r="J294"/>
  <c r="BK272"/>
  <c r="BK240"/>
  <c r="J211"/>
  <c r="J174"/>
  <c r="BK158"/>
  <c r="BK371"/>
  <c r="J319"/>
  <c r="J312"/>
  <c r="J288"/>
  <c r="J282"/>
  <c r="J272"/>
  <c r="J267"/>
  <c r="J226"/>
  <c r="BK215"/>
  <c r="BK191"/>
  <c r="J147"/>
  <c r="J376"/>
  <c r="J330"/>
  <c r="J313"/>
  <c r="BK296"/>
  <c r="J287"/>
  <c r="J250"/>
  <c r="J236"/>
  <c r="BK226"/>
  <c r="BK220"/>
  <c r="J215"/>
  <c r="BK209"/>
  <c r="BK163"/>
  <c i="1" r="AS94"/>
  <c i="2" l="1" r="R140"/>
  <c r="R144"/>
  <c r="BK259"/>
  <c r="J259"/>
  <c r="J101"/>
  <c r="BK264"/>
  <c r="J264"/>
  <c r="J102"/>
  <c r="T264"/>
  <c r="BK279"/>
  <c r="J279"/>
  <c r="J106"/>
  <c r="T279"/>
  <c r="P289"/>
  <c r="T289"/>
  <c r="T293"/>
  <c r="P310"/>
  <c r="R310"/>
  <c r="R318"/>
  <c r="BK331"/>
  <c r="J331"/>
  <c r="J111"/>
  <c r="T359"/>
  <c r="T358"/>
  <c r="T370"/>
  <c r="T369"/>
  <c r="BK140"/>
  <c r="J140"/>
  <c r="J98"/>
  <c r="BK144"/>
  <c r="J144"/>
  <c r="J99"/>
  <c r="P259"/>
  <c r="P212"/>
  <c r="P264"/>
  <c r="P274"/>
  <c r="P279"/>
  <c r="P293"/>
  <c r="BK318"/>
  <c r="J318"/>
  <c r="J110"/>
  <c r="R359"/>
  <c r="R358"/>
  <c r="R377"/>
  <c r="T140"/>
  <c r="P144"/>
  <c r="R259"/>
  <c r="R212"/>
  <c r="R264"/>
  <c r="BK274"/>
  <c r="J274"/>
  <c r="J105"/>
  <c r="T274"/>
  <c r="BK289"/>
  <c r="J289"/>
  <c r="J107"/>
  <c r="R289"/>
  <c r="R293"/>
  <c r="P318"/>
  <c r="R331"/>
  <c r="BK359"/>
  <c r="BK358"/>
  <c r="J358"/>
  <c r="J113"/>
  <c r="BK370"/>
  <c r="R370"/>
  <c r="R369"/>
  <c r="BK377"/>
  <c r="J377"/>
  <c r="J118"/>
  <c r="P377"/>
  <c r="P140"/>
  <c r="T144"/>
  <c r="T259"/>
  <c r="T212"/>
  <c r="R274"/>
  <c r="R279"/>
  <c r="BK293"/>
  <c r="J293"/>
  <c r="J108"/>
  <c r="BK310"/>
  <c r="J310"/>
  <c r="J109"/>
  <c r="T310"/>
  <c r="T318"/>
  <c r="P331"/>
  <c r="T331"/>
  <c r="P359"/>
  <c r="P358"/>
  <c r="P370"/>
  <c r="P369"/>
  <c r="T377"/>
  <c r="BK212"/>
  <c r="J212"/>
  <c r="J100"/>
  <c r="BK343"/>
  <c r="J343"/>
  <c r="J112"/>
  <c r="BK271"/>
  <c r="J271"/>
  <c r="J103"/>
  <c r="BK375"/>
  <c r="J375"/>
  <c r="J117"/>
  <c r="E85"/>
  <c r="J89"/>
  <c r="F92"/>
  <c r="F134"/>
  <c r="BE143"/>
  <c r="BE151"/>
  <c r="BE250"/>
  <c r="BE254"/>
  <c r="BE258"/>
  <c r="BE260"/>
  <c r="BE267"/>
  <c r="BE275"/>
  <c r="BE282"/>
  <c r="BE288"/>
  <c r="BE297"/>
  <c r="BE303"/>
  <c r="BE307"/>
  <c r="BE317"/>
  <c r="BE319"/>
  <c r="BE321"/>
  <c r="BE323"/>
  <c r="BE332"/>
  <c r="BE342"/>
  <c r="BE360"/>
  <c r="BE373"/>
  <c r="BE378"/>
  <c r="J134"/>
  <c r="BE158"/>
  <c r="BE163"/>
  <c r="BE174"/>
  <c r="BE177"/>
  <c r="BE211"/>
  <c r="BE219"/>
  <c r="BE224"/>
  <c r="BE236"/>
  <c r="BE261"/>
  <c r="BE270"/>
  <c r="BE290"/>
  <c r="BE294"/>
  <c r="BE309"/>
  <c r="BE324"/>
  <c r="BE330"/>
  <c r="BE337"/>
  <c r="BE344"/>
  <c r="BE351"/>
  <c r="BE366"/>
  <c r="J92"/>
  <c r="BE145"/>
  <c r="BE147"/>
  <c r="BE187"/>
  <c r="BE197"/>
  <c r="BE215"/>
  <c r="BE217"/>
  <c r="BE218"/>
  <c r="BE220"/>
  <c r="BE222"/>
  <c r="BE238"/>
  <c r="BE248"/>
  <c r="BE265"/>
  <c r="BE266"/>
  <c r="BE269"/>
  <c r="BE277"/>
  <c r="BE280"/>
  <c r="BE286"/>
  <c r="BE287"/>
  <c r="BE301"/>
  <c r="BE316"/>
  <c r="BE326"/>
  <c r="BE328"/>
  <c r="BE363"/>
  <c r="BE368"/>
  <c r="BE376"/>
  <c r="BE141"/>
  <c r="BE149"/>
  <c r="BE167"/>
  <c r="BE191"/>
  <c r="BE203"/>
  <c r="BE209"/>
  <c r="BE213"/>
  <c r="BE221"/>
  <c r="BE226"/>
  <c r="BE228"/>
  <c r="BE234"/>
  <c r="BE240"/>
  <c r="BE272"/>
  <c r="BE284"/>
  <c r="BE292"/>
  <c r="BE296"/>
  <c r="BE299"/>
  <c r="BE305"/>
  <c r="BE311"/>
  <c r="BE312"/>
  <c r="BE313"/>
  <c r="BE314"/>
  <c r="BE371"/>
  <c r="BE372"/>
  <c r="BE380"/>
  <c r="J34"/>
  <c i="1" r="AW95"/>
  <c i="2" r="F35"/>
  <c i="1" r="BB95"/>
  <c r="BB94"/>
  <c r="W31"/>
  <c i="2" r="F37"/>
  <c i="1" r="BD95"/>
  <c r="BD94"/>
  <c r="W33"/>
  <c i="2" r="F36"/>
  <c i="1" r="BC95"/>
  <c r="BC94"/>
  <c r="AY94"/>
  <c i="2" r="F34"/>
  <c i="1" r="BA95"/>
  <c r="BA94"/>
  <c r="AW94"/>
  <c r="AK30"/>
  <c i="2" l="1" r="P139"/>
  <c r="T139"/>
  <c r="T138"/>
  <c r="R273"/>
  <c r="T273"/>
  <c r="BK369"/>
  <c r="J369"/>
  <c r="J115"/>
  <c r="P273"/>
  <c r="R139"/>
  <c r="R138"/>
  <c r="BK139"/>
  <c r="J139"/>
  <c r="J97"/>
  <c r="BK273"/>
  <c r="J273"/>
  <c r="J104"/>
  <c r="J359"/>
  <c r="J114"/>
  <c r="J370"/>
  <c r="J116"/>
  <c r="J33"/>
  <c i="1" r="AV95"/>
  <c r="AT95"/>
  <c r="W30"/>
  <c r="AX94"/>
  <c r="W32"/>
  <c i="2" r="F33"/>
  <c i="1" r="AZ95"/>
  <c r="AZ94"/>
  <c r="AV94"/>
  <c r="AK29"/>
  <c i="2" l="1" r="P138"/>
  <c i="1" r="AU95"/>
  <c i="2" r="BK138"/>
  <c r="J138"/>
  <c i="1" r="AU94"/>
  <c i="2" r="J30"/>
  <c i="1" r="AG95"/>
  <c r="AG94"/>
  <c r="AK26"/>
  <c r="AK35"/>
  <c r="AT94"/>
  <c r="W29"/>
  <c i="2" l="1" r="J39"/>
  <c r="J96"/>
  <c i="1" r="AN94"/>
  <c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<sst xmlns="http://schemas.openxmlformats.org/spreadsheetml/2006/main">
  <si>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</si>
  <si>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</si>
  <si>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</si>
  <si>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</si>
  <si>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</si>
  <si>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{725f4e05-5739-4668-9cfe-ed88c52cdb2d}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</si>
  <si>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</si>
  <si>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</si>
  <si>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</si>
  <si>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</si>
  <si>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</si>
  <si>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</si>
  <si>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</si>
  <si>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</si>
  <si>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20231011001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</si>
  <si>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</si>
  <si>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</si>
  <si>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Revitalizace těšínského divadla - objekt SO 02 - Stavební úpravy hlavního vstupu</t>
  </si>
  <si>
    <t>KSO:</t>
  </si>
  <si>
    <t>CC-CZ:</t>
  </si>
  <si>
    <t>Místo:</t>
  </si>
  <si>
    <t xml:space="preserve"> </t>
  </si>
  <si>
    <t>Datum:</t>
  </si>
  <si>
    <t>9. 11. 2023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</si>
  <si>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</si>
  <si>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</si>
  <si>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</si>
  <si>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</si>
  <si>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</si>
  <si>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</si>
  <si>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</si>
  <si>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</si>
  <si>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</si>
  <si>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</si>
  <si>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</si>
  <si>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</si>
  <si>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</si>
  <si>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</si>
  <si>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</si>
  <si>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</si>
  <si>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</si>
  <si>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</si>
  <si>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</si>
  <si>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</si>
  <si>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</si>
  <si>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</si>
  <si>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</si>
  <si>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</si>
  <si>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</si>
  <si>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</si>
  <si>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</si>
  <si>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</si>
  <si>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</si>
  <si>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</si>
  <si>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</si>
  <si>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</si>
  <si>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</si>
  <si>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</si>
  <si>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</si>
  <si>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</si>
  <si>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</si>
  <si>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</si>
  <si>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</si>
  <si>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</si>
  <si>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</si>
  <si>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</si>
  <si>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</si>
  <si>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</si>
  <si>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</si>
  <si>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</si>
  <si>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</si>
  <si>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</si>
  <si>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</si>
  <si>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</si>
  <si>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</si>
  <si>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</si>
  <si>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</si>
  <si>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</si>
  <si>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02</t>
  </si>
  <si>
    <t>Stavební úpravy hlavního vstupu</t>
  </si>
  <si>
    <t>STA</t>
  </si>
  <si>
    <t>1</t>
  </si>
  <si>
    <t>{87959d6f-a525-4184-8862-c1856eb52ab6}</t>
  </si>
  <si>
    <t>2</t>
  </si>
  <si>
    <t>KRYCÍ LIST SOUPISU PRACÍ</t>
  </si>
  <si>
    <t>Objekt:</t>
  </si>
  <si>
    <t>SO 02 - Stavební úpravy hlavního vstupu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</si>
  <si>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</si>
  <si>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</si>
  <si>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</si>
  <si>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</si>
  <si>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</si>
  <si>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</si>
  <si>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</si>
  <si>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</si>
  <si>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</si>
  <si>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  96 - Bourání konstrukcí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</si>
  <si>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</si>
  <si>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</si>
  <si>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</si>
  <si>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</si>
  <si>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</si>
  <si>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</si>
  <si>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</si>
  <si>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</si>
  <si>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</si>
  <si>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</si>
  <si>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</si>
  <si>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</si>
  <si>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21-M - Elektromontáže</t>
  </si>
  <si>
    <t>VRN - VRN</t>
  </si>
  <si>
    <t xml:space="preserve">    0 - Vedlejší  náklady</t>
  </si>
  <si>
    <t xml:space="preserve">    VRN7 - Provozní vlivy</t>
  </si>
  <si>
    <t>VRN1 - Průzkumné, geodetické a projektové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</si>
  <si>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</si>
  <si>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</si>
  <si>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</si>
  <si>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</si>
  <si>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</si>
  <si>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</si>
  <si>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</si>
  <si>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</si>
  <si>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</si>
  <si>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</si>
  <si>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</si>
  <si>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</si>
  <si>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</si>
  <si>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</si>
  <si>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</si>
  <si>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</si>
  <si>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</si>
  <si>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</si>
  <si>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</si>
  <si>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342272245</t>
  </si>
  <si>
    <t>Příčka z pórobetonových hladkých tvárnic na tenkovrstvou maltu tl 150 mm</t>
  </si>
  <si>
    <t>m2</t>
  </si>
  <si>
    <t>CS ÚRS 2023 02</t>
  </si>
  <si>
    <t>4</t>
  </si>
  <si>
    <t>-1589965158</t>
  </si>
  <si>
    <t>VV</t>
  </si>
  <si>
    <t>"viz. výkres nového stavu - zazdívka nik na fasádě"1,6*1,2*2</t>
  </si>
  <si>
    <t>R-31700401</t>
  </si>
  <si>
    <t xml:space="preserve">D+M překladu P1 (2x IPE 140 - dl. 1 550 mm) vč. zazdívky </t>
  </si>
  <si>
    <t>kus</t>
  </si>
  <si>
    <t>1005668295</t>
  </si>
  <si>
    <t>6</t>
  </si>
  <si>
    <t>Úpravy povrchů, podlahy a osazování výplní</t>
  </si>
  <si>
    <t>612131101</t>
  </si>
  <si>
    <t>Cementový postřik vnitřních stěn nanášený celoplošně ručně</t>
  </si>
  <si>
    <t>2051138989</t>
  </si>
  <si>
    <t>"zádveří"35</t>
  </si>
  <si>
    <t>612321141</t>
  </si>
  <si>
    <t>Vápenocementová omítka štuková dvouvrstvá vnitřních stěn nanášená ručně</t>
  </si>
  <si>
    <t>-1048306333</t>
  </si>
  <si>
    <t>5</t>
  </si>
  <si>
    <t>612321191</t>
  </si>
  <si>
    <t>Příplatek k vápenocementové omítce vnitřních stěn za každých dalších 5 mm tloušťky ručně</t>
  </si>
  <si>
    <t>1497829748</t>
  </si>
  <si>
    <t>622131121</t>
  </si>
  <si>
    <t>Penetrační nátěr vnějších stěn nanášený ručně</t>
  </si>
  <si>
    <t>-2111619300</t>
  </si>
  <si>
    <t>"břizolitoivá fasáda - po očištění nově provedený břizolit "145-70-31</t>
  </si>
  <si>
    <t>16,3*1,7+25*0,8+28*0,6</t>
  </si>
  <si>
    <t>"fasáda - po očištění bude proveden nátěr fasády"322+40*0,5+8*0,2*28+65</t>
  </si>
  <si>
    <t>-(2,5*1,75*26)</t>
  </si>
  <si>
    <t>(2,5+2,75*2)*26*0,3</t>
  </si>
  <si>
    <t>Součet</t>
  </si>
  <si>
    <t>7</t>
  </si>
  <si>
    <t>622142001</t>
  </si>
  <si>
    <t>Potažení vnějších stěn sklovláknitým pletivem vtlačeným do tenkovrstvé hmoty</t>
  </si>
  <si>
    <t>-1902420434</t>
  </si>
  <si>
    <t>8</t>
  </si>
  <si>
    <t>622324111</t>
  </si>
  <si>
    <t>Omítka vápenocementová strukturální (břízolitová) vnějších ploch nanášená ručně škrábaná stěn</t>
  </si>
  <si>
    <t>-1519031953</t>
  </si>
  <si>
    <t>9</t>
  </si>
  <si>
    <t>622335202</t>
  </si>
  <si>
    <t>Oprava cementové škrábané omítky vnějších stěn v rozsahu přes 10 do 30 %</t>
  </si>
  <si>
    <t>-1987399748</t>
  </si>
  <si>
    <t>10</t>
  </si>
  <si>
    <t>629991011</t>
  </si>
  <si>
    <t>Zakrytí výplní otvorů a svislých ploch fólií přilepenou lepící páskou</t>
  </si>
  <si>
    <t>-802025593</t>
  </si>
  <si>
    <t>"zakrytí oken "</t>
  </si>
  <si>
    <t>2,5*1,75*26+35+52+71</t>
  </si>
  <si>
    <t>11</t>
  </si>
  <si>
    <t>629995101</t>
  </si>
  <si>
    <t>Očištění vnějších ploch tlakovou vodou</t>
  </si>
  <si>
    <t>1627856942</t>
  </si>
  <si>
    <t>Mezisoučet</t>
  </si>
  <si>
    <t>"stávající kamenný obklad na fasádě"82+8*0,3*14</t>
  </si>
  <si>
    <t>"stávající zídky a schodiště"8,7*2,3*2*2+15,6*0,5*7+70</t>
  </si>
  <si>
    <t>12</t>
  </si>
  <si>
    <t>R-5323900</t>
  </si>
  <si>
    <t xml:space="preserve">Vyčištění, vybroušení vyrovnání  st. podlahy cementovým potěrem tl. do 50 mm vč. dodávky materiálu</t>
  </si>
  <si>
    <t>1758479378</t>
  </si>
  <si>
    <t>"po vybourání podlahy"47</t>
  </si>
  <si>
    <t>"podesta před vstupem - po vybourání dlažby"45</t>
  </si>
  <si>
    <t>13</t>
  </si>
  <si>
    <t>R-6210010</t>
  </si>
  <si>
    <t>Oprava vntřních omítek ostění a nadpraží po vyměněných prosklených stěnách vč. dodávky materiálu</t>
  </si>
  <si>
    <t>363446808</t>
  </si>
  <si>
    <t>"viz. výkresy nového stavu - oprava omítek po měněných proskelných stěnách"</t>
  </si>
  <si>
    <t>(9,6+3,35*2)*0,5</t>
  </si>
  <si>
    <t>(15,75+3,3*2)*0,5*2</t>
  </si>
  <si>
    <t>(15,7+4,55*2)*0,5</t>
  </si>
  <si>
    <t>14</t>
  </si>
  <si>
    <t>R-6210011</t>
  </si>
  <si>
    <t xml:space="preserve">Oprava podlah  vč. podkladních vrstev po vyměněných prosklených stěnách vč. dodávky materiálu </t>
  </si>
  <si>
    <t>1959678975</t>
  </si>
  <si>
    <t>9,6*0,5</t>
  </si>
  <si>
    <t>15,75*0,5</t>
  </si>
  <si>
    <t>15,7*0,5</t>
  </si>
  <si>
    <t>R-6210012</t>
  </si>
  <si>
    <t xml:space="preserve">Oprava venkovních omítek  po vyměněných prosklených stěnách vč. dodávky materiálu </t>
  </si>
  <si>
    <t>-2060089945</t>
  </si>
  <si>
    <t>(15,75+3,3*2)*0,5</t>
  </si>
  <si>
    <t>16</t>
  </si>
  <si>
    <t>R-6210900</t>
  </si>
  <si>
    <t xml:space="preserve">Zakrytí podlah, stěn, obrazu apod. při výměně prosklených stěn vč. dodávky fólie </t>
  </si>
  <si>
    <t>-1431612992</t>
  </si>
  <si>
    <t>"2.a 3. NP"500</t>
  </si>
  <si>
    <t>17</t>
  </si>
  <si>
    <t>R-6324090</t>
  </si>
  <si>
    <t>Provedení detailu pod dveřmi - viz. detail D (vč. dodávky materiálu (</t>
  </si>
  <si>
    <t>m</t>
  </si>
  <si>
    <t>1723890811</t>
  </si>
  <si>
    <t>Ostatní konstrukce a práce, bourání</t>
  </si>
  <si>
    <t>18</t>
  </si>
  <si>
    <t>941321112</t>
  </si>
  <si>
    <t>Montáž lešení řadového modulového těžkého zatížení do 300 kg/m2 š od 0,9 do 1,2 m v přes 10 do 25 m</t>
  </si>
  <si>
    <t>1970842922</t>
  </si>
  <si>
    <t>" k fasádě"795</t>
  </si>
  <si>
    <t>19</t>
  </si>
  <si>
    <t>941321212</t>
  </si>
  <si>
    <t>Příplatek k lešení řadovému modulovému těžkému do 300 kg/m2 š od 0,9 do 1,2 m v přes 10 do 25 m za každý den použití</t>
  </si>
  <si>
    <t>-508006626</t>
  </si>
  <si>
    <t>"nájem na 60 dnů"795*60</t>
  </si>
  <si>
    <t>20</t>
  </si>
  <si>
    <t>941321812</t>
  </si>
  <si>
    <t>Demontáž lešení řadového modulového těžkého zatížení do 300 kg/m2 š od 0,9 do 1,2 m v přes 10 do 25 m</t>
  </si>
  <si>
    <t>-1030216462</t>
  </si>
  <si>
    <t>944511111</t>
  </si>
  <si>
    <t>Montáž ochranné sítě z textilie z umělých vláken</t>
  </si>
  <si>
    <t>-2129294271</t>
  </si>
  <si>
    <t>22</t>
  </si>
  <si>
    <t>944511211</t>
  </si>
  <si>
    <t>Příplatek k ochranné síti za každý den použití</t>
  </si>
  <si>
    <t>-326826139</t>
  </si>
  <si>
    <t>23</t>
  </si>
  <si>
    <t>944511811</t>
  </si>
  <si>
    <t>Demontáž ochranné sítě z textilie z umělých vláken</t>
  </si>
  <si>
    <t>1659027527</t>
  </si>
  <si>
    <t>24</t>
  </si>
  <si>
    <t>952901111</t>
  </si>
  <si>
    <t>Vyčištění budov bytové a občanské výstavby při výšce podlaží do 4 m</t>
  </si>
  <si>
    <t>2050255392</t>
  </si>
  <si>
    <t>25</t>
  </si>
  <si>
    <t>965081323</t>
  </si>
  <si>
    <t>Bourání podlah z dlaždic betonových, teracových nebo čedičových tl do 25 mm plochy přes 1 m2</t>
  </si>
  <si>
    <t>-455466953</t>
  </si>
  <si>
    <t>"viz. výkresy bouracích prací - zádveří"47</t>
  </si>
  <si>
    <t>26</t>
  </si>
  <si>
    <t>965081343</t>
  </si>
  <si>
    <t>Bourání podlah z dlaždic betonových, teracových nebo čedičových tl do 40 mm plochy přes 1 m2</t>
  </si>
  <si>
    <t>1509218097</t>
  </si>
  <si>
    <t>"viz. výkres bouracích prací - podesta před vstupem"45</t>
  </si>
  <si>
    <t>27</t>
  </si>
  <si>
    <t>968062244</t>
  </si>
  <si>
    <t>Vybourání dřevěných rámů oken jednoduchých včetně křídel pl do 1 m2</t>
  </si>
  <si>
    <t>-2125545625</t>
  </si>
  <si>
    <t>"viz. výkresy bouracích prací - prodejní okno"0,7*1,15</t>
  </si>
  <si>
    <t>28</t>
  </si>
  <si>
    <t>968072641</t>
  </si>
  <si>
    <t>Vybourání kovových stěn kromě výkladních</t>
  </si>
  <si>
    <t>214578991</t>
  </si>
  <si>
    <t>"viz. výkresy bouracích prací"</t>
  </si>
  <si>
    <t>"vstupní prosklena stěna"9,6*3,3</t>
  </si>
  <si>
    <t>"vnitřní prosklená stěna"15,75*3,3</t>
  </si>
  <si>
    <t>"2.NP"15,75*4,545</t>
  </si>
  <si>
    <t>29</t>
  </si>
  <si>
    <t>971033141</t>
  </si>
  <si>
    <t>Vybourání otvorů ve zdivu cihelném D do 60 mm na MVC nebo MV tl do 300 mm</t>
  </si>
  <si>
    <t>-2009524666</t>
  </si>
  <si>
    <t>"viz. výkresy bouracích prací pro osazení překladu"2</t>
  </si>
  <si>
    <t>30</t>
  </si>
  <si>
    <t>971033641</t>
  </si>
  <si>
    <t>Vybourání otvorů ve zdivu cihelném pl do 4 m2 na MVC nebo MV tl do 300 mm</t>
  </si>
  <si>
    <t>m3</t>
  </si>
  <si>
    <t>1860604649</t>
  </si>
  <si>
    <t>"viz. výkresy bouracích prací - otvor pro nové dveře"1*2,3*0,3</t>
  </si>
  <si>
    <t>31</t>
  </si>
  <si>
    <t>978013191</t>
  </si>
  <si>
    <t>Otlučení (osekání) vnitřní vápenné nebo vápenocementové omítky stěn v rozsahu přes 50 do 100 %</t>
  </si>
  <si>
    <t>-991752693</t>
  </si>
  <si>
    <t>32</t>
  </si>
  <si>
    <t>978036341</t>
  </si>
  <si>
    <t>Otlučení (osekání) vnějších omítek z umělého kamene v rozsahu přes 20 do 30 %</t>
  </si>
  <si>
    <t>-2036068006</t>
  </si>
  <si>
    <t>33</t>
  </si>
  <si>
    <t>978059211</t>
  </si>
  <si>
    <t>Odsekání obkladů stěn z desek z kamene plochy do 1 m2</t>
  </si>
  <si>
    <t>962708794</t>
  </si>
  <si>
    <t>"viz. výkresy bouracích prací - obklad parapetu ve 2. NP"15,75*0,45</t>
  </si>
  <si>
    <t>34</t>
  </si>
  <si>
    <t>985131211</t>
  </si>
  <si>
    <t>Očištění ploch stěn, rubu kleneb a podlah sušeným křemičitým pískem</t>
  </si>
  <si>
    <t>-1823910633</t>
  </si>
  <si>
    <t>35</t>
  </si>
  <si>
    <t>985131311</t>
  </si>
  <si>
    <t>Ruční dočištění ploch stěn, rubu kleneb a podlah ocelových kartáči</t>
  </si>
  <si>
    <t>1833543681</t>
  </si>
  <si>
    <t>36</t>
  </si>
  <si>
    <t>R-9412000</t>
  </si>
  <si>
    <t xml:space="preserve">Příplatek za lešení na schodišti </t>
  </si>
  <si>
    <t>soubor</t>
  </si>
  <si>
    <t>-1221774315</t>
  </si>
  <si>
    <t>96</t>
  </si>
  <si>
    <t>Bourání konstrukcí</t>
  </si>
  <si>
    <t>37</t>
  </si>
  <si>
    <t>R-9567899</t>
  </si>
  <si>
    <t xml:space="preserve">Demontáž st. čist zóny před vstupem </t>
  </si>
  <si>
    <t>1225660565</t>
  </si>
  <si>
    <t>38</t>
  </si>
  <si>
    <t>R-9678900</t>
  </si>
  <si>
    <t>DEMONTÁŽ STÁVAJÍCÍCH PREZENTAČNÍCH NIK NA FASÁDĚ PRŮČELÍ</t>
  </si>
  <si>
    <t>1919281704</t>
  </si>
  <si>
    <t>P</t>
  </si>
  <si>
    <t>Poznámka k položce:_x000d_
OCELOVÉ, OTEVÍRAVÉ PANELY SE SKLENĚNOU VÝPLNÍ (SKLO ČIRÉ,_x000d_
JEDNODUCHÉ ZASKLENÍ).</t>
  </si>
  <si>
    <t>"viz. výkresy bouracích prací "2</t>
  </si>
  <si>
    <t>997</t>
  </si>
  <si>
    <t>Přesun sutě</t>
  </si>
  <si>
    <t>39</t>
  </si>
  <si>
    <t>997013213</t>
  </si>
  <si>
    <t>Vnitrostaveništní doprava suti a vybouraných hmot pro budovy v přes 9 do 12 m ručně</t>
  </si>
  <si>
    <t>t</t>
  </si>
  <si>
    <t>2057762931</t>
  </si>
  <si>
    <t>40</t>
  </si>
  <si>
    <t>997013501</t>
  </si>
  <si>
    <t>Odvoz suti a vybouraných hmot na skládku nebo meziskládku do 1 km se složením</t>
  </si>
  <si>
    <t>821416585</t>
  </si>
  <si>
    <t>41</t>
  </si>
  <si>
    <t>997013509</t>
  </si>
  <si>
    <t>Příplatek k odvozu suti a vybouraných hmot na skládku ZKD 1 km přes 1 km</t>
  </si>
  <si>
    <t>1988151174</t>
  </si>
  <si>
    <t>42,739*19 'Přepočtené koeficientem množství</t>
  </si>
  <si>
    <t>42</t>
  </si>
  <si>
    <t>997013631</t>
  </si>
  <si>
    <t>Poplatek za uložení na skládce (skládkovné) stavebního odpadu směsného kód odpadu 17 09 04</t>
  </si>
  <si>
    <t>2014409276</t>
  </si>
  <si>
    <t>43</t>
  </si>
  <si>
    <t>997013804</t>
  </si>
  <si>
    <t>Poplatek za uložení na skládce (skládkovné) stavebního odpadu ze skla kód odpadu 17 02 02</t>
  </si>
  <si>
    <t>539159846</t>
  </si>
  <si>
    <t>998</t>
  </si>
  <si>
    <t>Přesun hmot</t>
  </si>
  <si>
    <t>44</t>
  </si>
  <si>
    <t>998018002</t>
  </si>
  <si>
    <t>Přesun hmot ruční pro budovy v přes 6 do 12 m</t>
  </si>
  <si>
    <t>1898320819</t>
  </si>
  <si>
    <t>PSV</t>
  </si>
  <si>
    <t>Práce a dodávky PSV</t>
  </si>
  <si>
    <t>713</t>
  </si>
  <si>
    <t>Izolace tepelné</t>
  </si>
  <si>
    <t>45</t>
  </si>
  <si>
    <t>R-7132090</t>
  </si>
  <si>
    <t>D+M XPS polystyren 20-30 mm vč. kotvení a dodávky kotevních prvků</t>
  </si>
  <si>
    <t>367330397</t>
  </si>
  <si>
    <t>"viz. detal "16*0,65+16*0,3</t>
  </si>
  <si>
    <t>46</t>
  </si>
  <si>
    <t>R-7132091</t>
  </si>
  <si>
    <t xml:space="preserve">D+M OSB desky 18 mm  vč. kotvení a dodávky kotevních prvků</t>
  </si>
  <si>
    <t>-1682008678</t>
  </si>
  <si>
    <t>"viz. detal "16*0,65+16*0,3*2</t>
  </si>
  <si>
    <t>764</t>
  </si>
  <si>
    <t>Konstrukce klempířské</t>
  </si>
  <si>
    <t>47</t>
  </si>
  <si>
    <t>764002812</t>
  </si>
  <si>
    <t xml:space="preserve">Demontáž okapového plechu do suti </t>
  </si>
  <si>
    <t>-1092413821</t>
  </si>
  <si>
    <t>"viz. výkresy bouracích prací"15,75*3</t>
  </si>
  <si>
    <t>48</t>
  </si>
  <si>
    <t>764004801</t>
  </si>
  <si>
    <t>Demontáž podokapního žlabu do suti</t>
  </si>
  <si>
    <t>-603943565</t>
  </si>
  <si>
    <t>"viz. výkresy bouracích prací"15,75</t>
  </si>
  <si>
    <t>49</t>
  </si>
  <si>
    <t>764216604</t>
  </si>
  <si>
    <t>Oplechování rovných parapetů mechanicky kotvené z Pz s povrchovou úpravou rš 330 mm</t>
  </si>
  <si>
    <t>-2052682760</t>
  </si>
  <si>
    <t>"viz. K2"15,75</t>
  </si>
  <si>
    <t>50</t>
  </si>
  <si>
    <t>998764202</t>
  </si>
  <si>
    <t>Přesun hmot procentní pro konstrukce klempířské v objektech v přes 6 do 12 m</t>
  </si>
  <si>
    <t>%</t>
  </si>
  <si>
    <t>-963581799</t>
  </si>
  <si>
    <t>51</t>
  </si>
  <si>
    <t>R-7640001</t>
  </si>
  <si>
    <t>D+M okapový plech římsy vč. kotvení a dodávky kotevních prvků - viz. K1</t>
  </si>
  <si>
    <t>1084773449</t>
  </si>
  <si>
    <t>52</t>
  </si>
  <si>
    <t>R-7640002</t>
  </si>
  <si>
    <t>D+M okapový plech římsy pod atikou vč. kotvení a dodávky kotevních prvků - viz. K3</t>
  </si>
  <si>
    <t>892092299</t>
  </si>
  <si>
    <t>766</t>
  </si>
  <si>
    <t>Konstrukce truhlářské</t>
  </si>
  <si>
    <t>53</t>
  </si>
  <si>
    <t>R-7660010</t>
  </si>
  <si>
    <t xml:space="preserve">D+M vnitřních dveří vč. obložkových zárubní - viz. D3 - vč. všech příslušenství a doplňků </t>
  </si>
  <si>
    <t>803223359</t>
  </si>
  <si>
    <t>Poznámka k položce:_x000d_
nové otevíravé dveře, materiál CPL laminát,_x000d_
barva bílá mat, obložkové zárubně, dveřní_x000d_
kování vč. zámku, materiál nerez, rozeta_x000d_
kruhová, kruhový průřez kliky, vložka na_x000d_
dozický klíč, tvar oblé L, barva kování černý_x000d_
mat</t>
  </si>
  <si>
    <t>54</t>
  </si>
  <si>
    <t>R-7665090</t>
  </si>
  <si>
    <t xml:space="preserve">D+M přechodové lišty mezi novou prosklenou stěnu </t>
  </si>
  <si>
    <t>1954974612</t>
  </si>
  <si>
    <t>767</t>
  </si>
  <si>
    <t>Konstrukce zámečnické</t>
  </si>
  <si>
    <t>55</t>
  </si>
  <si>
    <t>767161834</t>
  </si>
  <si>
    <t>Demontáž zábradlí rovného nerozebíratelného hmotnosti 1 m zábradlí přes 20 kg k dalšímu použítí</t>
  </si>
  <si>
    <t>1103910686</t>
  </si>
  <si>
    <t>56</t>
  </si>
  <si>
    <t>998767202</t>
  </si>
  <si>
    <t>Přesun hmot procentní pro zámečnické konstrukce v objektech v přes 6 do 12 m</t>
  </si>
  <si>
    <t>272619688</t>
  </si>
  <si>
    <t>57</t>
  </si>
  <si>
    <t>R-76700101</t>
  </si>
  <si>
    <t>D+M vstupní prosklené fasádní stěny s dveřmi - viz. v.č. D.1.1.b)33</t>
  </si>
  <si>
    <t>-1095003874</t>
  </si>
  <si>
    <t xml:space="preserve">Poznámka k položce:_x000d_
vč. vnitřní a vnější pásky _x000d_
vč. všech příslušenství a doplňků _x000d_
_x000d_
š. 9 598 mm, v. 3 350 mm_x000d_
_x000d_
IZOLAČNÍ TROJSKLO,_x000d_
XN - UV REFLEXNÍ VRSTVA,_x000d_
HLINÍK. RÁM,BARVA MĚDĚNKA_x000d_
VSG - VRSTVENÉ OBOUSTRANNÉ BEZP. SKLO_x000d_
DVEŘE MUSÍ SPLŇOVAT VYHLÁŠKU č. 398/2009_x000d_
Sb. O OBECNÝCH TECH. POŽADAVCÍCH_x000d_
ZABEZPEČUJÍCÍCH BEZBAR.UŽÍVÁNÍ STAVEB_x000d_
Uw = 0,9 W/m2K_x000d_
NEREZOVÝ OKOPOVÝ PLECH, V. 150 mm_x000d_
_x000d_
vč. napojení na elektroinstalaci a přípravy pro napojení na EPS _x000d_
vč. panikových kování a tlačítka pro snadné otevírání dveří _x000d_
vč. nerez okopového plechu _x000d_
_x000d_
Prostřední dveře automaticky otevíravé </t>
  </si>
  <si>
    <t>58</t>
  </si>
  <si>
    <t>R-76700102</t>
  </si>
  <si>
    <t>D+M vstupní prosklené fasádní stěny s dveřmi - viz. v.č. D.1.1.b)34</t>
  </si>
  <si>
    <t>518839733</t>
  </si>
  <si>
    <t xml:space="preserve">Poznámka k položce:_x000d_
vč. vnitřní a vnější pásky _x000d_
vč. všech příslušenství a doplňků _x000d_
_x000d_
š. 15 730 mm, v. 3 290 mm_x000d_
_x000d_
JEDNODUCHÉ ZASKLENÍ,_x000d_
HLINÍKOVÝ RÁM, BARVA BÍLÁ_x000d_
VSG - VRSTVENÉ OBOUSTR. BEZP. SKLO_x000d_
DVEŘE MUSÍ SPLŇOVAT VYHLÁŠKU č._x000d_
398/2009 Sb. O OBECNÝCH TECH._x000d_
POŽADAVCÍCH ZABEZPEČUJÍCÍCH_x000d_
BEZBAR.UŽÍVÁNÍ STAVEB_x000d_
NEREZOVÝ OKOPOVÝ PLECH, V. 150 mm_x000d_
_x000d_
vč. napojení na elektroinstalaci a přípravy pro napojení na EPS _x000d_
vč. panikových kování a tlačítka pro snadné otevírání dveří _x000d_
_x000d_
_x000d_
Prostřední dveře automaticky otevíravé </t>
  </si>
  <si>
    <t>59</t>
  </si>
  <si>
    <t>R-76700103</t>
  </si>
  <si>
    <t xml:space="preserve">D+M í prosklené fasádní stěny  - viz. v.č. D.1.1.b)35</t>
  </si>
  <si>
    <t>-2116694362</t>
  </si>
  <si>
    <t xml:space="preserve">Poznámka k položce:_x000d_
vč. vnitřní a vnější pásky _x000d_
vč. všech příslušenství a doplňků _x000d_
_x000d_
š. 15 700 mm, v. 4 545 mm_x000d_
_x000d_
_x000d_
XN - UV REFLEXNÍ VRSTVA_x000d_
HLINÍKOVÝ RÁM, BARVA MĚDĚNKA_x000d_
VSG - VRSTVENÉ OBOUSTR.BEZP. SKLO_x000d_
_x000d_
Uw = 0,7 W/m2K_x000d_
_x000d_
</t>
  </si>
  <si>
    <t>60</t>
  </si>
  <si>
    <t>R-76700104</t>
  </si>
  <si>
    <t>D+M Hliníkové sestavy D4 - viz. v.č. D.1.1.b)36</t>
  </si>
  <si>
    <t>537454525</t>
  </si>
  <si>
    <t xml:space="preserve">Poznámka k položce:_x000d_
vč. všech příslušenství a doplňků _x000d_
_x000d_
OZN. - D4 - INTERIÉROVÁ PROSKLENÁ SESTAVA, HLINÍKOVÝ RÁM, JEDNODUCHÉ_x000d_
ZASKLENÍ, VSG - VRSTVENÉ BEZP. SKLO, OZNAČENÝ DÍL VÝSUVNÉ OTEVÍRÁNÍ_x000d_
BARVA BÍLÁ_x000d_
_x000d_
</t>
  </si>
  <si>
    <t>61</t>
  </si>
  <si>
    <t>R-7672000</t>
  </si>
  <si>
    <t xml:space="preserve">Renovace zábradlí - viz. R1 - obroušení, nátěr, zpětná montáž vč. kotvení a dodávky kotevních prvků </t>
  </si>
  <si>
    <t>-1171898286</t>
  </si>
  <si>
    <t>Poznámka k položce:_x000d_
RENOVACE STÁV. VNĚJŠÍHO OCEL. ZÁBRADLÍ, ZBAVENÍ STARÉHO NÁTĚRU_x000d_
OBROUŠENÍM, APLIKACE NÁTĚRU, APLIKACE FINÁLNÍHO ANTIKOROZNÍHO_x000d_
NÁTĚRU, V BARVĚ ŠEDÁ (LESKLÝ CHROM) RAL 7035, 2x A ZPĚTNÁ MONTÁŽ</t>
  </si>
  <si>
    <t>62</t>
  </si>
  <si>
    <t>R-7678900</t>
  </si>
  <si>
    <t>D+M čisticí zóny</t>
  </si>
  <si>
    <t>2098002782</t>
  </si>
  <si>
    <t>Poznámka k položce:_x000d_
EXTERIÉROVÁ ČISTÍCÍ ZÓNA, ROHOŽ S KARTÁČOVÝMI PRYŽOVÝMI PÁSKY_x000d_
ULOŽENÁ NA HLINÍKOVÝCH PROFILECH š. 27 mm, BARVA ROHOŽE - ČERNÁ,_x000d_
UMÍSTĚNO NA OSU VŠECH TŘÍ VSTUPNÍCH DVEŘÍ, 2 200 x 800 mm</t>
  </si>
  <si>
    <t>63</t>
  </si>
  <si>
    <t>R-7678988</t>
  </si>
  <si>
    <t xml:space="preserve">demontáž, uložení, očištění a zpětná montáž nápisu na fasádě </t>
  </si>
  <si>
    <t>-510803044</t>
  </si>
  <si>
    <t>771</t>
  </si>
  <si>
    <t>Podlahy z dlaždic</t>
  </si>
  <si>
    <t>64</t>
  </si>
  <si>
    <t>771121011</t>
  </si>
  <si>
    <t>Nátěr penetrační na podlahu</t>
  </si>
  <si>
    <t>2029638367</t>
  </si>
  <si>
    <t>65</t>
  </si>
  <si>
    <t>771151026</t>
  </si>
  <si>
    <t>Samonivelační stěrka podlah pevnosti 30 MPa tl přes 12 do 15 mm</t>
  </si>
  <si>
    <t>-1529007218</t>
  </si>
  <si>
    <t>66</t>
  </si>
  <si>
    <t>771554112</t>
  </si>
  <si>
    <t>Montáž podlah z dlaždic teracových lepených flexibilním lepidlem přes 6 do 9 ks/m2</t>
  </si>
  <si>
    <t>1020794921</t>
  </si>
  <si>
    <t>67</t>
  </si>
  <si>
    <t>M</t>
  </si>
  <si>
    <t>R-247494</t>
  </si>
  <si>
    <t>dlaždice teracová tryskaná impregnovaná protiskluzná 400x400x40mm</t>
  </si>
  <si>
    <t>474401504</t>
  </si>
  <si>
    <t>40*1,15 'Přepočtené koeficientem množství</t>
  </si>
  <si>
    <t>68</t>
  </si>
  <si>
    <t>771591112</t>
  </si>
  <si>
    <t>Izolace pod dlažbu nátěrem nebo stěrkou ve dvou vrstvách</t>
  </si>
  <si>
    <t>1299931341</t>
  </si>
  <si>
    <t>69</t>
  </si>
  <si>
    <t>998771202</t>
  </si>
  <si>
    <t>Přesun hmot procentní pro podlahy z dlaždic v objektech v přes 6 do 12 m</t>
  </si>
  <si>
    <t>-1963782127</t>
  </si>
  <si>
    <t>776</t>
  </si>
  <si>
    <t>Podlahy povlakové</t>
  </si>
  <si>
    <t>70</t>
  </si>
  <si>
    <t>776121112</t>
  </si>
  <si>
    <t>Vodou ředitelná penetrace savého podkladu povlakových podlah</t>
  </si>
  <si>
    <t>1346923398</t>
  </si>
  <si>
    <t>"viz. výkresy nového stavu - adhezní můstek"47</t>
  </si>
  <si>
    <t>71</t>
  </si>
  <si>
    <t>776141124</t>
  </si>
  <si>
    <t>Stěrka podlahová nivelační pro vyrovnání podkladu povlakových podlah pevnosti 30 MPa tl přes 8 do 10 mm</t>
  </si>
  <si>
    <t>-1809339841</t>
  </si>
  <si>
    <t>"viz. výkresy nového stavu - skladba podlahy NS 13,NS14"47</t>
  </si>
  <si>
    <t>72</t>
  </si>
  <si>
    <t>998776202</t>
  </si>
  <si>
    <t>Přesun hmot procentní pro podlahy povlakové v objektech v přes 6 do 12 m</t>
  </si>
  <si>
    <t>1894348649</t>
  </si>
  <si>
    <t>73</t>
  </si>
  <si>
    <t>R-7760090</t>
  </si>
  <si>
    <t>D+M kobercové čisticí zóny - vč. lepení a dodávky lepidla vč. kobercové lišty</t>
  </si>
  <si>
    <t>665764984</t>
  </si>
  <si>
    <t>"viz. výkresy nového stavu - skldba NS 14"41</t>
  </si>
  <si>
    <t>74</t>
  </si>
  <si>
    <t>R-7760093</t>
  </si>
  <si>
    <t xml:space="preserve">D+M akustického vinylu vč. lepení a dodávky lepidla vč. soklové lišty </t>
  </si>
  <si>
    <t>-1711356474</t>
  </si>
  <si>
    <t>"viz. výkresy nového stavu - skldba NS 13"6</t>
  </si>
  <si>
    <t>75</t>
  </si>
  <si>
    <t>R-7765090</t>
  </si>
  <si>
    <t xml:space="preserve">Demontáž čisticí zóny </t>
  </si>
  <si>
    <t>1002889602</t>
  </si>
  <si>
    <t>"viz. výkresy bouracích prací - zádveří "47</t>
  </si>
  <si>
    <t>76</t>
  </si>
  <si>
    <t>R-7768090</t>
  </si>
  <si>
    <t xml:space="preserve">Příplatek za dalších 10 mm stěrky </t>
  </si>
  <si>
    <t>-799703665</t>
  </si>
  <si>
    <t>783</t>
  </si>
  <si>
    <t>Dokončovací práce - nátěry</t>
  </si>
  <si>
    <t>77</t>
  </si>
  <si>
    <t>783827523</t>
  </si>
  <si>
    <t>Krycí dvojnásobný silikátový nátěr hrubých betonových povrchů nebo hrubých omítek</t>
  </si>
  <si>
    <t>1566210790</t>
  </si>
  <si>
    <t>78</t>
  </si>
  <si>
    <t>783833153</t>
  </si>
  <si>
    <t>Penetrační silikátový nátěr hrubých betonových povrchů a hrubých, rýhovaných a škrábaných omítek</t>
  </si>
  <si>
    <t>1727474914</t>
  </si>
  <si>
    <t>79</t>
  </si>
  <si>
    <t>R-7830090</t>
  </si>
  <si>
    <t>Nátěr ocelové konstrukce na rampě vč. dodávky barvy</t>
  </si>
  <si>
    <t>1034839432</t>
  </si>
  <si>
    <t>784</t>
  </si>
  <si>
    <t>Dokončovací práce - malby a tapety</t>
  </si>
  <si>
    <t>80</t>
  </si>
  <si>
    <t>784181111</t>
  </si>
  <si>
    <t>Základní silikátová jednonásobná bezbarvá penetrace podkladu v místnostech v do 3,80 m</t>
  </si>
  <si>
    <t>1616102163</t>
  </si>
  <si>
    <t>100</t>
  </si>
  <si>
    <t>81</t>
  </si>
  <si>
    <t>784221101</t>
  </si>
  <si>
    <t>Dvojnásobné bílé malby ze směsí za sucha dobře otěruvzdorných v místnostech do 3,80 m</t>
  </si>
  <si>
    <t>1109962325</t>
  </si>
  <si>
    <t>Práce a dodávky M</t>
  </si>
  <si>
    <t>21-M</t>
  </si>
  <si>
    <t>Elektromontáže</t>
  </si>
  <si>
    <t>82</t>
  </si>
  <si>
    <t>R-21009087</t>
  </si>
  <si>
    <t xml:space="preserve">D+M stropního přisazeného  svítidla S2 v přívodu z rozvaděče, vč. zapojení a revize</t>
  </si>
  <si>
    <t>265197616</t>
  </si>
  <si>
    <t xml:space="preserve">Poznámka k položce:_x000d_
INTERIEROVE  STROPNÍ PŘISAZENÉ LED SVÍTIDLO, Stropní přisazené LED_x000d_
svítidlo, průměr 440 mm,_x000d_
výška 130 mm, barva_x000d_
hliník. těla bílá, bílé ručně_x000d_
foukané trojvrstvé sklo_x000d_
opál mat,_x000d_
44,5W/3000K/3892lm,_x000d_
CRI&gt;90_x000d_
</t>
  </si>
  <si>
    <t>"viz. půdorysy nového stavu "5</t>
  </si>
  <si>
    <t>83</t>
  </si>
  <si>
    <t>R-21009088</t>
  </si>
  <si>
    <t xml:space="preserve">D+M stropního venkovního svítidla S1  v přívodu z rozvaděče, vč. zapojení a revize</t>
  </si>
  <si>
    <t>-539977831</t>
  </si>
  <si>
    <t xml:space="preserve">Poznámka k položce:_x000d_
EXTERIÉROVÉ STROPNÍ PŘISAZENÉ LED SVÍTIDLO, PRŮMĚR 410 mm,_x000d_
VÝŠKA 69 mm, BARVA BÍLÁ, 27,9W/3000K/2521lm, CRI&gt;80, KRYTÍ IP65_x000d_
2, VÝŠKA SVÍTIDLA = 3 350 mm_x000d_
</t>
  </si>
  <si>
    <t>"viz. půdorysy nového stavu "3</t>
  </si>
  <si>
    <t>84</t>
  </si>
  <si>
    <t>R-2107899</t>
  </si>
  <si>
    <t>Elektroinstalace</t>
  </si>
  <si>
    <t>1804254692</t>
  </si>
  <si>
    <t xml:space="preserve">Poznámka k položce:_x000d_
Napojení automatických dveří 2 ks, přívod pro vnitřní  avenkovní svítidla, přívod pro informační tabbule, přívod pro napojení EPS, napojení osvětlení nápisu vč. dodávky LED pásku  vč. zednických prací, vč. materiálu, vč. zapojení a revize :_x000d_
_x000d_
Elektroinstalace_x000d_
1. 	Kabel 1-CXKH-V J	3x1,5		 pod omítkou	m 60_x000d_
2. 	Kabel 1-CXKH-R J	3x1,5		 pod omítkou	m 70_x000d_
3. 		„  CYKY-O	3x1.5			„	m 3_x000d_
4. 	Kabel 1-CXKH-R J	3x2,5		pod omítkou	m 15_x000d_
5. 	Krabicová rozvodka 	IP54   88135 P120r, E90,PS120 ks 2_x000d_
6. 	Krabicová rozvodka 	KU68-1903		ks 2_x000d_
7. 	Krabice přístrojová 	KU68-1902			ks 2_x000d_
8. 	Spínač kolébkový 10A/250V	typ 		   01	ks 1_x000d_
9. 	Dvouzásuvka .16A/250V	 s ochr.clonkami a natoč.dutinou ks 1_x000d_
10. 	Zapojení  do 3x1.5					ks 2_x000d_
11. 	Demontáž původní elektroinstalace			hod 4_x000d_
12. 	Vyhledání původních okruhů				hod 2_x000d_
_x000d_
15. 	 LED svítidlo stropní SPM 22W /2000Llm,PRŮM. 210	ks 2_x000d_
16. 	Revize    						8 hod_x000d_
  Kabel 1-CXKH-R J    3x1,5               pod omítkou                                       m 25_x000d_
LED pásek do exteriéru ALU profil rohový pro LED pásek š. min. 12 mm polykarbonátový opálový difuzor min. 3000 lm 3000 K IP67 - 16 m _x000d_
_x000d_
_x000d_
Stavební úpravy_x000d_
1. 	Prostup stěnou tl.150mm 50 mm			ks 2_x000d_
2. 	Sekání drážek 4x4cm ve zdivu			m 150_x000d_
3. 	Sekání drážek 14x4cm ve zdivu			m 15_x000d_
4. 	Sekání kapes  70mm ve zdivu			ks 4_x000d_
5. 	Vrtání děr prům.8  vč.hmoždinek			ks 25_x000d_
_x000d_
_x000d_
_x000d_
vč. odvozu suti na skládku a poplatku za skládkovné, vč. zpětného zapravení a dodávky materiálu</t>
  </si>
  <si>
    <t>85</t>
  </si>
  <si>
    <t>R-21090</t>
  </si>
  <si>
    <t xml:space="preserve">Demontáž stropního svítidla vč. odpojení </t>
  </si>
  <si>
    <t>-1908964399</t>
  </si>
  <si>
    <t>VRN</t>
  </si>
  <si>
    <t xml:space="preserve">Vedlejší  náklady</t>
  </si>
  <si>
    <t>86</t>
  </si>
  <si>
    <t>999006</t>
  </si>
  <si>
    <t xml:space="preserve">Dokumentace skutečného provedení stavby </t>
  </si>
  <si>
    <t>-1068798427</t>
  </si>
  <si>
    <t>87</t>
  </si>
  <si>
    <t>999007</t>
  </si>
  <si>
    <t>Výrobní dokumentace</t>
  </si>
  <si>
    <t>1268299182</t>
  </si>
  <si>
    <t>88</t>
  </si>
  <si>
    <t>999009</t>
  </si>
  <si>
    <t>Zařízení staveniště - zřízení, náklday na provoz, odstranění</t>
  </si>
  <si>
    <t>1967770179</t>
  </si>
  <si>
    <t xml:space="preserve">Poznámka k položce:_x000d_
Zajištění bezpečného příjezdu a přístupu na staveniště vč. dopravního značení a potřebných souhlasů a rozhodnutí s vybudováním zařízení staveniště, náklady na připojení staveniště na energie vč. zajištění měření odběru energiií, vytýčení obvodu staveniště, oplocení a zabezpečení prostoru staveniště proti neoprávněnému vstupu._x000d_
_x000d_
Náklady a popatky spojené s užíváním veřejných ploch a prostranství , vč. užívání ploch v souvislosti s uložením stavebního materiálu nebo stavebního odpadu._x000d_
_x000d_
náklady na vybavení zařízení staveniště, náklady na spotřebované energie provozem zařízení staveniště, náklady na úklid v prostoru staveniště a příjezdových komunikací ke staveništi, opatření k zabránění nadměrného zatěžování zařízení staveniště a jeho okolí prachem (např. používání plachet, kropení sutě a odtěžované zeminy vodou)_x000d_
náklady  na odstranění zařízení staveniště, uvedení stavbou dotčených ploch a ploch zařízení staveniště do původního stavu_x000d_
_x000d_
_x000d_
</t>
  </si>
  <si>
    <t>VRN7</t>
  </si>
  <si>
    <t>Provozní vlivy</t>
  </si>
  <si>
    <t>89</t>
  </si>
  <si>
    <t>R-998000</t>
  </si>
  <si>
    <t>pojištění zhotovitele</t>
  </si>
  <si>
    <t>1024</t>
  </si>
  <si>
    <t>1753167004</t>
  </si>
  <si>
    <t>VRN1</t>
  </si>
  <si>
    <t>Průzkumné, geodetické a projektové práce</t>
  </si>
  <si>
    <t>90</t>
  </si>
  <si>
    <t>013254101</t>
  </si>
  <si>
    <t xml:space="preserve">Monitoring v průběhu výstavby </t>
  </si>
  <si>
    <t>-1367548919</t>
  </si>
  <si>
    <t xml:space="preserve">Poznámka k položce:_x000d_
Fotografie nebo videozáznamy zakrývaných konstrukcí a jiných skutečností rozhodných např. pro vícepráce a méněpráce_x000d_
</t>
  </si>
  <si>
    <t>91</t>
  </si>
  <si>
    <t>R-9998090</t>
  </si>
  <si>
    <t xml:space="preserve">Zakrývání schodiště a chodníku geotextilií pod lešení </t>
  </si>
  <si>
    <t>963013799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</si>
</sst>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9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21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26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27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28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28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26</v>
      </c>
      <c r="AL14" s="23"/>
      <c r="AM14" s="23"/>
      <c r="AN14" s="35" t="s">
        <v>28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29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26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30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31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26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30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32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33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34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35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36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37</v>
      </c>
      <c r="E29" s="48"/>
      <c r="F29" s="33" t="s">
        <v>38</v>
      </c>
      <c r="G29" s="48"/>
      <c r="H29" s="48"/>
      <c r="I29" s="48"/>
      <c r="J29" s="48"/>
      <c r="K29" s="48"/>
      <c r="L29" s="49">
        <v>0.21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39</v>
      </c>
      <c r="G30" s="48"/>
      <c r="H30" s="48"/>
      <c r="I30" s="48"/>
      <c r="J30" s="48"/>
      <c r="K30" s="48"/>
      <c r="L30" s="49">
        <v>0.15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40</v>
      </c>
      <c r="G31" s="48"/>
      <c r="H31" s="48"/>
      <c r="I31" s="48"/>
      <c r="J31" s="48"/>
      <c r="K31" s="48"/>
      <c r="L31" s="49">
        <v>0.21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41</v>
      </c>
      <c r="G32" s="48"/>
      <c r="H32" s="48"/>
      <c r="I32" s="48"/>
      <c r="J32" s="48"/>
      <c r="K32" s="48"/>
      <c r="L32" s="49">
        <v>0.15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42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43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44</v>
      </c>
      <c r="U35" s="55"/>
      <c r="V35" s="55"/>
      <c r="W35" s="55"/>
      <c r="X35" s="57" t="s">
        <v>45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46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47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48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49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48</v>
      </c>
      <c r="AI60" s="43"/>
      <c r="AJ60" s="43"/>
      <c r="AK60" s="43"/>
      <c r="AL60" s="43"/>
      <c r="AM60" s="65" t="s">
        <v>49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50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51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48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49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48</v>
      </c>
      <c r="AI75" s="43"/>
      <c r="AJ75" s="43"/>
      <c r="AK75" s="43"/>
      <c r="AL75" s="43"/>
      <c r="AM75" s="65" t="s">
        <v>49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52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20231011001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Revitalizace těšínského divadla - objekt SO 02 - Stavební úpravy hlavního vstupu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 xml:space="preserve"> 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9. 11. 2023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 xml:space="preserve"> 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29</v>
      </c>
      <c r="AJ89" s="41"/>
      <c r="AK89" s="41"/>
      <c r="AL89" s="41"/>
      <c r="AM89" s="81" t="str">
        <f>IF(E17="","",E17)</f>
        <v xml:space="preserve"> </v>
      </c>
      <c r="AN89" s="72"/>
      <c r="AO89" s="72"/>
      <c r="AP89" s="72"/>
      <c r="AQ89" s="41"/>
      <c r="AR89" s="45"/>
      <c r="AS89" s="82" t="s">
        <v>53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27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31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54</v>
      </c>
      <c r="D92" s="95"/>
      <c r="E92" s="95"/>
      <c r="F92" s="95"/>
      <c r="G92" s="95"/>
      <c r="H92" s="96"/>
      <c r="I92" s="97" t="s">
        <v>55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56</v>
      </c>
      <c r="AH92" s="95"/>
      <c r="AI92" s="95"/>
      <c r="AJ92" s="95"/>
      <c r="AK92" s="95"/>
      <c r="AL92" s="95"/>
      <c r="AM92" s="95"/>
      <c r="AN92" s="97" t="s">
        <v>57</v>
      </c>
      <c r="AO92" s="95"/>
      <c r="AP92" s="99"/>
      <c r="AQ92" s="100" t="s">
        <v>58</v>
      </c>
      <c r="AR92" s="45"/>
      <c r="AS92" s="101" t="s">
        <v>59</v>
      </c>
      <c r="AT92" s="102" t="s">
        <v>60</v>
      </c>
      <c r="AU92" s="102" t="s">
        <v>61</v>
      </c>
      <c r="AV92" s="102" t="s">
        <v>62</v>
      </c>
      <c r="AW92" s="102" t="s">
        <v>63</v>
      </c>
      <c r="AX92" s="102" t="s">
        <v>64</v>
      </c>
      <c r="AY92" s="102" t="s">
        <v>65</v>
      </c>
      <c r="AZ92" s="102" t="s">
        <v>66</v>
      </c>
      <c r="BA92" s="102" t="s">
        <v>67</v>
      </c>
      <c r="BB92" s="102" t="s">
        <v>68</v>
      </c>
      <c r="BC92" s="102" t="s">
        <v>69</v>
      </c>
      <c r="BD92" s="103" t="s">
        <v>70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71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ROUND(AS95,2)</f>
        <v>0</v>
      </c>
      <c r="AT94" s="115">
        <f>ROUND(SUM(AV94:AW94),2)</f>
        <v>0</v>
      </c>
      <c r="AU94" s="116">
        <f>ROUND(AU95,5)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ROUND(AZ95,2)</f>
        <v>0</v>
      </c>
      <c r="BA94" s="115">
        <f>ROUND(BA95,2)</f>
        <v>0</v>
      </c>
      <c r="BB94" s="115">
        <f>ROUND(BB95,2)</f>
        <v>0</v>
      </c>
      <c r="BC94" s="115">
        <f>ROUND(BC95,2)</f>
        <v>0</v>
      </c>
      <c r="BD94" s="117">
        <f>ROUND(BD95,2)</f>
        <v>0</v>
      </c>
      <c r="BE94" s="6"/>
      <c r="BS94" s="118" t="s">
        <v>72</v>
      </c>
      <c r="BT94" s="118" t="s">
        <v>73</v>
      </c>
      <c r="BU94" s="119" t="s">
        <v>74</v>
      </c>
      <c r="BV94" s="118" t="s">
        <v>75</v>
      </c>
      <c r="BW94" s="118" t="s">
        <v>5</v>
      </c>
      <c r="BX94" s="118" t="s">
        <v>76</v>
      </c>
      <c r="CL94" s="118" t="s">
        <v>1</v>
      </c>
    </row>
    <row r="95" s="7" customFormat="1" ht="16.5" customHeight="1">
      <c r="A95" s="120" t="s">
        <v>77</v>
      </c>
      <c r="B95" s="121"/>
      <c r="C95" s="122"/>
      <c r="D95" s="123" t="s">
        <v>78</v>
      </c>
      <c r="E95" s="123"/>
      <c r="F95" s="123"/>
      <c r="G95" s="123"/>
      <c r="H95" s="123"/>
      <c r="I95" s="124"/>
      <c r="J95" s="123" t="s">
        <v>79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 02 - Stavební úpravy h...'!J30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80</v>
      </c>
      <c r="AR95" s="127"/>
      <c r="AS95" s="128">
        <v>0</v>
      </c>
      <c r="AT95" s="129">
        <f>ROUND(SUM(AV95:AW95),2)</f>
        <v>0</v>
      </c>
      <c r="AU95" s="130">
        <f>'SO 02 - Stavební úpravy h...'!P138</f>
        <v>0</v>
      </c>
      <c r="AV95" s="129">
        <f>'SO 02 - Stavební úpravy h...'!J33</f>
        <v>0</v>
      </c>
      <c r="AW95" s="129">
        <f>'SO 02 - Stavební úpravy h...'!J34</f>
        <v>0</v>
      </c>
      <c r="AX95" s="129">
        <f>'SO 02 - Stavební úpravy h...'!J35</f>
        <v>0</v>
      </c>
      <c r="AY95" s="129">
        <f>'SO 02 - Stavební úpravy h...'!J36</f>
        <v>0</v>
      </c>
      <c r="AZ95" s="129">
        <f>'SO 02 - Stavební úpravy h...'!F33</f>
        <v>0</v>
      </c>
      <c r="BA95" s="129">
        <f>'SO 02 - Stavební úpravy h...'!F34</f>
        <v>0</v>
      </c>
      <c r="BB95" s="129">
        <f>'SO 02 - Stavební úpravy h...'!F35</f>
        <v>0</v>
      </c>
      <c r="BC95" s="129">
        <f>'SO 02 - Stavební úpravy h...'!F36</f>
        <v>0</v>
      </c>
      <c r="BD95" s="131">
        <f>'SO 02 - Stavební úpravy h...'!F37</f>
        <v>0</v>
      </c>
      <c r="BE95" s="7"/>
      <c r="BT95" s="132" t="s">
        <v>81</v>
      </c>
      <c r="BV95" s="132" t="s">
        <v>75</v>
      </c>
      <c r="BW95" s="132" t="s">
        <v>82</v>
      </c>
      <c r="BX95" s="132" t="s">
        <v>5</v>
      </c>
      <c r="CL95" s="132" t="s">
        <v>1</v>
      </c>
      <c r="CM95" s="132" t="s">
        <v>83</v>
      </c>
    </row>
    <row r="96" s="2" customFormat="1" ht="30" customHeight="1">
      <c r="A96" s="39"/>
      <c r="B96" s="40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F96" s="41"/>
      <c r="AG96" s="41"/>
      <c r="AH96" s="41"/>
      <c r="AI96" s="41"/>
      <c r="AJ96" s="41"/>
      <c r="AK96" s="41"/>
      <c r="AL96" s="41"/>
      <c r="AM96" s="41"/>
      <c r="AN96" s="41"/>
      <c r="AO96" s="41"/>
      <c r="AP96" s="41"/>
      <c r="AQ96" s="41"/>
      <c r="AR96" s="45"/>
      <c r="AS96" s="39"/>
      <c r="AT96" s="39"/>
      <c r="AU96" s="39"/>
      <c r="AV96" s="39"/>
      <c r="AW96" s="39"/>
      <c r="AX96" s="39"/>
      <c r="AY96" s="39"/>
      <c r="AZ96" s="39"/>
      <c r="BA96" s="39"/>
      <c r="BB96" s="39"/>
      <c r="BC96" s="39"/>
      <c r="BD96" s="39"/>
      <c r="BE96" s="39"/>
    </row>
    <row r="97" s="2" customFormat="1" ht="6.96" customHeight="1">
      <c r="A97" s="39"/>
      <c r="B97" s="67"/>
      <c r="C97" s="68"/>
      <c r="D97" s="68"/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8"/>
      <c r="P97" s="68"/>
      <c r="Q97" s="68"/>
      <c r="R97" s="68"/>
      <c r="S97" s="68"/>
      <c r="T97" s="68"/>
      <c r="U97" s="68"/>
      <c r="V97" s="68"/>
      <c r="W97" s="68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  <c r="AN97" s="68"/>
      <c r="AO97" s="68"/>
      <c r="AP97" s="68"/>
      <c r="AQ97" s="68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</sheetData>
  <sheetProtection sheet="1" formatColumns="0" formatRows="0" objects="1" scenarios="1" spinCount="100000" saltValue="tooySOJpKBBJ7wdW75fQ1Q+huNfae0U9jOKEGr4YDpAShLXsIGVi1qRVO2VJKM1MC1Bfc5ZrEdvVpVqaBqmMRg==" hashValue="/Rq44+EqJSLXnAiDhQOZODV+nVBip3fZSlKc5NEwamoHZ3t4P+x+m76sBMlziSar5Qdl62NuYm8SEJnz0fbtvQ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SO 02 - Stavební úpravy h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82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21"/>
      <c r="AT3" s="18" t="s">
        <v>83</v>
      </c>
    </row>
    <row r="4" s="1" customFormat="1" ht="24.96" customHeight="1">
      <c r="B4" s="21"/>
      <c r="D4" s="135" t="s">
        <v>84</v>
      </c>
      <c r="L4" s="21"/>
      <c r="M4" s="136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7" t="s">
        <v>16</v>
      </c>
      <c r="L6" s="21"/>
    </row>
    <row r="7" s="1" customFormat="1" ht="26.25" customHeight="1">
      <c r="B7" s="21"/>
      <c r="E7" s="138" t="str">
        <f>'Rekapitulace stavby'!K6</f>
        <v>Revitalizace těšínského divadla - objekt SO 02 - Stavební úpravy hlavního vstupu</v>
      </c>
      <c r="F7" s="137"/>
      <c r="G7" s="137"/>
      <c r="H7" s="137"/>
      <c r="L7" s="21"/>
    </row>
    <row r="8" s="2" customFormat="1" ht="12" customHeight="1">
      <c r="A8" s="39"/>
      <c r="B8" s="45"/>
      <c r="C8" s="39"/>
      <c r="D8" s="137" t="s">
        <v>85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9" t="s">
        <v>86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7" t="s">
        <v>18</v>
      </c>
      <c r="E11" s="39"/>
      <c r="F11" s="140" t="s">
        <v>1</v>
      </c>
      <c r="G11" s="39"/>
      <c r="H11" s="39"/>
      <c r="I11" s="137" t="s">
        <v>19</v>
      </c>
      <c r="J11" s="140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7" t="s">
        <v>20</v>
      </c>
      <c r="E12" s="39"/>
      <c r="F12" s="140" t="s">
        <v>21</v>
      </c>
      <c r="G12" s="39"/>
      <c r="H12" s="39"/>
      <c r="I12" s="137" t="s">
        <v>22</v>
      </c>
      <c r="J12" s="141" t="str">
        <f>'Rekapitulace stavby'!AN8</f>
        <v>9. 11. 2023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7" t="s">
        <v>24</v>
      </c>
      <c r="E14" s="39"/>
      <c r="F14" s="39"/>
      <c r="G14" s="39"/>
      <c r="H14" s="39"/>
      <c r="I14" s="137" t="s">
        <v>25</v>
      </c>
      <c r="J14" s="140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0" t="str">
        <f>IF('Rekapitulace stavby'!E11="","",'Rekapitulace stavby'!E11)</f>
        <v xml:space="preserve"> </v>
      </c>
      <c r="F15" s="39"/>
      <c r="G15" s="39"/>
      <c r="H15" s="39"/>
      <c r="I15" s="137" t="s">
        <v>26</v>
      </c>
      <c r="J15" s="140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7" t="s">
        <v>27</v>
      </c>
      <c r="E17" s="39"/>
      <c r="F17" s="39"/>
      <c r="G17" s="39"/>
      <c r="H17" s="39"/>
      <c r="I17" s="137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0"/>
      <c r="G18" s="140"/>
      <c r="H18" s="140"/>
      <c r="I18" s="137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7" t="s">
        <v>29</v>
      </c>
      <c r="E20" s="39"/>
      <c r="F20" s="39"/>
      <c r="G20" s="39"/>
      <c r="H20" s="39"/>
      <c r="I20" s="137" t="s">
        <v>25</v>
      </c>
      <c r="J20" s="140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0" t="str">
        <f>IF('Rekapitulace stavby'!E17="","",'Rekapitulace stavby'!E17)</f>
        <v xml:space="preserve"> </v>
      </c>
      <c r="F21" s="39"/>
      <c r="G21" s="39"/>
      <c r="H21" s="39"/>
      <c r="I21" s="137" t="s">
        <v>26</v>
      </c>
      <c r="J21" s="140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7" t="s">
        <v>31</v>
      </c>
      <c r="E23" s="39"/>
      <c r="F23" s="39"/>
      <c r="G23" s="39"/>
      <c r="H23" s="39"/>
      <c r="I23" s="137" t="s">
        <v>25</v>
      </c>
      <c r="J23" s="140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0" t="str">
        <f>IF('Rekapitulace stavby'!E20="","",'Rekapitulace stavby'!E20)</f>
        <v xml:space="preserve"> </v>
      </c>
      <c r="F24" s="39"/>
      <c r="G24" s="39"/>
      <c r="H24" s="39"/>
      <c r="I24" s="137" t="s">
        <v>26</v>
      </c>
      <c r="J24" s="140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7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6"/>
      <c r="E29" s="146"/>
      <c r="F29" s="146"/>
      <c r="G29" s="146"/>
      <c r="H29" s="146"/>
      <c r="I29" s="146"/>
      <c r="J29" s="146"/>
      <c r="K29" s="146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7" t="s">
        <v>33</v>
      </c>
      <c r="E30" s="39"/>
      <c r="F30" s="39"/>
      <c r="G30" s="39"/>
      <c r="H30" s="39"/>
      <c r="I30" s="39"/>
      <c r="J30" s="148">
        <f>ROUND(J138,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6"/>
      <c r="E31" s="146"/>
      <c r="F31" s="146"/>
      <c r="G31" s="146"/>
      <c r="H31" s="146"/>
      <c r="I31" s="146"/>
      <c r="J31" s="146"/>
      <c r="K31" s="146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9" t="s">
        <v>35</v>
      </c>
      <c r="G32" s="39"/>
      <c r="H32" s="39"/>
      <c r="I32" s="149" t="s">
        <v>34</v>
      </c>
      <c r="J32" s="149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0" t="s">
        <v>37</v>
      </c>
      <c r="E33" s="137" t="s">
        <v>38</v>
      </c>
      <c r="F33" s="151">
        <f>ROUND((SUM(BE138:BE380)),  2)</f>
        <v>0</v>
      </c>
      <c r="G33" s="39"/>
      <c r="H33" s="39"/>
      <c r="I33" s="152">
        <v>0.21</v>
      </c>
      <c r="J33" s="151">
        <f>ROUND(((SUM(BE138:BE380))*I33),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7" t="s">
        <v>39</v>
      </c>
      <c r="F34" s="151">
        <f>ROUND((SUM(BF138:BF380)),  2)</f>
        <v>0</v>
      </c>
      <c r="G34" s="39"/>
      <c r="H34" s="39"/>
      <c r="I34" s="152">
        <v>0.15</v>
      </c>
      <c r="J34" s="151">
        <f>ROUND(((SUM(BF138:BF380))*I34),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7" t="s">
        <v>40</v>
      </c>
      <c r="F35" s="151">
        <f>ROUND((SUM(BG138:BG380)),  2)</f>
        <v>0</v>
      </c>
      <c r="G35" s="39"/>
      <c r="H35" s="39"/>
      <c r="I35" s="152">
        <v>0.21</v>
      </c>
      <c r="J35" s="151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7" t="s">
        <v>41</v>
      </c>
      <c r="F36" s="151">
        <f>ROUND((SUM(BH138:BH380)),  2)</f>
        <v>0</v>
      </c>
      <c r="G36" s="39"/>
      <c r="H36" s="39"/>
      <c r="I36" s="152">
        <v>0.15</v>
      </c>
      <c r="J36" s="151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7" t="s">
        <v>42</v>
      </c>
      <c r="F37" s="151">
        <f>ROUND((SUM(BI138:BI380)),  2)</f>
        <v>0</v>
      </c>
      <c r="G37" s="39"/>
      <c r="H37" s="39"/>
      <c r="I37" s="152">
        <v>0</v>
      </c>
      <c r="J37" s="151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87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1" t="str">
        <f>E7</f>
        <v>Revitalizace těšínského divadla - objekt SO 02 - Stavební úpravy hlavního vstupu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85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02 - Stavební úpravy hlavního vstupu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9. 11. 2023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2" t="s">
        <v>88</v>
      </c>
      <c r="D94" s="173"/>
      <c r="E94" s="173"/>
      <c r="F94" s="173"/>
      <c r="G94" s="173"/>
      <c r="H94" s="173"/>
      <c r="I94" s="173"/>
      <c r="J94" s="174" t="s">
        <v>89</v>
      </c>
      <c r="K94" s="173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5" t="s">
        <v>90</v>
      </c>
      <c r="D96" s="41"/>
      <c r="E96" s="41"/>
      <c r="F96" s="41"/>
      <c r="G96" s="41"/>
      <c r="H96" s="41"/>
      <c r="I96" s="41"/>
      <c r="J96" s="111">
        <f>J138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91</v>
      </c>
    </row>
    <row r="97" s="9" customFormat="1" ht="24.96" customHeight="1">
      <c r="A97" s="9"/>
      <c r="B97" s="176"/>
      <c r="C97" s="177"/>
      <c r="D97" s="178" t="s">
        <v>92</v>
      </c>
      <c r="E97" s="179"/>
      <c r="F97" s="179"/>
      <c r="G97" s="179"/>
      <c r="H97" s="179"/>
      <c r="I97" s="179"/>
      <c r="J97" s="180">
        <f>J139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93</v>
      </c>
      <c r="E98" s="185"/>
      <c r="F98" s="185"/>
      <c r="G98" s="185"/>
      <c r="H98" s="185"/>
      <c r="I98" s="185"/>
      <c r="J98" s="186">
        <f>J140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94</v>
      </c>
      <c r="E99" s="185"/>
      <c r="F99" s="185"/>
      <c r="G99" s="185"/>
      <c r="H99" s="185"/>
      <c r="I99" s="185"/>
      <c r="J99" s="186">
        <f>J144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95</v>
      </c>
      <c r="E100" s="185"/>
      <c r="F100" s="185"/>
      <c r="G100" s="185"/>
      <c r="H100" s="185"/>
      <c r="I100" s="185"/>
      <c r="J100" s="186">
        <f>J212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182"/>
      <c r="C101" s="183"/>
      <c r="D101" s="184" t="s">
        <v>96</v>
      </c>
      <c r="E101" s="185"/>
      <c r="F101" s="185"/>
      <c r="G101" s="185"/>
      <c r="H101" s="185"/>
      <c r="I101" s="185"/>
      <c r="J101" s="186">
        <f>J259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97</v>
      </c>
      <c r="E102" s="185"/>
      <c r="F102" s="185"/>
      <c r="G102" s="185"/>
      <c r="H102" s="185"/>
      <c r="I102" s="185"/>
      <c r="J102" s="186">
        <f>J264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2"/>
      <c r="C103" s="183"/>
      <c r="D103" s="184" t="s">
        <v>98</v>
      </c>
      <c r="E103" s="185"/>
      <c r="F103" s="185"/>
      <c r="G103" s="185"/>
      <c r="H103" s="185"/>
      <c r="I103" s="185"/>
      <c r="J103" s="186">
        <f>J271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6"/>
      <c r="C104" s="177"/>
      <c r="D104" s="178" t="s">
        <v>99</v>
      </c>
      <c r="E104" s="179"/>
      <c r="F104" s="179"/>
      <c r="G104" s="179"/>
      <c r="H104" s="179"/>
      <c r="I104" s="179"/>
      <c r="J104" s="180">
        <f>J273</f>
        <v>0</v>
      </c>
      <c r="K104" s="177"/>
      <c r="L104" s="181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2"/>
      <c r="C105" s="183"/>
      <c r="D105" s="184" t="s">
        <v>100</v>
      </c>
      <c r="E105" s="185"/>
      <c r="F105" s="185"/>
      <c r="G105" s="185"/>
      <c r="H105" s="185"/>
      <c r="I105" s="185"/>
      <c r="J105" s="186">
        <f>J274</f>
        <v>0</v>
      </c>
      <c r="K105" s="183"/>
      <c r="L105" s="18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2"/>
      <c r="C106" s="183"/>
      <c r="D106" s="184" t="s">
        <v>101</v>
      </c>
      <c r="E106" s="185"/>
      <c r="F106" s="185"/>
      <c r="G106" s="185"/>
      <c r="H106" s="185"/>
      <c r="I106" s="185"/>
      <c r="J106" s="186">
        <f>J279</f>
        <v>0</v>
      </c>
      <c r="K106" s="183"/>
      <c r="L106" s="18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2"/>
      <c r="C107" s="183"/>
      <c r="D107" s="184" t="s">
        <v>102</v>
      </c>
      <c r="E107" s="185"/>
      <c r="F107" s="185"/>
      <c r="G107" s="185"/>
      <c r="H107" s="185"/>
      <c r="I107" s="185"/>
      <c r="J107" s="186">
        <f>J289</f>
        <v>0</v>
      </c>
      <c r="K107" s="183"/>
      <c r="L107" s="18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2"/>
      <c r="C108" s="183"/>
      <c r="D108" s="184" t="s">
        <v>103</v>
      </c>
      <c r="E108" s="185"/>
      <c r="F108" s="185"/>
      <c r="G108" s="185"/>
      <c r="H108" s="185"/>
      <c r="I108" s="185"/>
      <c r="J108" s="186">
        <f>J293</f>
        <v>0</v>
      </c>
      <c r="K108" s="183"/>
      <c r="L108" s="18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2"/>
      <c r="C109" s="183"/>
      <c r="D109" s="184" t="s">
        <v>104</v>
      </c>
      <c r="E109" s="185"/>
      <c r="F109" s="185"/>
      <c r="G109" s="185"/>
      <c r="H109" s="185"/>
      <c r="I109" s="185"/>
      <c r="J109" s="186">
        <f>J310</f>
        <v>0</v>
      </c>
      <c r="K109" s="183"/>
      <c r="L109" s="18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2"/>
      <c r="C110" s="183"/>
      <c r="D110" s="184" t="s">
        <v>105</v>
      </c>
      <c r="E110" s="185"/>
      <c r="F110" s="185"/>
      <c r="G110" s="185"/>
      <c r="H110" s="185"/>
      <c r="I110" s="185"/>
      <c r="J110" s="186">
        <f>J318</f>
        <v>0</v>
      </c>
      <c r="K110" s="183"/>
      <c r="L110" s="18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2"/>
      <c r="C111" s="183"/>
      <c r="D111" s="184" t="s">
        <v>106</v>
      </c>
      <c r="E111" s="185"/>
      <c r="F111" s="185"/>
      <c r="G111" s="185"/>
      <c r="H111" s="185"/>
      <c r="I111" s="185"/>
      <c r="J111" s="186">
        <f>J331</f>
        <v>0</v>
      </c>
      <c r="K111" s="183"/>
      <c r="L111" s="18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2"/>
      <c r="C112" s="183"/>
      <c r="D112" s="184" t="s">
        <v>107</v>
      </c>
      <c r="E112" s="185"/>
      <c r="F112" s="185"/>
      <c r="G112" s="185"/>
      <c r="H112" s="185"/>
      <c r="I112" s="185"/>
      <c r="J112" s="186">
        <f>J343</f>
        <v>0</v>
      </c>
      <c r="K112" s="183"/>
      <c r="L112" s="187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9" customFormat="1" ht="24.96" customHeight="1">
      <c r="A113" s="9"/>
      <c r="B113" s="176"/>
      <c r="C113" s="177"/>
      <c r="D113" s="178" t="s">
        <v>108</v>
      </c>
      <c r="E113" s="179"/>
      <c r="F113" s="179"/>
      <c r="G113" s="179"/>
      <c r="H113" s="179"/>
      <c r="I113" s="179"/>
      <c r="J113" s="180">
        <f>J358</f>
        <v>0</v>
      </c>
      <c r="K113" s="177"/>
      <c r="L113" s="181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="10" customFormat="1" ht="19.92" customHeight="1">
      <c r="A114" s="10"/>
      <c r="B114" s="182"/>
      <c r="C114" s="183"/>
      <c r="D114" s="184" t="s">
        <v>109</v>
      </c>
      <c r="E114" s="185"/>
      <c r="F114" s="185"/>
      <c r="G114" s="185"/>
      <c r="H114" s="185"/>
      <c r="I114" s="185"/>
      <c r="J114" s="186">
        <f>J359</f>
        <v>0</v>
      </c>
      <c r="K114" s="183"/>
      <c r="L114" s="187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9" customFormat="1" ht="24.96" customHeight="1">
      <c r="A115" s="9"/>
      <c r="B115" s="176"/>
      <c r="C115" s="177"/>
      <c r="D115" s="178" t="s">
        <v>110</v>
      </c>
      <c r="E115" s="179"/>
      <c r="F115" s="179"/>
      <c r="G115" s="179"/>
      <c r="H115" s="179"/>
      <c r="I115" s="179"/>
      <c r="J115" s="180">
        <f>J369</f>
        <v>0</v>
      </c>
      <c r="K115" s="177"/>
      <c r="L115" s="181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</row>
    <row r="116" s="10" customFormat="1" ht="19.92" customHeight="1">
      <c r="A116" s="10"/>
      <c r="B116" s="182"/>
      <c r="C116" s="183"/>
      <c r="D116" s="184" t="s">
        <v>111</v>
      </c>
      <c r="E116" s="185"/>
      <c r="F116" s="185"/>
      <c r="G116" s="185"/>
      <c r="H116" s="185"/>
      <c r="I116" s="185"/>
      <c r="J116" s="186">
        <f>J370</f>
        <v>0</v>
      </c>
      <c r="K116" s="183"/>
      <c r="L116" s="187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2"/>
      <c r="C117" s="183"/>
      <c r="D117" s="184" t="s">
        <v>112</v>
      </c>
      <c r="E117" s="185"/>
      <c r="F117" s="185"/>
      <c r="G117" s="185"/>
      <c r="H117" s="185"/>
      <c r="I117" s="185"/>
      <c r="J117" s="186">
        <f>J375</f>
        <v>0</v>
      </c>
      <c r="K117" s="183"/>
      <c r="L117" s="187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9" customFormat="1" ht="24.96" customHeight="1">
      <c r="A118" s="9"/>
      <c r="B118" s="176"/>
      <c r="C118" s="177"/>
      <c r="D118" s="178" t="s">
        <v>113</v>
      </c>
      <c r="E118" s="179"/>
      <c r="F118" s="179"/>
      <c r="G118" s="179"/>
      <c r="H118" s="179"/>
      <c r="I118" s="179"/>
      <c r="J118" s="180">
        <f>J377</f>
        <v>0</v>
      </c>
      <c r="K118" s="177"/>
      <c r="L118" s="181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</row>
    <row r="119" s="2" customFormat="1" ht="21.84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67"/>
      <c r="C120" s="68"/>
      <c r="D120" s="68"/>
      <c r="E120" s="68"/>
      <c r="F120" s="68"/>
      <c r="G120" s="68"/>
      <c r="H120" s="68"/>
      <c r="I120" s="68"/>
      <c r="J120" s="68"/>
      <c r="K120" s="68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4" s="2" customFormat="1" ht="6.96" customHeight="1">
      <c r="A124" s="39"/>
      <c r="B124" s="69"/>
      <c r="C124" s="70"/>
      <c r="D124" s="70"/>
      <c r="E124" s="70"/>
      <c r="F124" s="70"/>
      <c r="G124" s="70"/>
      <c r="H124" s="70"/>
      <c r="I124" s="70"/>
      <c r="J124" s="70"/>
      <c r="K124" s="70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24.96" customHeight="1">
      <c r="A125" s="39"/>
      <c r="B125" s="40"/>
      <c r="C125" s="24" t="s">
        <v>114</v>
      </c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2" customHeight="1">
      <c r="A127" s="39"/>
      <c r="B127" s="40"/>
      <c r="C127" s="33" t="s">
        <v>16</v>
      </c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26.25" customHeight="1">
      <c r="A128" s="39"/>
      <c r="B128" s="40"/>
      <c r="C128" s="41"/>
      <c r="D128" s="41"/>
      <c r="E128" s="171" t="str">
        <f>E7</f>
        <v>Revitalizace těšínského divadla - objekt SO 02 - Stavební úpravy hlavního vstupu</v>
      </c>
      <c r="F128" s="33"/>
      <c r="G128" s="33"/>
      <c r="H128" s="33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2" customHeight="1">
      <c r="A129" s="39"/>
      <c r="B129" s="40"/>
      <c r="C129" s="33" t="s">
        <v>85</v>
      </c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6.5" customHeight="1">
      <c r="A130" s="39"/>
      <c r="B130" s="40"/>
      <c r="C130" s="41"/>
      <c r="D130" s="41"/>
      <c r="E130" s="77" t="str">
        <f>E9</f>
        <v>SO 02 - Stavební úpravy hlavního vstupu</v>
      </c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6.96" customHeight="1">
      <c r="A131" s="39"/>
      <c r="B131" s="40"/>
      <c r="C131" s="41"/>
      <c r="D131" s="41"/>
      <c r="E131" s="41"/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2" customHeight="1">
      <c r="A132" s="39"/>
      <c r="B132" s="40"/>
      <c r="C132" s="33" t="s">
        <v>20</v>
      </c>
      <c r="D132" s="41"/>
      <c r="E132" s="41"/>
      <c r="F132" s="28" t="str">
        <f>F12</f>
        <v xml:space="preserve"> </v>
      </c>
      <c r="G132" s="41"/>
      <c r="H132" s="41"/>
      <c r="I132" s="33" t="s">
        <v>22</v>
      </c>
      <c r="J132" s="80" t="str">
        <f>IF(J12="","",J12)</f>
        <v>9. 11. 2023</v>
      </c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6.96" customHeight="1">
      <c r="A133" s="39"/>
      <c r="B133" s="40"/>
      <c r="C133" s="41"/>
      <c r="D133" s="41"/>
      <c r="E133" s="41"/>
      <c r="F133" s="41"/>
      <c r="G133" s="41"/>
      <c r="H133" s="41"/>
      <c r="I133" s="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5.15" customHeight="1">
      <c r="A134" s="39"/>
      <c r="B134" s="40"/>
      <c r="C134" s="33" t="s">
        <v>24</v>
      </c>
      <c r="D134" s="41"/>
      <c r="E134" s="41"/>
      <c r="F134" s="28" t="str">
        <f>E15</f>
        <v xml:space="preserve"> </v>
      </c>
      <c r="G134" s="41"/>
      <c r="H134" s="41"/>
      <c r="I134" s="33" t="s">
        <v>29</v>
      </c>
      <c r="J134" s="37" t="str">
        <f>E21</f>
        <v xml:space="preserve"> </v>
      </c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5.15" customHeight="1">
      <c r="A135" s="39"/>
      <c r="B135" s="40"/>
      <c r="C135" s="33" t="s">
        <v>27</v>
      </c>
      <c r="D135" s="41"/>
      <c r="E135" s="41"/>
      <c r="F135" s="28" t="str">
        <f>IF(E18="","",E18)</f>
        <v>Vyplň údaj</v>
      </c>
      <c r="G135" s="41"/>
      <c r="H135" s="41"/>
      <c r="I135" s="33" t="s">
        <v>31</v>
      </c>
      <c r="J135" s="37" t="str">
        <f>E24</f>
        <v xml:space="preserve"> </v>
      </c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10.32" customHeight="1">
      <c r="A136" s="39"/>
      <c r="B136" s="40"/>
      <c r="C136" s="41"/>
      <c r="D136" s="41"/>
      <c r="E136" s="41"/>
      <c r="F136" s="41"/>
      <c r="G136" s="41"/>
      <c r="H136" s="41"/>
      <c r="I136" s="41"/>
      <c r="J136" s="41"/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11" customFormat="1" ht="29.28" customHeight="1">
      <c r="A137" s="188"/>
      <c r="B137" s="189"/>
      <c r="C137" s="190" t="s">
        <v>115</v>
      </c>
      <c r="D137" s="191" t="s">
        <v>58</v>
      </c>
      <c r="E137" s="191" t="s">
        <v>54</v>
      </c>
      <c r="F137" s="191" t="s">
        <v>55</v>
      </c>
      <c r="G137" s="191" t="s">
        <v>116</v>
      </c>
      <c r="H137" s="191" t="s">
        <v>117</v>
      </c>
      <c r="I137" s="191" t="s">
        <v>118</v>
      </c>
      <c r="J137" s="191" t="s">
        <v>89</v>
      </c>
      <c r="K137" s="192" t="s">
        <v>119</v>
      </c>
      <c r="L137" s="193"/>
      <c r="M137" s="101" t="s">
        <v>1</v>
      </c>
      <c r="N137" s="102" t="s">
        <v>37</v>
      </c>
      <c r="O137" s="102" t="s">
        <v>120</v>
      </c>
      <c r="P137" s="102" t="s">
        <v>121</v>
      </c>
      <c r="Q137" s="102" t="s">
        <v>122</v>
      </c>
      <c r="R137" s="102" t="s">
        <v>123</v>
      </c>
      <c r="S137" s="102" t="s">
        <v>124</v>
      </c>
      <c r="T137" s="103" t="s">
        <v>125</v>
      </c>
      <c r="U137" s="188"/>
      <c r="V137" s="188"/>
      <c r="W137" s="188"/>
      <c r="X137" s="188"/>
      <c r="Y137" s="188"/>
      <c r="Z137" s="188"/>
      <c r="AA137" s="188"/>
      <c r="AB137" s="188"/>
      <c r="AC137" s="188"/>
      <c r="AD137" s="188"/>
      <c r="AE137" s="188"/>
    </row>
    <row r="138" s="2" customFormat="1" ht="22.8" customHeight="1">
      <c r="A138" s="39"/>
      <c r="B138" s="40"/>
      <c r="C138" s="108" t="s">
        <v>126</v>
      </c>
      <c r="D138" s="41"/>
      <c r="E138" s="41"/>
      <c r="F138" s="41"/>
      <c r="G138" s="41"/>
      <c r="H138" s="41"/>
      <c r="I138" s="41"/>
      <c r="J138" s="194">
        <f>BK138</f>
        <v>0</v>
      </c>
      <c r="K138" s="41"/>
      <c r="L138" s="45"/>
      <c r="M138" s="104"/>
      <c r="N138" s="195"/>
      <c r="O138" s="105"/>
      <c r="P138" s="196">
        <f>P139+P273+P358+P369+P377</f>
        <v>0</v>
      </c>
      <c r="Q138" s="105"/>
      <c r="R138" s="196">
        <f>R139+R273+R358+R369+R377</f>
        <v>42.3652536</v>
      </c>
      <c r="S138" s="105"/>
      <c r="T138" s="197">
        <f>T139+T273+T358+T369+T377</f>
        <v>42.7389445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72</v>
      </c>
      <c r="AU138" s="18" t="s">
        <v>91</v>
      </c>
      <c r="BK138" s="198">
        <f>BK139+BK273+BK358+BK369+BK377</f>
        <v>0</v>
      </c>
    </row>
    <row r="139" s="12" customFormat="1" ht="25.92" customHeight="1">
      <c r="A139" s="12"/>
      <c r="B139" s="199"/>
      <c r="C139" s="200"/>
      <c r="D139" s="201" t="s">
        <v>72</v>
      </c>
      <c r="E139" s="202" t="s">
        <v>127</v>
      </c>
      <c r="F139" s="202" t="s">
        <v>128</v>
      </c>
      <c r="G139" s="200"/>
      <c r="H139" s="200"/>
      <c r="I139" s="203"/>
      <c r="J139" s="204">
        <f>BK139</f>
        <v>0</v>
      </c>
      <c r="K139" s="200"/>
      <c r="L139" s="205"/>
      <c r="M139" s="206"/>
      <c r="N139" s="207"/>
      <c r="O139" s="207"/>
      <c r="P139" s="208">
        <f>P140+P144+P212+P264+P271</f>
        <v>0</v>
      </c>
      <c r="Q139" s="207"/>
      <c r="R139" s="208">
        <f>R140+R144+R212+R264+R271</f>
        <v>35.6535906</v>
      </c>
      <c r="S139" s="207"/>
      <c r="T139" s="209">
        <f>T140+T144+T212+T264+T271</f>
        <v>41.985612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0" t="s">
        <v>81</v>
      </c>
      <c r="AT139" s="211" t="s">
        <v>72</v>
      </c>
      <c r="AU139" s="211" t="s">
        <v>73</v>
      </c>
      <c r="AY139" s="210" t="s">
        <v>129</v>
      </c>
      <c r="BK139" s="212">
        <f>BK140+BK144+BK212+BK264+BK271</f>
        <v>0</v>
      </c>
    </row>
    <row r="140" s="12" customFormat="1" ht="22.8" customHeight="1">
      <c r="A140" s="12"/>
      <c r="B140" s="199"/>
      <c r="C140" s="200"/>
      <c r="D140" s="201" t="s">
        <v>72</v>
      </c>
      <c r="E140" s="213" t="s">
        <v>130</v>
      </c>
      <c r="F140" s="213" t="s">
        <v>131</v>
      </c>
      <c r="G140" s="200"/>
      <c r="H140" s="200"/>
      <c r="I140" s="203"/>
      <c r="J140" s="214">
        <f>BK140</f>
        <v>0</v>
      </c>
      <c r="K140" s="200"/>
      <c r="L140" s="205"/>
      <c r="M140" s="206"/>
      <c r="N140" s="207"/>
      <c r="O140" s="207"/>
      <c r="P140" s="208">
        <f>SUM(P141:P143)</f>
        <v>0</v>
      </c>
      <c r="Q140" s="207"/>
      <c r="R140" s="208">
        <f>SUM(R141:R143)</f>
        <v>0.40416640000000008</v>
      </c>
      <c r="S140" s="207"/>
      <c r="T140" s="209">
        <f>SUM(T141:T143)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0" t="s">
        <v>81</v>
      </c>
      <c r="AT140" s="211" t="s">
        <v>72</v>
      </c>
      <c r="AU140" s="211" t="s">
        <v>81</v>
      </c>
      <c r="AY140" s="210" t="s">
        <v>129</v>
      </c>
      <c r="BK140" s="212">
        <f>SUM(BK141:BK143)</f>
        <v>0</v>
      </c>
    </row>
    <row r="141" s="2" customFormat="1" ht="24.15" customHeight="1">
      <c r="A141" s="39"/>
      <c r="B141" s="40"/>
      <c r="C141" s="215" t="s">
        <v>81</v>
      </c>
      <c r="D141" s="215" t="s">
        <v>132</v>
      </c>
      <c r="E141" s="216" t="s">
        <v>133</v>
      </c>
      <c r="F141" s="217" t="s">
        <v>134</v>
      </c>
      <c r="G141" s="218" t="s">
        <v>135</v>
      </c>
      <c r="H141" s="219">
        <v>3.84</v>
      </c>
      <c r="I141" s="220"/>
      <c r="J141" s="221">
        <f>ROUND(I141*H141,2)</f>
        <v>0</v>
      </c>
      <c r="K141" s="217" t="s">
        <v>136</v>
      </c>
      <c r="L141" s="45"/>
      <c r="M141" s="222" t="s">
        <v>1</v>
      </c>
      <c r="N141" s="223" t="s">
        <v>38</v>
      </c>
      <c r="O141" s="92"/>
      <c r="P141" s="224">
        <f>O141*H141</f>
        <v>0</v>
      </c>
      <c r="Q141" s="224">
        <v>0.07921</v>
      </c>
      <c r="R141" s="224">
        <f>Q141*H141</f>
        <v>0.3041664</v>
      </c>
      <c r="S141" s="224">
        <v>0</v>
      </c>
      <c r="T141" s="22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6" t="s">
        <v>137</v>
      </c>
      <c r="AT141" s="226" t="s">
        <v>132</v>
      </c>
      <c r="AU141" s="226" t="s">
        <v>83</v>
      </c>
      <c r="AY141" s="18" t="s">
        <v>129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8" t="s">
        <v>81</v>
      </c>
      <c r="BK141" s="227">
        <f>ROUND(I141*H141,2)</f>
        <v>0</v>
      </c>
      <c r="BL141" s="18" t="s">
        <v>137</v>
      </c>
      <c r="BM141" s="226" t="s">
        <v>138</v>
      </c>
    </row>
    <row r="142" s="13" customFormat="1">
      <c r="A142" s="13"/>
      <c r="B142" s="228"/>
      <c r="C142" s="229"/>
      <c r="D142" s="230" t="s">
        <v>139</v>
      </c>
      <c r="E142" s="231" t="s">
        <v>1</v>
      </c>
      <c r="F142" s="232" t="s">
        <v>140</v>
      </c>
      <c r="G142" s="229"/>
      <c r="H142" s="233">
        <v>3.84</v>
      </c>
      <c r="I142" s="234"/>
      <c r="J142" s="229"/>
      <c r="K142" s="229"/>
      <c r="L142" s="235"/>
      <c r="M142" s="236"/>
      <c r="N142" s="237"/>
      <c r="O142" s="237"/>
      <c r="P142" s="237"/>
      <c r="Q142" s="237"/>
      <c r="R142" s="237"/>
      <c r="S142" s="237"/>
      <c r="T142" s="23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9" t="s">
        <v>139</v>
      </c>
      <c r="AU142" s="239" t="s">
        <v>83</v>
      </c>
      <c r="AV142" s="13" t="s">
        <v>83</v>
      </c>
      <c r="AW142" s="13" t="s">
        <v>30</v>
      </c>
      <c r="AX142" s="13" t="s">
        <v>81</v>
      </c>
      <c r="AY142" s="239" t="s">
        <v>129</v>
      </c>
    </row>
    <row r="143" s="2" customFormat="1" ht="24.15" customHeight="1">
      <c r="A143" s="39"/>
      <c r="B143" s="40"/>
      <c r="C143" s="215" t="s">
        <v>83</v>
      </c>
      <c r="D143" s="215" t="s">
        <v>132</v>
      </c>
      <c r="E143" s="216" t="s">
        <v>141</v>
      </c>
      <c r="F143" s="217" t="s">
        <v>142</v>
      </c>
      <c r="G143" s="218" t="s">
        <v>143</v>
      </c>
      <c r="H143" s="219">
        <v>1</v>
      </c>
      <c r="I143" s="220"/>
      <c r="J143" s="221">
        <f>ROUND(I143*H143,2)</f>
        <v>0</v>
      </c>
      <c r="K143" s="217" t="s">
        <v>1</v>
      </c>
      <c r="L143" s="45"/>
      <c r="M143" s="222" t="s">
        <v>1</v>
      </c>
      <c r="N143" s="223" t="s">
        <v>38</v>
      </c>
      <c r="O143" s="92"/>
      <c r="P143" s="224">
        <f>O143*H143</f>
        <v>0</v>
      </c>
      <c r="Q143" s="224">
        <v>0.1</v>
      </c>
      <c r="R143" s="224">
        <f>Q143*H143</f>
        <v>0.1</v>
      </c>
      <c r="S143" s="224">
        <v>0</v>
      </c>
      <c r="T143" s="22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6" t="s">
        <v>137</v>
      </c>
      <c r="AT143" s="226" t="s">
        <v>132</v>
      </c>
      <c r="AU143" s="226" t="s">
        <v>83</v>
      </c>
      <c r="AY143" s="18" t="s">
        <v>129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8" t="s">
        <v>81</v>
      </c>
      <c r="BK143" s="227">
        <f>ROUND(I143*H143,2)</f>
        <v>0</v>
      </c>
      <c r="BL143" s="18" t="s">
        <v>137</v>
      </c>
      <c r="BM143" s="226" t="s">
        <v>144</v>
      </c>
    </row>
    <row r="144" s="12" customFormat="1" ht="22.8" customHeight="1">
      <c r="A144" s="12"/>
      <c r="B144" s="199"/>
      <c r="C144" s="200"/>
      <c r="D144" s="201" t="s">
        <v>72</v>
      </c>
      <c r="E144" s="213" t="s">
        <v>145</v>
      </c>
      <c r="F144" s="213" t="s">
        <v>146</v>
      </c>
      <c r="G144" s="200"/>
      <c r="H144" s="200"/>
      <c r="I144" s="203"/>
      <c r="J144" s="214">
        <f>BK144</f>
        <v>0</v>
      </c>
      <c r="K144" s="200"/>
      <c r="L144" s="205"/>
      <c r="M144" s="206"/>
      <c r="N144" s="207"/>
      <c r="O144" s="207"/>
      <c r="P144" s="208">
        <f>SUM(P145:P211)</f>
        <v>0</v>
      </c>
      <c r="Q144" s="207"/>
      <c r="R144" s="208">
        <f>SUM(R145:R211)</f>
        <v>19.8699842</v>
      </c>
      <c r="S144" s="207"/>
      <c r="T144" s="209">
        <f>SUM(T145:T211)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0" t="s">
        <v>81</v>
      </c>
      <c r="AT144" s="211" t="s">
        <v>72</v>
      </c>
      <c r="AU144" s="211" t="s">
        <v>81</v>
      </c>
      <c r="AY144" s="210" t="s">
        <v>129</v>
      </c>
      <c r="BK144" s="212">
        <f>SUM(BK145:BK211)</f>
        <v>0</v>
      </c>
    </row>
    <row r="145" s="2" customFormat="1" ht="24.15" customHeight="1">
      <c r="A145" s="39"/>
      <c r="B145" s="40"/>
      <c r="C145" s="215" t="s">
        <v>130</v>
      </c>
      <c r="D145" s="215" t="s">
        <v>132</v>
      </c>
      <c r="E145" s="216" t="s">
        <v>147</v>
      </c>
      <c r="F145" s="217" t="s">
        <v>148</v>
      </c>
      <c r="G145" s="218" t="s">
        <v>135</v>
      </c>
      <c r="H145" s="219">
        <v>35</v>
      </c>
      <c r="I145" s="220"/>
      <c r="J145" s="221">
        <f>ROUND(I145*H145,2)</f>
        <v>0</v>
      </c>
      <c r="K145" s="217" t="s">
        <v>136</v>
      </c>
      <c r="L145" s="45"/>
      <c r="M145" s="222" t="s">
        <v>1</v>
      </c>
      <c r="N145" s="223" t="s">
        <v>38</v>
      </c>
      <c r="O145" s="92"/>
      <c r="P145" s="224">
        <f>O145*H145</f>
        <v>0</v>
      </c>
      <c r="Q145" s="224">
        <v>0.00735</v>
      </c>
      <c r="R145" s="224">
        <f>Q145*H145</f>
        <v>0.25724999999999996</v>
      </c>
      <c r="S145" s="224">
        <v>0</v>
      </c>
      <c r="T145" s="22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6" t="s">
        <v>137</v>
      </c>
      <c r="AT145" s="226" t="s">
        <v>132</v>
      </c>
      <c r="AU145" s="226" t="s">
        <v>83</v>
      </c>
      <c r="AY145" s="18" t="s">
        <v>129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18" t="s">
        <v>81</v>
      </c>
      <c r="BK145" s="227">
        <f>ROUND(I145*H145,2)</f>
        <v>0</v>
      </c>
      <c r="BL145" s="18" t="s">
        <v>137</v>
      </c>
      <c r="BM145" s="226" t="s">
        <v>149</v>
      </c>
    </row>
    <row r="146" s="13" customFormat="1">
      <c r="A146" s="13"/>
      <c r="B146" s="228"/>
      <c r="C146" s="229"/>
      <c r="D146" s="230" t="s">
        <v>139</v>
      </c>
      <c r="E146" s="231" t="s">
        <v>1</v>
      </c>
      <c r="F146" s="232" t="s">
        <v>150</v>
      </c>
      <c r="G146" s="229"/>
      <c r="H146" s="233">
        <v>35</v>
      </c>
      <c r="I146" s="234"/>
      <c r="J146" s="229"/>
      <c r="K146" s="229"/>
      <c r="L146" s="235"/>
      <c r="M146" s="236"/>
      <c r="N146" s="237"/>
      <c r="O146" s="237"/>
      <c r="P146" s="237"/>
      <c r="Q146" s="237"/>
      <c r="R146" s="237"/>
      <c r="S146" s="237"/>
      <c r="T146" s="23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9" t="s">
        <v>139</v>
      </c>
      <c r="AU146" s="239" t="s">
        <v>83</v>
      </c>
      <c r="AV146" s="13" t="s">
        <v>83</v>
      </c>
      <c r="AW146" s="13" t="s">
        <v>30</v>
      </c>
      <c r="AX146" s="13" t="s">
        <v>81</v>
      </c>
      <c r="AY146" s="239" t="s">
        <v>129</v>
      </c>
    </row>
    <row r="147" s="2" customFormat="1" ht="24.15" customHeight="1">
      <c r="A147" s="39"/>
      <c r="B147" s="40"/>
      <c r="C147" s="215" t="s">
        <v>137</v>
      </c>
      <c r="D147" s="215" t="s">
        <v>132</v>
      </c>
      <c r="E147" s="216" t="s">
        <v>151</v>
      </c>
      <c r="F147" s="217" t="s">
        <v>152</v>
      </c>
      <c r="G147" s="218" t="s">
        <v>135</v>
      </c>
      <c r="H147" s="219">
        <v>35</v>
      </c>
      <c r="I147" s="220"/>
      <c r="J147" s="221">
        <f>ROUND(I147*H147,2)</f>
        <v>0</v>
      </c>
      <c r="K147" s="217" t="s">
        <v>136</v>
      </c>
      <c r="L147" s="45"/>
      <c r="M147" s="222" t="s">
        <v>1</v>
      </c>
      <c r="N147" s="223" t="s">
        <v>38</v>
      </c>
      <c r="O147" s="92"/>
      <c r="P147" s="224">
        <f>O147*H147</f>
        <v>0</v>
      </c>
      <c r="Q147" s="224">
        <v>0.01838</v>
      </c>
      <c r="R147" s="224">
        <f>Q147*H147</f>
        <v>0.6433</v>
      </c>
      <c r="S147" s="224">
        <v>0</v>
      </c>
      <c r="T147" s="225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6" t="s">
        <v>137</v>
      </c>
      <c r="AT147" s="226" t="s">
        <v>132</v>
      </c>
      <c r="AU147" s="226" t="s">
        <v>83</v>
      </c>
      <c r="AY147" s="18" t="s">
        <v>129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18" t="s">
        <v>81</v>
      </c>
      <c r="BK147" s="227">
        <f>ROUND(I147*H147,2)</f>
        <v>0</v>
      </c>
      <c r="BL147" s="18" t="s">
        <v>137</v>
      </c>
      <c r="BM147" s="226" t="s">
        <v>153</v>
      </c>
    </row>
    <row r="148" s="13" customFormat="1">
      <c r="A148" s="13"/>
      <c r="B148" s="228"/>
      <c r="C148" s="229"/>
      <c r="D148" s="230" t="s">
        <v>139</v>
      </c>
      <c r="E148" s="231" t="s">
        <v>1</v>
      </c>
      <c r="F148" s="232" t="s">
        <v>150</v>
      </c>
      <c r="G148" s="229"/>
      <c r="H148" s="233">
        <v>35</v>
      </c>
      <c r="I148" s="234"/>
      <c r="J148" s="229"/>
      <c r="K148" s="229"/>
      <c r="L148" s="235"/>
      <c r="M148" s="236"/>
      <c r="N148" s="237"/>
      <c r="O148" s="237"/>
      <c r="P148" s="237"/>
      <c r="Q148" s="237"/>
      <c r="R148" s="237"/>
      <c r="S148" s="237"/>
      <c r="T148" s="23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9" t="s">
        <v>139</v>
      </c>
      <c r="AU148" s="239" t="s">
        <v>83</v>
      </c>
      <c r="AV148" s="13" t="s">
        <v>83</v>
      </c>
      <c r="AW148" s="13" t="s">
        <v>30</v>
      </c>
      <c r="AX148" s="13" t="s">
        <v>81</v>
      </c>
      <c r="AY148" s="239" t="s">
        <v>129</v>
      </c>
    </row>
    <row r="149" s="2" customFormat="1" ht="24.15" customHeight="1">
      <c r="A149" s="39"/>
      <c r="B149" s="40"/>
      <c r="C149" s="215" t="s">
        <v>154</v>
      </c>
      <c r="D149" s="215" t="s">
        <v>132</v>
      </c>
      <c r="E149" s="216" t="s">
        <v>155</v>
      </c>
      <c r="F149" s="217" t="s">
        <v>156</v>
      </c>
      <c r="G149" s="218" t="s">
        <v>135</v>
      </c>
      <c r="H149" s="219">
        <v>35</v>
      </c>
      <c r="I149" s="220"/>
      <c r="J149" s="221">
        <f>ROUND(I149*H149,2)</f>
        <v>0</v>
      </c>
      <c r="K149" s="217" t="s">
        <v>136</v>
      </c>
      <c r="L149" s="45"/>
      <c r="M149" s="222" t="s">
        <v>1</v>
      </c>
      <c r="N149" s="223" t="s">
        <v>38</v>
      </c>
      <c r="O149" s="92"/>
      <c r="P149" s="224">
        <f>O149*H149</f>
        <v>0</v>
      </c>
      <c r="Q149" s="224">
        <v>0.0079</v>
      </c>
      <c r="R149" s="224">
        <f>Q149*H149</f>
        <v>0.2765</v>
      </c>
      <c r="S149" s="224">
        <v>0</v>
      </c>
      <c r="T149" s="22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6" t="s">
        <v>137</v>
      </c>
      <c r="AT149" s="226" t="s">
        <v>132</v>
      </c>
      <c r="AU149" s="226" t="s">
        <v>83</v>
      </c>
      <c r="AY149" s="18" t="s">
        <v>129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18" t="s">
        <v>81</v>
      </c>
      <c r="BK149" s="227">
        <f>ROUND(I149*H149,2)</f>
        <v>0</v>
      </c>
      <c r="BL149" s="18" t="s">
        <v>137</v>
      </c>
      <c r="BM149" s="226" t="s">
        <v>157</v>
      </c>
    </row>
    <row r="150" s="13" customFormat="1">
      <c r="A150" s="13"/>
      <c r="B150" s="228"/>
      <c r="C150" s="229"/>
      <c r="D150" s="230" t="s">
        <v>139</v>
      </c>
      <c r="E150" s="231" t="s">
        <v>1</v>
      </c>
      <c r="F150" s="232" t="s">
        <v>150</v>
      </c>
      <c r="G150" s="229"/>
      <c r="H150" s="233">
        <v>35</v>
      </c>
      <c r="I150" s="234"/>
      <c r="J150" s="229"/>
      <c r="K150" s="229"/>
      <c r="L150" s="235"/>
      <c r="M150" s="236"/>
      <c r="N150" s="237"/>
      <c r="O150" s="237"/>
      <c r="P150" s="237"/>
      <c r="Q150" s="237"/>
      <c r="R150" s="237"/>
      <c r="S150" s="237"/>
      <c r="T150" s="23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9" t="s">
        <v>139</v>
      </c>
      <c r="AU150" s="239" t="s">
        <v>83</v>
      </c>
      <c r="AV150" s="13" t="s">
        <v>83</v>
      </c>
      <c r="AW150" s="13" t="s">
        <v>30</v>
      </c>
      <c r="AX150" s="13" t="s">
        <v>81</v>
      </c>
      <c r="AY150" s="239" t="s">
        <v>129</v>
      </c>
    </row>
    <row r="151" s="2" customFormat="1" ht="16.5" customHeight="1">
      <c r="A151" s="39"/>
      <c r="B151" s="40"/>
      <c r="C151" s="215" t="s">
        <v>145</v>
      </c>
      <c r="D151" s="215" t="s">
        <v>132</v>
      </c>
      <c r="E151" s="216" t="s">
        <v>158</v>
      </c>
      <c r="F151" s="217" t="s">
        <v>159</v>
      </c>
      <c r="G151" s="218" t="s">
        <v>135</v>
      </c>
      <c r="H151" s="219">
        <v>508.96</v>
      </c>
      <c r="I151" s="220"/>
      <c r="J151" s="221">
        <f>ROUND(I151*H151,2)</f>
        <v>0</v>
      </c>
      <c r="K151" s="217" t="s">
        <v>136</v>
      </c>
      <c r="L151" s="45"/>
      <c r="M151" s="222" t="s">
        <v>1</v>
      </c>
      <c r="N151" s="223" t="s">
        <v>38</v>
      </c>
      <c r="O151" s="92"/>
      <c r="P151" s="224">
        <f>O151*H151</f>
        <v>0</v>
      </c>
      <c r="Q151" s="224">
        <v>0.00025999999999999996</v>
      </c>
      <c r="R151" s="224">
        <f>Q151*H151</f>
        <v>0.13232959999999998</v>
      </c>
      <c r="S151" s="224">
        <v>0</v>
      </c>
      <c r="T151" s="22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6" t="s">
        <v>137</v>
      </c>
      <c r="AT151" s="226" t="s">
        <v>132</v>
      </c>
      <c r="AU151" s="226" t="s">
        <v>83</v>
      </c>
      <c r="AY151" s="18" t="s">
        <v>129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18" t="s">
        <v>81</v>
      </c>
      <c r="BK151" s="227">
        <f>ROUND(I151*H151,2)</f>
        <v>0</v>
      </c>
      <c r="BL151" s="18" t="s">
        <v>137</v>
      </c>
      <c r="BM151" s="226" t="s">
        <v>160</v>
      </c>
    </row>
    <row r="152" s="13" customFormat="1">
      <c r="A152" s="13"/>
      <c r="B152" s="228"/>
      <c r="C152" s="229"/>
      <c r="D152" s="230" t="s">
        <v>139</v>
      </c>
      <c r="E152" s="231" t="s">
        <v>1</v>
      </c>
      <c r="F152" s="232" t="s">
        <v>161</v>
      </c>
      <c r="G152" s="229"/>
      <c r="H152" s="233">
        <v>44</v>
      </c>
      <c r="I152" s="234"/>
      <c r="J152" s="229"/>
      <c r="K152" s="229"/>
      <c r="L152" s="235"/>
      <c r="M152" s="236"/>
      <c r="N152" s="237"/>
      <c r="O152" s="237"/>
      <c r="P152" s="237"/>
      <c r="Q152" s="237"/>
      <c r="R152" s="237"/>
      <c r="S152" s="237"/>
      <c r="T152" s="23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9" t="s">
        <v>139</v>
      </c>
      <c r="AU152" s="239" t="s">
        <v>83</v>
      </c>
      <c r="AV152" s="13" t="s">
        <v>83</v>
      </c>
      <c r="AW152" s="13" t="s">
        <v>30</v>
      </c>
      <c r="AX152" s="13" t="s">
        <v>73</v>
      </c>
      <c r="AY152" s="239" t="s">
        <v>129</v>
      </c>
    </row>
    <row r="153" s="13" customFormat="1">
      <c r="A153" s="13"/>
      <c r="B153" s="228"/>
      <c r="C153" s="229"/>
      <c r="D153" s="230" t="s">
        <v>139</v>
      </c>
      <c r="E153" s="231" t="s">
        <v>1</v>
      </c>
      <c r="F153" s="232" t="s">
        <v>162</v>
      </c>
      <c r="G153" s="229"/>
      <c r="H153" s="233">
        <v>64.510000000000008</v>
      </c>
      <c r="I153" s="234"/>
      <c r="J153" s="229"/>
      <c r="K153" s="229"/>
      <c r="L153" s="235"/>
      <c r="M153" s="236"/>
      <c r="N153" s="237"/>
      <c r="O153" s="237"/>
      <c r="P153" s="237"/>
      <c r="Q153" s="237"/>
      <c r="R153" s="237"/>
      <c r="S153" s="237"/>
      <c r="T153" s="23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9" t="s">
        <v>139</v>
      </c>
      <c r="AU153" s="239" t="s">
        <v>83</v>
      </c>
      <c r="AV153" s="13" t="s">
        <v>83</v>
      </c>
      <c r="AW153" s="13" t="s">
        <v>30</v>
      </c>
      <c r="AX153" s="13" t="s">
        <v>73</v>
      </c>
      <c r="AY153" s="239" t="s">
        <v>129</v>
      </c>
    </row>
    <row r="154" s="13" customFormat="1">
      <c r="A154" s="13"/>
      <c r="B154" s="228"/>
      <c r="C154" s="229"/>
      <c r="D154" s="230" t="s">
        <v>139</v>
      </c>
      <c r="E154" s="231" t="s">
        <v>1</v>
      </c>
      <c r="F154" s="232" t="s">
        <v>163</v>
      </c>
      <c r="G154" s="229"/>
      <c r="H154" s="233">
        <v>451.8</v>
      </c>
      <c r="I154" s="234"/>
      <c r="J154" s="229"/>
      <c r="K154" s="229"/>
      <c r="L154" s="235"/>
      <c r="M154" s="236"/>
      <c r="N154" s="237"/>
      <c r="O154" s="237"/>
      <c r="P154" s="237"/>
      <c r="Q154" s="237"/>
      <c r="R154" s="237"/>
      <c r="S154" s="237"/>
      <c r="T154" s="23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9" t="s">
        <v>139</v>
      </c>
      <c r="AU154" s="239" t="s">
        <v>83</v>
      </c>
      <c r="AV154" s="13" t="s">
        <v>83</v>
      </c>
      <c r="AW154" s="13" t="s">
        <v>30</v>
      </c>
      <c r="AX154" s="13" t="s">
        <v>73</v>
      </c>
      <c r="AY154" s="239" t="s">
        <v>129</v>
      </c>
    </row>
    <row r="155" s="13" customFormat="1">
      <c r="A155" s="13"/>
      <c r="B155" s="228"/>
      <c r="C155" s="229"/>
      <c r="D155" s="230" t="s">
        <v>139</v>
      </c>
      <c r="E155" s="231" t="s">
        <v>1</v>
      </c>
      <c r="F155" s="232" t="s">
        <v>164</v>
      </c>
      <c r="G155" s="229"/>
      <c r="H155" s="233">
        <v>-113.75</v>
      </c>
      <c r="I155" s="234"/>
      <c r="J155" s="229"/>
      <c r="K155" s="229"/>
      <c r="L155" s="235"/>
      <c r="M155" s="236"/>
      <c r="N155" s="237"/>
      <c r="O155" s="237"/>
      <c r="P155" s="237"/>
      <c r="Q155" s="237"/>
      <c r="R155" s="237"/>
      <c r="S155" s="237"/>
      <c r="T155" s="23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9" t="s">
        <v>139</v>
      </c>
      <c r="AU155" s="239" t="s">
        <v>83</v>
      </c>
      <c r="AV155" s="13" t="s">
        <v>83</v>
      </c>
      <c r="AW155" s="13" t="s">
        <v>30</v>
      </c>
      <c r="AX155" s="13" t="s">
        <v>73</v>
      </c>
      <c r="AY155" s="239" t="s">
        <v>129</v>
      </c>
    </row>
    <row r="156" s="13" customFormat="1">
      <c r="A156" s="13"/>
      <c r="B156" s="228"/>
      <c r="C156" s="229"/>
      <c r="D156" s="230" t="s">
        <v>139</v>
      </c>
      <c r="E156" s="231" t="s">
        <v>1</v>
      </c>
      <c r="F156" s="232" t="s">
        <v>165</v>
      </c>
      <c r="G156" s="229"/>
      <c r="H156" s="233">
        <v>62.4</v>
      </c>
      <c r="I156" s="234"/>
      <c r="J156" s="229"/>
      <c r="K156" s="229"/>
      <c r="L156" s="235"/>
      <c r="M156" s="236"/>
      <c r="N156" s="237"/>
      <c r="O156" s="237"/>
      <c r="P156" s="237"/>
      <c r="Q156" s="237"/>
      <c r="R156" s="237"/>
      <c r="S156" s="237"/>
      <c r="T156" s="23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9" t="s">
        <v>139</v>
      </c>
      <c r="AU156" s="239" t="s">
        <v>83</v>
      </c>
      <c r="AV156" s="13" t="s">
        <v>83</v>
      </c>
      <c r="AW156" s="13" t="s">
        <v>30</v>
      </c>
      <c r="AX156" s="13" t="s">
        <v>73</v>
      </c>
      <c r="AY156" s="239" t="s">
        <v>129</v>
      </c>
    </row>
    <row r="157" s="14" customFormat="1">
      <c r="A157" s="14"/>
      <c r="B157" s="240"/>
      <c r="C157" s="241"/>
      <c r="D157" s="230" t="s">
        <v>139</v>
      </c>
      <c r="E157" s="242" t="s">
        <v>1</v>
      </c>
      <c r="F157" s="243" t="s">
        <v>166</v>
      </c>
      <c r="G157" s="241"/>
      <c r="H157" s="244">
        <v>508.96</v>
      </c>
      <c r="I157" s="245"/>
      <c r="J157" s="241"/>
      <c r="K157" s="241"/>
      <c r="L157" s="246"/>
      <c r="M157" s="247"/>
      <c r="N157" s="248"/>
      <c r="O157" s="248"/>
      <c r="P157" s="248"/>
      <c r="Q157" s="248"/>
      <c r="R157" s="248"/>
      <c r="S157" s="248"/>
      <c r="T157" s="249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0" t="s">
        <v>139</v>
      </c>
      <c r="AU157" s="250" t="s">
        <v>83</v>
      </c>
      <c r="AV157" s="14" t="s">
        <v>137</v>
      </c>
      <c r="AW157" s="14" t="s">
        <v>30</v>
      </c>
      <c r="AX157" s="14" t="s">
        <v>81</v>
      </c>
      <c r="AY157" s="250" t="s">
        <v>129</v>
      </c>
    </row>
    <row r="158" s="2" customFormat="1" ht="24.15" customHeight="1">
      <c r="A158" s="39"/>
      <c r="B158" s="40"/>
      <c r="C158" s="215" t="s">
        <v>167</v>
      </c>
      <c r="D158" s="215" t="s">
        <v>132</v>
      </c>
      <c r="E158" s="216" t="s">
        <v>168</v>
      </c>
      <c r="F158" s="217" t="s">
        <v>169</v>
      </c>
      <c r="G158" s="218" t="s">
        <v>135</v>
      </c>
      <c r="H158" s="219">
        <v>112.35</v>
      </c>
      <c r="I158" s="220"/>
      <c r="J158" s="221">
        <f>ROUND(I158*H158,2)</f>
        <v>0</v>
      </c>
      <c r="K158" s="217" t="s">
        <v>136</v>
      </c>
      <c r="L158" s="45"/>
      <c r="M158" s="222" t="s">
        <v>1</v>
      </c>
      <c r="N158" s="223" t="s">
        <v>38</v>
      </c>
      <c r="O158" s="92"/>
      <c r="P158" s="224">
        <f>O158*H158</f>
        <v>0</v>
      </c>
      <c r="Q158" s="224">
        <v>0.00438</v>
      </c>
      <c r="R158" s="224">
        <f>Q158*H158</f>
        <v>0.492093</v>
      </c>
      <c r="S158" s="224">
        <v>0</v>
      </c>
      <c r="T158" s="22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26" t="s">
        <v>137</v>
      </c>
      <c r="AT158" s="226" t="s">
        <v>132</v>
      </c>
      <c r="AU158" s="226" t="s">
        <v>83</v>
      </c>
      <c r="AY158" s="18" t="s">
        <v>129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18" t="s">
        <v>81</v>
      </c>
      <c r="BK158" s="227">
        <f>ROUND(I158*H158,2)</f>
        <v>0</v>
      </c>
      <c r="BL158" s="18" t="s">
        <v>137</v>
      </c>
      <c r="BM158" s="226" t="s">
        <v>170</v>
      </c>
    </row>
    <row r="159" s="13" customFormat="1">
      <c r="A159" s="13"/>
      <c r="B159" s="228"/>
      <c r="C159" s="229"/>
      <c r="D159" s="230" t="s">
        <v>139</v>
      </c>
      <c r="E159" s="231" t="s">
        <v>1</v>
      </c>
      <c r="F159" s="232" t="s">
        <v>140</v>
      </c>
      <c r="G159" s="229"/>
      <c r="H159" s="233">
        <v>3.84</v>
      </c>
      <c r="I159" s="234"/>
      <c r="J159" s="229"/>
      <c r="K159" s="229"/>
      <c r="L159" s="235"/>
      <c r="M159" s="236"/>
      <c r="N159" s="237"/>
      <c r="O159" s="237"/>
      <c r="P159" s="237"/>
      <c r="Q159" s="237"/>
      <c r="R159" s="237"/>
      <c r="S159" s="237"/>
      <c r="T159" s="23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9" t="s">
        <v>139</v>
      </c>
      <c r="AU159" s="239" t="s">
        <v>83</v>
      </c>
      <c r="AV159" s="13" t="s">
        <v>83</v>
      </c>
      <c r="AW159" s="13" t="s">
        <v>30</v>
      </c>
      <c r="AX159" s="13" t="s">
        <v>73</v>
      </c>
      <c r="AY159" s="239" t="s">
        <v>129</v>
      </c>
    </row>
    <row r="160" s="13" customFormat="1">
      <c r="A160" s="13"/>
      <c r="B160" s="228"/>
      <c r="C160" s="229"/>
      <c r="D160" s="230" t="s">
        <v>139</v>
      </c>
      <c r="E160" s="231" t="s">
        <v>1</v>
      </c>
      <c r="F160" s="232" t="s">
        <v>161</v>
      </c>
      <c r="G160" s="229"/>
      <c r="H160" s="233">
        <v>44</v>
      </c>
      <c r="I160" s="234"/>
      <c r="J160" s="229"/>
      <c r="K160" s="229"/>
      <c r="L160" s="235"/>
      <c r="M160" s="236"/>
      <c r="N160" s="237"/>
      <c r="O160" s="237"/>
      <c r="P160" s="237"/>
      <c r="Q160" s="237"/>
      <c r="R160" s="237"/>
      <c r="S160" s="237"/>
      <c r="T160" s="23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9" t="s">
        <v>139</v>
      </c>
      <c r="AU160" s="239" t="s">
        <v>83</v>
      </c>
      <c r="AV160" s="13" t="s">
        <v>83</v>
      </c>
      <c r="AW160" s="13" t="s">
        <v>30</v>
      </c>
      <c r="AX160" s="13" t="s">
        <v>73</v>
      </c>
      <c r="AY160" s="239" t="s">
        <v>129</v>
      </c>
    </row>
    <row r="161" s="13" customFormat="1">
      <c r="A161" s="13"/>
      <c r="B161" s="228"/>
      <c r="C161" s="229"/>
      <c r="D161" s="230" t="s">
        <v>139</v>
      </c>
      <c r="E161" s="231" t="s">
        <v>1</v>
      </c>
      <c r="F161" s="232" t="s">
        <v>162</v>
      </c>
      <c r="G161" s="229"/>
      <c r="H161" s="233">
        <v>64.510000000000008</v>
      </c>
      <c r="I161" s="234"/>
      <c r="J161" s="229"/>
      <c r="K161" s="229"/>
      <c r="L161" s="235"/>
      <c r="M161" s="236"/>
      <c r="N161" s="237"/>
      <c r="O161" s="237"/>
      <c r="P161" s="237"/>
      <c r="Q161" s="237"/>
      <c r="R161" s="237"/>
      <c r="S161" s="237"/>
      <c r="T161" s="23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9" t="s">
        <v>139</v>
      </c>
      <c r="AU161" s="239" t="s">
        <v>83</v>
      </c>
      <c r="AV161" s="13" t="s">
        <v>83</v>
      </c>
      <c r="AW161" s="13" t="s">
        <v>30</v>
      </c>
      <c r="AX161" s="13" t="s">
        <v>73</v>
      </c>
      <c r="AY161" s="239" t="s">
        <v>129</v>
      </c>
    </row>
    <row r="162" s="14" customFormat="1">
      <c r="A162" s="14"/>
      <c r="B162" s="240"/>
      <c r="C162" s="241"/>
      <c r="D162" s="230" t="s">
        <v>139</v>
      </c>
      <c r="E162" s="242" t="s">
        <v>1</v>
      </c>
      <c r="F162" s="243" t="s">
        <v>166</v>
      </c>
      <c r="G162" s="241"/>
      <c r="H162" s="244">
        <v>112.35000000000002</v>
      </c>
      <c r="I162" s="245"/>
      <c r="J162" s="241"/>
      <c r="K162" s="241"/>
      <c r="L162" s="246"/>
      <c r="M162" s="247"/>
      <c r="N162" s="248"/>
      <c r="O162" s="248"/>
      <c r="P162" s="248"/>
      <c r="Q162" s="248"/>
      <c r="R162" s="248"/>
      <c r="S162" s="248"/>
      <c r="T162" s="249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0" t="s">
        <v>139</v>
      </c>
      <c r="AU162" s="250" t="s">
        <v>83</v>
      </c>
      <c r="AV162" s="14" t="s">
        <v>137</v>
      </c>
      <c r="AW162" s="14" t="s">
        <v>30</v>
      </c>
      <c r="AX162" s="14" t="s">
        <v>81</v>
      </c>
      <c r="AY162" s="250" t="s">
        <v>129</v>
      </c>
    </row>
    <row r="163" s="2" customFormat="1" ht="24.15" customHeight="1">
      <c r="A163" s="39"/>
      <c r="B163" s="40"/>
      <c r="C163" s="215" t="s">
        <v>171</v>
      </c>
      <c r="D163" s="215" t="s">
        <v>132</v>
      </c>
      <c r="E163" s="216" t="s">
        <v>172</v>
      </c>
      <c r="F163" s="217" t="s">
        <v>173</v>
      </c>
      <c r="G163" s="218" t="s">
        <v>135</v>
      </c>
      <c r="H163" s="219">
        <v>108.51</v>
      </c>
      <c r="I163" s="220"/>
      <c r="J163" s="221">
        <f>ROUND(I163*H163,2)</f>
        <v>0</v>
      </c>
      <c r="K163" s="217" t="s">
        <v>136</v>
      </c>
      <c r="L163" s="45"/>
      <c r="M163" s="222" t="s">
        <v>1</v>
      </c>
      <c r="N163" s="223" t="s">
        <v>38</v>
      </c>
      <c r="O163" s="92"/>
      <c r="P163" s="224">
        <f>O163*H163</f>
        <v>0</v>
      </c>
      <c r="Q163" s="224">
        <v>0.025</v>
      </c>
      <c r="R163" s="224">
        <f>Q163*H163</f>
        <v>2.7127500000000004</v>
      </c>
      <c r="S163" s="224">
        <v>0</v>
      </c>
      <c r="T163" s="22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6" t="s">
        <v>137</v>
      </c>
      <c r="AT163" s="226" t="s">
        <v>132</v>
      </c>
      <c r="AU163" s="226" t="s">
        <v>83</v>
      </c>
      <c r="AY163" s="18" t="s">
        <v>129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18" t="s">
        <v>81</v>
      </c>
      <c r="BK163" s="227">
        <f>ROUND(I163*H163,2)</f>
        <v>0</v>
      </c>
      <c r="BL163" s="18" t="s">
        <v>137</v>
      </c>
      <c r="BM163" s="226" t="s">
        <v>174</v>
      </c>
    </row>
    <row r="164" s="13" customFormat="1">
      <c r="A164" s="13"/>
      <c r="B164" s="228"/>
      <c r="C164" s="229"/>
      <c r="D164" s="230" t="s">
        <v>139</v>
      </c>
      <c r="E164" s="231" t="s">
        <v>1</v>
      </c>
      <c r="F164" s="232" t="s">
        <v>161</v>
      </c>
      <c r="G164" s="229"/>
      <c r="H164" s="233">
        <v>44</v>
      </c>
      <c r="I164" s="234"/>
      <c r="J164" s="229"/>
      <c r="K164" s="229"/>
      <c r="L164" s="235"/>
      <c r="M164" s="236"/>
      <c r="N164" s="237"/>
      <c r="O164" s="237"/>
      <c r="P164" s="237"/>
      <c r="Q164" s="237"/>
      <c r="R164" s="237"/>
      <c r="S164" s="237"/>
      <c r="T164" s="23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9" t="s">
        <v>139</v>
      </c>
      <c r="AU164" s="239" t="s">
        <v>83</v>
      </c>
      <c r="AV164" s="13" t="s">
        <v>83</v>
      </c>
      <c r="AW164" s="13" t="s">
        <v>30</v>
      </c>
      <c r="AX164" s="13" t="s">
        <v>73</v>
      </c>
      <c r="AY164" s="239" t="s">
        <v>129</v>
      </c>
    </row>
    <row r="165" s="13" customFormat="1">
      <c r="A165" s="13"/>
      <c r="B165" s="228"/>
      <c r="C165" s="229"/>
      <c r="D165" s="230" t="s">
        <v>139</v>
      </c>
      <c r="E165" s="231" t="s">
        <v>1</v>
      </c>
      <c r="F165" s="232" t="s">
        <v>162</v>
      </c>
      <c r="G165" s="229"/>
      <c r="H165" s="233">
        <v>64.510000000000008</v>
      </c>
      <c r="I165" s="234"/>
      <c r="J165" s="229"/>
      <c r="K165" s="229"/>
      <c r="L165" s="235"/>
      <c r="M165" s="236"/>
      <c r="N165" s="237"/>
      <c r="O165" s="237"/>
      <c r="P165" s="237"/>
      <c r="Q165" s="237"/>
      <c r="R165" s="237"/>
      <c r="S165" s="237"/>
      <c r="T165" s="23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9" t="s">
        <v>139</v>
      </c>
      <c r="AU165" s="239" t="s">
        <v>83</v>
      </c>
      <c r="AV165" s="13" t="s">
        <v>83</v>
      </c>
      <c r="AW165" s="13" t="s">
        <v>30</v>
      </c>
      <c r="AX165" s="13" t="s">
        <v>73</v>
      </c>
      <c r="AY165" s="239" t="s">
        <v>129</v>
      </c>
    </row>
    <row r="166" s="14" customFormat="1">
      <c r="A166" s="14"/>
      <c r="B166" s="240"/>
      <c r="C166" s="241"/>
      <c r="D166" s="230" t="s">
        <v>139</v>
      </c>
      <c r="E166" s="242" t="s">
        <v>1</v>
      </c>
      <c r="F166" s="243" t="s">
        <v>166</v>
      </c>
      <c r="G166" s="241"/>
      <c r="H166" s="244">
        <v>108.51</v>
      </c>
      <c r="I166" s="245"/>
      <c r="J166" s="241"/>
      <c r="K166" s="241"/>
      <c r="L166" s="246"/>
      <c r="M166" s="247"/>
      <c r="N166" s="248"/>
      <c r="O166" s="248"/>
      <c r="P166" s="248"/>
      <c r="Q166" s="248"/>
      <c r="R166" s="248"/>
      <c r="S166" s="248"/>
      <c r="T166" s="249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0" t="s">
        <v>139</v>
      </c>
      <c r="AU166" s="250" t="s">
        <v>83</v>
      </c>
      <c r="AV166" s="14" t="s">
        <v>137</v>
      </c>
      <c r="AW166" s="14" t="s">
        <v>30</v>
      </c>
      <c r="AX166" s="14" t="s">
        <v>81</v>
      </c>
      <c r="AY166" s="250" t="s">
        <v>129</v>
      </c>
    </row>
    <row r="167" s="2" customFormat="1" ht="24.15" customHeight="1">
      <c r="A167" s="39"/>
      <c r="B167" s="40"/>
      <c r="C167" s="215" t="s">
        <v>175</v>
      </c>
      <c r="D167" s="215" t="s">
        <v>132</v>
      </c>
      <c r="E167" s="216" t="s">
        <v>176</v>
      </c>
      <c r="F167" s="217" t="s">
        <v>177</v>
      </c>
      <c r="G167" s="218" t="s">
        <v>135</v>
      </c>
      <c r="H167" s="219">
        <v>508.96</v>
      </c>
      <c r="I167" s="220"/>
      <c r="J167" s="221">
        <f>ROUND(I167*H167,2)</f>
        <v>0</v>
      </c>
      <c r="K167" s="217" t="s">
        <v>136</v>
      </c>
      <c r="L167" s="45"/>
      <c r="M167" s="222" t="s">
        <v>1</v>
      </c>
      <c r="N167" s="223" t="s">
        <v>38</v>
      </c>
      <c r="O167" s="92"/>
      <c r="P167" s="224">
        <f>O167*H167</f>
        <v>0</v>
      </c>
      <c r="Q167" s="224">
        <v>0.015709999999999998</v>
      </c>
      <c r="R167" s="224">
        <f>Q167*H167</f>
        <v>7.9957615999999984</v>
      </c>
      <c r="S167" s="224">
        <v>0</v>
      </c>
      <c r="T167" s="225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26" t="s">
        <v>137</v>
      </c>
      <c r="AT167" s="226" t="s">
        <v>132</v>
      </c>
      <c r="AU167" s="226" t="s">
        <v>83</v>
      </c>
      <c r="AY167" s="18" t="s">
        <v>129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18" t="s">
        <v>81</v>
      </c>
      <c r="BK167" s="227">
        <f>ROUND(I167*H167,2)</f>
        <v>0</v>
      </c>
      <c r="BL167" s="18" t="s">
        <v>137</v>
      </c>
      <c r="BM167" s="226" t="s">
        <v>178</v>
      </c>
    </row>
    <row r="168" s="13" customFormat="1">
      <c r="A168" s="13"/>
      <c r="B168" s="228"/>
      <c r="C168" s="229"/>
      <c r="D168" s="230" t="s">
        <v>139</v>
      </c>
      <c r="E168" s="231" t="s">
        <v>1</v>
      </c>
      <c r="F168" s="232" t="s">
        <v>161</v>
      </c>
      <c r="G168" s="229"/>
      <c r="H168" s="233">
        <v>44</v>
      </c>
      <c r="I168" s="234"/>
      <c r="J168" s="229"/>
      <c r="K168" s="229"/>
      <c r="L168" s="235"/>
      <c r="M168" s="236"/>
      <c r="N168" s="237"/>
      <c r="O168" s="237"/>
      <c r="P168" s="237"/>
      <c r="Q168" s="237"/>
      <c r="R168" s="237"/>
      <c r="S168" s="237"/>
      <c r="T168" s="23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9" t="s">
        <v>139</v>
      </c>
      <c r="AU168" s="239" t="s">
        <v>83</v>
      </c>
      <c r="AV168" s="13" t="s">
        <v>83</v>
      </c>
      <c r="AW168" s="13" t="s">
        <v>30</v>
      </c>
      <c r="AX168" s="13" t="s">
        <v>73</v>
      </c>
      <c r="AY168" s="239" t="s">
        <v>129</v>
      </c>
    </row>
    <row r="169" s="13" customFormat="1">
      <c r="A169" s="13"/>
      <c r="B169" s="228"/>
      <c r="C169" s="229"/>
      <c r="D169" s="230" t="s">
        <v>139</v>
      </c>
      <c r="E169" s="231" t="s">
        <v>1</v>
      </c>
      <c r="F169" s="232" t="s">
        <v>162</v>
      </c>
      <c r="G169" s="229"/>
      <c r="H169" s="233">
        <v>64.510000000000008</v>
      </c>
      <c r="I169" s="234"/>
      <c r="J169" s="229"/>
      <c r="K169" s="229"/>
      <c r="L169" s="235"/>
      <c r="M169" s="236"/>
      <c r="N169" s="237"/>
      <c r="O169" s="237"/>
      <c r="P169" s="237"/>
      <c r="Q169" s="237"/>
      <c r="R169" s="237"/>
      <c r="S169" s="237"/>
      <c r="T169" s="23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9" t="s">
        <v>139</v>
      </c>
      <c r="AU169" s="239" t="s">
        <v>83</v>
      </c>
      <c r="AV169" s="13" t="s">
        <v>83</v>
      </c>
      <c r="AW169" s="13" t="s">
        <v>30</v>
      </c>
      <c r="AX169" s="13" t="s">
        <v>73</v>
      </c>
      <c r="AY169" s="239" t="s">
        <v>129</v>
      </c>
    </row>
    <row r="170" s="13" customFormat="1">
      <c r="A170" s="13"/>
      <c r="B170" s="228"/>
      <c r="C170" s="229"/>
      <c r="D170" s="230" t="s">
        <v>139</v>
      </c>
      <c r="E170" s="231" t="s">
        <v>1</v>
      </c>
      <c r="F170" s="232" t="s">
        <v>163</v>
      </c>
      <c r="G170" s="229"/>
      <c r="H170" s="233">
        <v>451.8</v>
      </c>
      <c r="I170" s="234"/>
      <c r="J170" s="229"/>
      <c r="K170" s="229"/>
      <c r="L170" s="235"/>
      <c r="M170" s="236"/>
      <c r="N170" s="237"/>
      <c r="O170" s="237"/>
      <c r="P170" s="237"/>
      <c r="Q170" s="237"/>
      <c r="R170" s="237"/>
      <c r="S170" s="237"/>
      <c r="T170" s="23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9" t="s">
        <v>139</v>
      </c>
      <c r="AU170" s="239" t="s">
        <v>83</v>
      </c>
      <c r="AV170" s="13" t="s">
        <v>83</v>
      </c>
      <c r="AW170" s="13" t="s">
        <v>30</v>
      </c>
      <c r="AX170" s="13" t="s">
        <v>73</v>
      </c>
      <c r="AY170" s="239" t="s">
        <v>129</v>
      </c>
    </row>
    <row r="171" s="13" customFormat="1">
      <c r="A171" s="13"/>
      <c r="B171" s="228"/>
      <c r="C171" s="229"/>
      <c r="D171" s="230" t="s">
        <v>139</v>
      </c>
      <c r="E171" s="231" t="s">
        <v>1</v>
      </c>
      <c r="F171" s="232" t="s">
        <v>164</v>
      </c>
      <c r="G171" s="229"/>
      <c r="H171" s="233">
        <v>-113.75</v>
      </c>
      <c r="I171" s="234"/>
      <c r="J171" s="229"/>
      <c r="K171" s="229"/>
      <c r="L171" s="235"/>
      <c r="M171" s="236"/>
      <c r="N171" s="237"/>
      <c r="O171" s="237"/>
      <c r="P171" s="237"/>
      <c r="Q171" s="237"/>
      <c r="R171" s="237"/>
      <c r="S171" s="237"/>
      <c r="T171" s="23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9" t="s">
        <v>139</v>
      </c>
      <c r="AU171" s="239" t="s">
        <v>83</v>
      </c>
      <c r="AV171" s="13" t="s">
        <v>83</v>
      </c>
      <c r="AW171" s="13" t="s">
        <v>30</v>
      </c>
      <c r="AX171" s="13" t="s">
        <v>73</v>
      </c>
      <c r="AY171" s="239" t="s">
        <v>129</v>
      </c>
    </row>
    <row r="172" s="13" customFormat="1">
      <c r="A172" s="13"/>
      <c r="B172" s="228"/>
      <c r="C172" s="229"/>
      <c r="D172" s="230" t="s">
        <v>139</v>
      </c>
      <c r="E172" s="231" t="s">
        <v>1</v>
      </c>
      <c r="F172" s="232" t="s">
        <v>165</v>
      </c>
      <c r="G172" s="229"/>
      <c r="H172" s="233">
        <v>62.4</v>
      </c>
      <c r="I172" s="234"/>
      <c r="J172" s="229"/>
      <c r="K172" s="229"/>
      <c r="L172" s="235"/>
      <c r="M172" s="236"/>
      <c r="N172" s="237"/>
      <c r="O172" s="237"/>
      <c r="P172" s="237"/>
      <c r="Q172" s="237"/>
      <c r="R172" s="237"/>
      <c r="S172" s="237"/>
      <c r="T172" s="23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9" t="s">
        <v>139</v>
      </c>
      <c r="AU172" s="239" t="s">
        <v>83</v>
      </c>
      <c r="AV172" s="13" t="s">
        <v>83</v>
      </c>
      <c r="AW172" s="13" t="s">
        <v>30</v>
      </c>
      <c r="AX172" s="13" t="s">
        <v>73</v>
      </c>
      <c r="AY172" s="239" t="s">
        <v>129</v>
      </c>
    </row>
    <row r="173" s="14" customFormat="1">
      <c r="A173" s="14"/>
      <c r="B173" s="240"/>
      <c r="C173" s="241"/>
      <c r="D173" s="230" t="s">
        <v>139</v>
      </c>
      <c r="E173" s="242" t="s">
        <v>1</v>
      </c>
      <c r="F173" s="243" t="s">
        <v>166</v>
      </c>
      <c r="G173" s="241"/>
      <c r="H173" s="244">
        <v>508.96</v>
      </c>
      <c r="I173" s="245"/>
      <c r="J173" s="241"/>
      <c r="K173" s="241"/>
      <c r="L173" s="246"/>
      <c r="M173" s="247"/>
      <c r="N173" s="248"/>
      <c r="O173" s="248"/>
      <c r="P173" s="248"/>
      <c r="Q173" s="248"/>
      <c r="R173" s="248"/>
      <c r="S173" s="248"/>
      <c r="T173" s="249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0" t="s">
        <v>139</v>
      </c>
      <c r="AU173" s="250" t="s">
        <v>83</v>
      </c>
      <c r="AV173" s="14" t="s">
        <v>137</v>
      </c>
      <c r="AW173" s="14" t="s">
        <v>30</v>
      </c>
      <c r="AX173" s="14" t="s">
        <v>81</v>
      </c>
      <c r="AY173" s="250" t="s">
        <v>129</v>
      </c>
    </row>
    <row r="174" s="2" customFormat="1" ht="24.15" customHeight="1">
      <c r="A174" s="39"/>
      <c r="B174" s="40"/>
      <c r="C174" s="215" t="s">
        <v>179</v>
      </c>
      <c r="D174" s="215" t="s">
        <v>132</v>
      </c>
      <c r="E174" s="216" t="s">
        <v>180</v>
      </c>
      <c r="F174" s="217" t="s">
        <v>181</v>
      </c>
      <c r="G174" s="218" t="s">
        <v>135</v>
      </c>
      <c r="H174" s="219">
        <v>271.75</v>
      </c>
      <c r="I174" s="220"/>
      <c r="J174" s="221">
        <f>ROUND(I174*H174,2)</f>
        <v>0</v>
      </c>
      <c r="K174" s="217" t="s">
        <v>136</v>
      </c>
      <c r="L174" s="45"/>
      <c r="M174" s="222" t="s">
        <v>1</v>
      </c>
      <c r="N174" s="223" t="s">
        <v>38</v>
      </c>
      <c r="O174" s="92"/>
      <c r="P174" s="224">
        <f>O174*H174</f>
        <v>0</v>
      </c>
      <c r="Q174" s="224">
        <v>0</v>
      </c>
      <c r="R174" s="224">
        <f>Q174*H174</f>
        <v>0</v>
      </c>
      <c r="S174" s="224">
        <v>0</v>
      </c>
      <c r="T174" s="225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26" t="s">
        <v>137</v>
      </c>
      <c r="AT174" s="226" t="s">
        <v>132</v>
      </c>
      <c r="AU174" s="226" t="s">
        <v>83</v>
      </c>
      <c r="AY174" s="18" t="s">
        <v>129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18" t="s">
        <v>81</v>
      </c>
      <c r="BK174" s="227">
        <f>ROUND(I174*H174,2)</f>
        <v>0</v>
      </c>
      <c r="BL174" s="18" t="s">
        <v>137</v>
      </c>
      <c r="BM174" s="226" t="s">
        <v>182</v>
      </c>
    </row>
    <row r="175" s="15" customFormat="1">
      <c r="A175" s="15"/>
      <c r="B175" s="251"/>
      <c r="C175" s="252"/>
      <c r="D175" s="230" t="s">
        <v>139</v>
      </c>
      <c r="E175" s="253" t="s">
        <v>1</v>
      </c>
      <c r="F175" s="254" t="s">
        <v>183</v>
      </c>
      <c r="G175" s="252"/>
      <c r="H175" s="253" t="s">
        <v>1</v>
      </c>
      <c r="I175" s="255"/>
      <c r="J175" s="252"/>
      <c r="K175" s="252"/>
      <c r="L175" s="256"/>
      <c r="M175" s="257"/>
      <c r="N175" s="258"/>
      <c r="O175" s="258"/>
      <c r="P175" s="258"/>
      <c r="Q175" s="258"/>
      <c r="R175" s="258"/>
      <c r="S175" s="258"/>
      <c r="T175" s="259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60" t="s">
        <v>139</v>
      </c>
      <c r="AU175" s="260" t="s">
        <v>83</v>
      </c>
      <c r="AV175" s="15" t="s">
        <v>81</v>
      </c>
      <c r="AW175" s="15" t="s">
        <v>30</v>
      </c>
      <c r="AX175" s="15" t="s">
        <v>73</v>
      </c>
      <c r="AY175" s="260" t="s">
        <v>129</v>
      </c>
    </row>
    <row r="176" s="13" customFormat="1">
      <c r="A176" s="13"/>
      <c r="B176" s="228"/>
      <c r="C176" s="229"/>
      <c r="D176" s="230" t="s">
        <v>139</v>
      </c>
      <c r="E176" s="231" t="s">
        <v>1</v>
      </c>
      <c r="F176" s="232" t="s">
        <v>184</v>
      </c>
      <c r="G176" s="229"/>
      <c r="H176" s="233">
        <v>271.75</v>
      </c>
      <c r="I176" s="234"/>
      <c r="J176" s="229"/>
      <c r="K176" s="229"/>
      <c r="L176" s="235"/>
      <c r="M176" s="236"/>
      <c r="N176" s="237"/>
      <c r="O176" s="237"/>
      <c r="P176" s="237"/>
      <c r="Q176" s="237"/>
      <c r="R176" s="237"/>
      <c r="S176" s="237"/>
      <c r="T176" s="23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9" t="s">
        <v>139</v>
      </c>
      <c r="AU176" s="239" t="s">
        <v>83</v>
      </c>
      <c r="AV176" s="13" t="s">
        <v>83</v>
      </c>
      <c r="AW176" s="13" t="s">
        <v>30</v>
      </c>
      <c r="AX176" s="13" t="s">
        <v>81</v>
      </c>
      <c r="AY176" s="239" t="s">
        <v>129</v>
      </c>
    </row>
    <row r="177" s="2" customFormat="1" ht="16.5" customHeight="1">
      <c r="A177" s="39"/>
      <c r="B177" s="40"/>
      <c r="C177" s="215" t="s">
        <v>185</v>
      </c>
      <c r="D177" s="215" t="s">
        <v>132</v>
      </c>
      <c r="E177" s="216" t="s">
        <v>186</v>
      </c>
      <c r="F177" s="217" t="s">
        <v>187</v>
      </c>
      <c r="G177" s="218" t="s">
        <v>135</v>
      </c>
      <c r="H177" s="219">
        <v>829.2</v>
      </c>
      <c r="I177" s="220"/>
      <c r="J177" s="221">
        <f>ROUND(I177*H177,2)</f>
        <v>0</v>
      </c>
      <c r="K177" s="217" t="s">
        <v>136</v>
      </c>
      <c r="L177" s="45"/>
      <c r="M177" s="222" t="s">
        <v>1</v>
      </c>
      <c r="N177" s="223" t="s">
        <v>38</v>
      </c>
      <c r="O177" s="92"/>
      <c r="P177" s="224">
        <f>O177*H177</f>
        <v>0</v>
      </c>
      <c r="Q177" s="224">
        <v>0</v>
      </c>
      <c r="R177" s="224">
        <f>Q177*H177</f>
        <v>0</v>
      </c>
      <c r="S177" s="224">
        <v>0</v>
      </c>
      <c r="T177" s="225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26" t="s">
        <v>137</v>
      </c>
      <c r="AT177" s="226" t="s">
        <v>132</v>
      </c>
      <c r="AU177" s="226" t="s">
        <v>83</v>
      </c>
      <c r="AY177" s="18" t="s">
        <v>129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18" t="s">
        <v>81</v>
      </c>
      <c r="BK177" s="227">
        <f>ROUND(I177*H177,2)</f>
        <v>0</v>
      </c>
      <c r="BL177" s="18" t="s">
        <v>137</v>
      </c>
      <c r="BM177" s="226" t="s">
        <v>188</v>
      </c>
    </row>
    <row r="178" s="13" customFormat="1">
      <c r="A178" s="13"/>
      <c r="B178" s="228"/>
      <c r="C178" s="229"/>
      <c r="D178" s="230" t="s">
        <v>139</v>
      </c>
      <c r="E178" s="231" t="s">
        <v>1</v>
      </c>
      <c r="F178" s="232" t="s">
        <v>161</v>
      </c>
      <c r="G178" s="229"/>
      <c r="H178" s="233">
        <v>44</v>
      </c>
      <c r="I178" s="234"/>
      <c r="J178" s="229"/>
      <c r="K178" s="229"/>
      <c r="L178" s="235"/>
      <c r="M178" s="236"/>
      <c r="N178" s="237"/>
      <c r="O178" s="237"/>
      <c r="P178" s="237"/>
      <c r="Q178" s="237"/>
      <c r="R178" s="237"/>
      <c r="S178" s="237"/>
      <c r="T178" s="23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9" t="s">
        <v>139</v>
      </c>
      <c r="AU178" s="239" t="s">
        <v>83</v>
      </c>
      <c r="AV178" s="13" t="s">
        <v>83</v>
      </c>
      <c r="AW178" s="13" t="s">
        <v>30</v>
      </c>
      <c r="AX178" s="13" t="s">
        <v>73</v>
      </c>
      <c r="AY178" s="239" t="s">
        <v>129</v>
      </c>
    </row>
    <row r="179" s="13" customFormat="1">
      <c r="A179" s="13"/>
      <c r="B179" s="228"/>
      <c r="C179" s="229"/>
      <c r="D179" s="230" t="s">
        <v>139</v>
      </c>
      <c r="E179" s="231" t="s">
        <v>1</v>
      </c>
      <c r="F179" s="232" t="s">
        <v>162</v>
      </c>
      <c r="G179" s="229"/>
      <c r="H179" s="233">
        <v>64.510000000000008</v>
      </c>
      <c r="I179" s="234"/>
      <c r="J179" s="229"/>
      <c r="K179" s="229"/>
      <c r="L179" s="235"/>
      <c r="M179" s="236"/>
      <c r="N179" s="237"/>
      <c r="O179" s="237"/>
      <c r="P179" s="237"/>
      <c r="Q179" s="237"/>
      <c r="R179" s="237"/>
      <c r="S179" s="237"/>
      <c r="T179" s="23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9" t="s">
        <v>139</v>
      </c>
      <c r="AU179" s="239" t="s">
        <v>83</v>
      </c>
      <c r="AV179" s="13" t="s">
        <v>83</v>
      </c>
      <c r="AW179" s="13" t="s">
        <v>30</v>
      </c>
      <c r="AX179" s="13" t="s">
        <v>73</v>
      </c>
      <c r="AY179" s="239" t="s">
        <v>129</v>
      </c>
    </row>
    <row r="180" s="16" customFormat="1">
      <c r="A180" s="16"/>
      <c r="B180" s="261"/>
      <c r="C180" s="262"/>
      <c r="D180" s="230" t="s">
        <v>139</v>
      </c>
      <c r="E180" s="263" t="s">
        <v>1</v>
      </c>
      <c r="F180" s="264" t="s">
        <v>189</v>
      </c>
      <c r="G180" s="262"/>
      <c r="H180" s="265">
        <v>108.51</v>
      </c>
      <c r="I180" s="266"/>
      <c r="J180" s="262"/>
      <c r="K180" s="262"/>
      <c r="L180" s="267"/>
      <c r="M180" s="268"/>
      <c r="N180" s="269"/>
      <c r="O180" s="269"/>
      <c r="P180" s="269"/>
      <c r="Q180" s="269"/>
      <c r="R180" s="269"/>
      <c r="S180" s="269"/>
      <c r="T180" s="270"/>
      <c r="U180" s="16"/>
      <c r="V180" s="16"/>
      <c r="W180" s="16"/>
      <c r="X180" s="16"/>
      <c r="Y180" s="16"/>
      <c r="Z180" s="16"/>
      <c r="AA180" s="16"/>
      <c r="AB180" s="16"/>
      <c r="AC180" s="16"/>
      <c r="AD180" s="16"/>
      <c r="AE180" s="16"/>
      <c r="AT180" s="271" t="s">
        <v>139</v>
      </c>
      <c r="AU180" s="271" t="s">
        <v>83</v>
      </c>
      <c r="AV180" s="16" t="s">
        <v>130</v>
      </c>
      <c r="AW180" s="16" t="s">
        <v>30</v>
      </c>
      <c r="AX180" s="16" t="s">
        <v>73</v>
      </c>
      <c r="AY180" s="271" t="s">
        <v>129</v>
      </c>
    </row>
    <row r="181" s="13" customFormat="1">
      <c r="A181" s="13"/>
      <c r="B181" s="228"/>
      <c r="C181" s="229"/>
      <c r="D181" s="230" t="s">
        <v>139</v>
      </c>
      <c r="E181" s="231" t="s">
        <v>1</v>
      </c>
      <c r="F181" s="232" t="s">
        <v>190</v>
      </c>
      <c r="G181" s="229"/>
      <c r="H181" s="233">
        <v>115.6</v>
      </c>
      <c r="I181" s="234"/>
      <c r="J181" s="229"/>
      <c r="K181" s="229"/>
      <c r="L181" s="235"/>
      <c r="M181" s="236"/>
      <c r="N181" s="237"/>
      <c r="O181" s="237"/>
      <c r="P181" s="237"/>
      <c r="Q181" s="237"/>
      <c r="R181" s="237"/>
      <c r="S181" s="237"/>
      <c r="T181" s="23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9" t="s">
        <v>139</v>
      </c>
      <c r="AU181" s="239" t="s">
        <v>83</v>
      </c>
      <c r="AV181" s="13" t="s">
        <v>83</v>
      </c>
      <c r="AW181" s="13" t="s">
        <v>30</v>
      </c>
      <c r="AX181" s="13" t="s">
        <v>73</v>
      </c>
      <c r="AY181" s="239" t="s">
        <v>129</v>
      </c>
    </row>
    <row r="182" s="13" customFormat="1">
      <c r="A182" s="13"/>
      <c r="B182" s="228"/>
      <c r="C182" s="229"/>
      <c r="D182" s="230" t="s">
        <v>139</v>
      </c>
      <c r="E182" s="231" t="s">
        <v>1</v>
      </c>
      <c r="F182" s="232" t="s">
        <v>191</v>
      </c>
      <c r="G182" s="229"/>
      <c r="H182" s="233">
        <v>204.64</v>
      </c>
      <c r="I182" s="234"/>
      <c r="J182" s="229"/>
      <c r="K182" s="229"/>
      <c r="L182" s="235"/>
      <c r="M182" s="236"/>
      <c r="N182" s="237"/>
      <c r="O182" s="237"/>
      <c r="P182" s="237"/>
      <c r="Q182" s="237"/>
      <c r="R182" s="237"/>
      <c r="S182" s="237"/>
      <c r="T182" s="23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9" t="s">
        <v>139</v>
      </c>
      <c r="AU182" s="239" t="s">
        <v>83</v>
      </c>
      <c r="AV182" s="13" t="s">
        <v>83</v>
      </c>
      <c r="AW182" s="13" t="s">
        <v>30</v>
      </c>
      <c r="AX182" s="13" t="s">
        <v>73</v>
      </c>
      <c r="AY182" s="239" t="s">
        <v>129</v>
      </c>
    </row>
    <row r="183" s="13" customFormat="1">
      <c r="A183" s="13"/>
      <c r="B183" s="228"/>
      <c r="C183" s="229"/>
      <c r="D183" s="230" t="s">
        <v>139</v>
      </c>
      <c r="E183" s="231" t="s">
        <v>1</v>
      </c>
      <c r="F183" s="232" t="s">
        <v>163</v>
      </c>
      <c r="G183" s="229"/>
      <c r="H183" s="233">
        <v>451.8</v>
      </c>
      <c r="I183" s="234"/>
      <c r="J183" s="229"/>
      <c r="K183" s="229"/>
      <c r="L183" s="235"/>
      <c r="M183" s="236"/>
      <c r="N183" s="237"/>
      <c r="O183" s="237"/>
      <c r="P183" s="237"/>
      <c r="Q183" s="237"/>
      <c r="R183" s="237"/>
      <c r="S183" s="237"/>
      <c r="T183" s="23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9" t="s">
        <v>139</v>
      </c>
      <c r="AU183" s="239" t="s">
        <v>83</v>
      </c>
      <c r="AV183" s="13" t="s">
        <v>83</v>
      </c>
      <c r="AW183" s="13" t="s">
        <v>30</v>
      </c>
      <c r="AX183" s="13" t="s">
        <v>73</v>
      </c>
      <c r="AY183" s="239" t="s">
        <v>129</v>
      </c>
    </row>
    <row r="184" s="13" customFormat="1">
      <c r="A184" s="13"/>
      <c r="B184" s="228"/>
      <c r="C184" s="229"/>
      <c r="D184" s="230" t="s">
        <v>139</v>
      </c>
      <c r="E184" s="231" t="s">
        <v>1</v>
      </c>
      <c r="F184" s="232" t="s">
        <v>164</v>
      </c>
      <c r="G184" s="229"/>
      <c r="H184" s="233">
        <v>-113.75</v>
      </c>
      <c r="I184" s="234"/>
      <c r="J184" s="229"/>
      <c r="K184" s="229"/>
      <c r="L184" s="235"/>
      <c r="M184" s="236"/>
      <c r="N184" s="237"/>
      <c r="O184" s="237"/>
      <c r="P184" s="237"/>
      <c r="Q184" s="237"/>
      <c r="R184" s="237"/>
      <c r="S184" s="237"/>
      <c r="T184" s="23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9" t="s">
        <v>139</v>
      </c>
      <c r="AU184" s="239" t="s">
        <v>83</v>
      </c>
      <c r="AV184" s="13" t="s">
        <v>83</v>
      </c>
      <c r="AW184" s="13" t="s">
        <v>30</v>
      </c>
      <c r="AX184" s="13" t="s">
        <v>73</v>
      </c>
      <c r="AY184" s="239" t="s">
        <v>129</v>
      </c>
    </row>
    <row r="185" s="13" customFormat="1">
      <c r="A185" s="13"/>
      <c r="B185" s="228"/>
      <c r="C185" s="229"/>
      <c r="D185" s="230" t="s">
        <v>139</v>
      </c>
      <c r="E185" s="231" t="s">
        <v>1</v>
      </c>
      <c r="F185" s="232" t="s">
        <v>165</v>
      </c>
      <c r="G185" s="229"/>
      <c r="H185" s="233">
        <v>62.4</v>
      </c>
      <c r="I185" s="234"/>
      <c r="J185" s="229"/>
      <c r="K185" s="229"/>
      <c r="L185" s="235"/>
      <c r="M185" s="236"/>
      <c r="N185" s="237"/>
      <c r="O185" s="237"/>
      <c r="P185" s="237"/>
      <c r="Q185" s="237"/>
      <c r="R185" s="237"/>
      <c r="S185" s="237"/>
      <c r="T185" s="23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9" t="s">
        <v>139</v>
      </c>
      <c r="AU185" s="239" t="s">
        <v>83</v>
      </c>
      <c r="AV185" s="13" t="s">
        <v>83</v>
      </c>
      <c r="AW185" s="13" t="s">
        <v>30</v>
      </c>
      <c r="AX185" s="13" t="s">
        <v>73</v>
      </c>
      <c r="AY185" s="239" t="s">
        <v>129</v>
      </c>
    </row>
    <row r="186" s="14" customFormat="1">
      <c r="A186" s="14"/>
      <c r="B186" s="240"/>
      <c r="C186" s="241"/>
      <c r="D186" s="230" t="s">
        <v>139</v>
      </c>
      <c r="E186" s="242" t="s">
        <v>1</v>
      </c>
      <c r="F186" s="243" t="s">
        <v>166</v>
      </c>
      <c r="G186" s="241"/>
      <c r="H186" s="244">
        <v>829.2</v>
      </c>
      <c r="I186" s="245"/>
      <c r="J186" s="241"/>
      <c r="K186" s="241"/>
      <c r="L186" s="246"/>
      <c r="M186" s="247"/>
      <c r="N186" s="248"/>
      <c r="O186" s="248"/>
      <c r="P186" s="248"/>
      <c r="Q186" s="248"/>
      <c r="R186" s="248"/>
      <c r="S186" s="248"/>
      <c r="T186" s="249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0" t="s">
        <v>139</v>
      </c>
      <c r="AU186" s="250" t="s">
        <v>83</v>
      </c>
      <c r="AV186" s="14" t="s">
        <v>137</v>
      </c>
      <c r="AW186" s="14" t="s">
        <v>30</v>
      </c>
      <c r="AX186" s="14" t="s">
        <v>81</v>
      </c>
      <c r="AY186" s="250" t="s">
        <v>129</v>
      </c>
    </row>
    <row r="187" s="2" customFormat="1" ht="37.8" customHeight="1">
      <c r="A187" s="39"/>
      <c r="B187" s="40"/>
      <c r="C187" s="215" t="s">
        <v>192</v>
      </c>
      <c r="D187" s="215" t="s">
        <v>132</v>
      </c>
      <c r="E187" s="216" t="s">
        <v>193</v>
      </c>
      <c r="F187" s="217" t="s">
        <v>194</v>
      </c>
      <c r="G187" s="218" t="s">
        <v>135</v>
      </c>
      <c r="H187" s="219">
        <v>92</v>
      </c>
      <c r="I187" s="220"/>
      <c r="J187" s="221">
        <f>ROUND(I187*H187,2)</f>
        <v>0</v>
      </c>
      <c r="K187" s="217" t="s">
        <v>1</v>
      </c>
      <c r="L187" s="45"/>
      <c r="M187" s="222" t="s">
        <v>1</v>
      </c>
      <c r="N187" s="223" t="s">
        <v>38</v>
      </c>
      <c r="O187" s="92"/>
      <c r="P187" s="224">
        <f>O187*H187</f>
        <v>0</v>
      </c>
      <c r="Q187" s="224">
        <v>0.08</v>
      </c>
      <c r="R187" s="224">
        <f>Q187*H187</f>
        <v>7.36</v>
      </c>
      <c r="S187" s="224">
        <v>0</v>
      </c>
      <c r="T187" s="225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26" t="s">
        <v>137</v>
      </c>
      <c r="AT187" s="226" t="s">
        <v>132</v>
      </c>
      <c r="AU187" s="226" t="s">
        <v>83</v>
      </c>
      <c r="AY187" s="18" t="s">
        <v>129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18" t="s">
        <v>81</v>
      </c>
      <c r="BK187" s="227">
        <f>ROUND(I187*H187,2)</f>
        <v>0</v>
      </c>
      <c r="BL187" s="18" t="s">
        <v>137</v>
      </c>
      <c r="BM187" s="226" t="s">
        <v>195</v>
      </c>
    </row>
    <row r="188" s="13" customFormat="1">
      <c r="A188" s="13"/>
      <c r="B188" s="228"/>
      <c r="C188" s="229"/>
      <c r="D188" s="230" t="s">
        <v>139</v>
      </c>
      <c r="E188" s="231" t="s">
        <v>1</v>
      </c>
      <c r="F188" s="232" t="s">
        <v>196</v>
      </c>
      <c r="G188" s="229"/>
      <c r="H188" s="233">
        <v>47</v>
      </c>
      <c r="I188" s="234"/>
      <c r="J188" s="229"/>
      <c r="K188" s="229"/>
      <c r="L188" s="235"/>
      <c r="M188" s="236"/>
      <c r="N188" s="237"/>
      <c r="O188" s="237"/>
      <c r="P188" s="237"/>
      <c r="Q188" s="237"/>
      <c r="R188" s="237"/>
      <c r="S188" s="237"/>
      <c r="T188" s="23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9" t="s">
        <v>139</v>
      </c>
      <c r="AU188" s="239" t="s">
        <v>83</v>
      </c>
      <c r="AV188" s="13" t="s">
        <v>83</v>
      </c>
      <c r="AW188" s="13" t="s">
        <v>30</v>
      </c>
      <c r="AX188" s="13" t="s">
        <v>73</v>
      </c>
      <c r="AY188" s="239" t="s">
        <v>129</v>
      </c>
    </row>
    <row r="189" s="13" customFormat="1">
      <c r="A189" s="13"/>
      <c r="B189" s="228"/>
      <c r="C189" s="229"/>
      <c r="D189" s="230" t="s">
        <v>139</v>
      </c>
      <c r="E189" s="231" t="s">
        <v>1</v>
      </c>
      <c r="F189" s="232" t="s">
        <v>197</v>
      </c>
      <c r="G189" s="229"/>
      <c r="H189" s="233">
        <v>45</v>
      </c>
      <c r="I189" s="234"/>
      <c r="J189" s="229"/>
      <c r="K189" s="229"/>
      <c r="L189" s="235"/>
      <c r="M189" s="236"/>
      <c r="N189" s="237"/>
      <c r="O189" s="237"/>
      <c r="P189" s="237"/>
      <c r="Q189" s="237"/>
      <c r="R189" s="237"/>
      <c r="S189" s="237"/>
      <c r="T189" s="23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9" t="s">
        <v>139</v>
      </c>
      <c r="AU189" s="239" t="s">
        <v>83</v>
      </c>
      <c r="AV189" s="13" t="s">
        <v>83</v>
      </c>
      <c r="AW189" s="13" t="s">
        <v>30</v>
      </c>
      <c r="AX189" s="13" t="s">
        <v>73</v>
      </c>
      <c r="AY189" s="239" t="s">
        <v>129</v>
      </c>
    </row>
    <row r="190" s="14" customFormat="1">
      <c r="A190" s="14"/>
      <c r="B190" s="240"/>
      <c r="C190" s="241"/>
      <c r="D190" s="230" t="s">
        <v>139</v>
      </c>
      <c r="E190" s="242" t="s">
        <v>1</v>
      </c>
      <c r="F190" s="243" t="s">
        <v>166</v>
      </c>
      <c r="G190" s="241"/>
      <c r="H190" s="244">
        <v>92</v>
      </c>
      <c r="I190" s="245"/>
      <c r="J190" s="241"/>
      <c r="K190" s="241"/>
      <c r="L190" s="246"/>
      <c r="M190" s="247"/>
      <c r="N190" s="248"/>
      <c r="O190" s="248"/>
      <c r="P190" s="248"/>
      <c r="Q190" s="248"/>
      <c r="R190" s="248"/>
      <c r="S190" s="248"/>
      <c r="T190" s="249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0" t="s">
        <v>139</v>
      </c>
      <c r="AU190" s="250" t="s">
        <v>83</v>
      </c>
      <c r="AV190" s="14" t="s">
        <v>137</v>
      </c>
      <c r="AW190" s="14" t="s">
        <v>30</v>
      </c>
      <c r="AX190" s="14" t="s">
        <v>81</v>
      </c>
      <c r="AY190" s="250" t="s">
        <v>129</v>
      </c>
    </row>
    <row r="191" s="2" customFormat="1" ht="37.8" customHeight="1">
      <c r="A191" s="39"/>
      <c r="B191" s="40"/>
      <c r="C191" s="215" t="s">
        <v>198</v>
      </c>
      <c r="D191" s="215" t="s">
        <v>132</v>
      </c>
      <c r="E191" s="216" t="s">
        <v>199</v>
      </c>
      <c r="F191" s="217" t="s">
        <v>200</v>
      </c>
      <c r="G191" s="218" t="s">
        <v>135</v>
      </c>
      <c r="H191" s="219">
        <v>42.9</v>
      </c>
      <c r="I191" s="220"/>
      <c r="J191" s="221">
        <f>ROUND(I191*H191,2)</f>
        <v>0</v>
      </c>
      <c r="K191" s="217" t="s">
        <v>1</v>
      </c>
      <c r="L191" s="45"/>
      <c r="M191" s="222" t="s">
        <v>1</v>
      </c>
      <c r="N191" s="223" t="s">
        <v>38</v>
      </c>
      <c r="O191" s="92"/>
      <c r="P191" s="224">
        <f>O191*H191</f>
        <v>0</v>
      </c>
      <c r="Q191" s="224">
        <v>0</v>
      </c>
      <c r="R191" s="224">
        <f>Q191*H191</f>
        <v>0</v>
      </c>
      <c r="S191" s="224">
        <v>0</v>
      </c>
      <c r="T191" s="225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26" t="s">
        <v>137</v>
      </c>
      <c r="AT191" s="226" t="s">
        <v>132</v>
      </c>
      <c r="AU191" s="226" t="s">
        <v>83</v>
      </c>
      <c r="AY191" s="18" t="s">
        <v>129</v>
      </c>
      <c r="BE191" s="227">
        <f>IF(N191="základní",J191,0)</f>
        <v>0</v>
      </c>
      <c r="BF191" s="227">
        <f>IF(N191="snížená",J191,0)</f>
        <v>0</v>
      </c>
      <c r="BG191" s="227">
        <f>IF(N191="zákl. přenesená",J191,0)</f>
        <v>0</v>
      </c>
      <c r="BH191" s="227">
        <f>IF(N191="sníž. přenesená",J191,0)</f>
        <v>0</v>
      </c>
      <c r="BI191" s="227">
        <f>IF(N191="nulová",J191,0)</f>
        <v>0</v>
      </c>
      <c r="BJ191" s="18" t="s">
        <v>81</v>
      </c>
      <c r="BK191" s="227">
        <f>ROUND(I191*H191,2)</f>
        <v>0</v>
      </c>
      <c r="BL191" s="18" t="s">
        <v>137</v>
      </c>
      <c r="BM191" s="226" t="s">
        <v>201</v>
      </c>
    </row>
    <row r="192" s="15" customFormat="1">
      <c r="A192" s="15"/>
      <c r="B192" s="251"/>
      <c r="C192" s="252"/>
      <c r="D192" s="230" t="s">
        <v>139</v>
      </c>
      <c r="E192" s="253" t="s">
        <v>1</v>
      </c>
      <c r="F192" s="254" t="s">
        <v>202</v>
      </c>
      <c r="G192" s="252"/>
      <c r="H192" s="253" t="s">
        <v>1</v>
      </c>
      <c r="I192" s="255"/>
      <c r="J192" s="252"/>
      <c r="K192" s="252"/>
      <c r="L192" s="256"/>
      <c r="M192" s="257"/>
      <c r="N192" s="258"/>
      <c r="O192" s="258"/>
      <c r="P192" s="258"/>
      <c r="Q192" s="258"/>
      <c r="R192" s="258"/>
      <c r="S192" s="258"/>
      <c r="T192" s="259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60" t="s">
        <v>139</v>
      </c>
      <c r="AU192" s="260" t="s">
        <v>83</v>
      </c>
      <c r="AV192" s="15" t="s">
        <v>81</v>
      </c>
      <c r="AW192" s="15" t="s">
        <v>30</v>
      </c>
      <c r="AX192" s="15" t="s">
        <v>73</v>
      </c>
      <c r="AY192" s="260" t="s">
        <v>129</v>
      </c>
    </row>
    <row r="193" s="13" customFormat="1">
      <c r="A193" s="13"/>
      <c r="B193" s="228"/>
      <c r="C193" s="229"/>
      <c r="D193" s="230" t="s">
        <v>139</v>
      </c>
      <c r="E193" s="231" t="s">
        <v>1</v>
      </c>
      <c r="F193" s="232" t="s">
        <v>203</v>
      </c>
      <c r="G193" s="229"/>
      <c r="H193" s="233">
        <v>8.15</v>
      </c>
      <c r="I193" s="234"/>
      <c r="J193" s="229"/>
      <c r="K193" s="229"/>
      <c r="L193" s="235"/>
      <c r="M193" s="236"/>
      <c r="N193" s="237"/>
      <c r="O193" s="237"/>
      <c r="P193" s="237"/>
      <c r="Q193" s="237"/>
      <c r="R193" s="237"/>
      <c r="S193" s="237"/>
      <c r="T193" s="23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9" t="s">
        <v>139</v>
      </c>
      <c r="AU193" s="239" t="s">
        <v>83</v>
      </c>
      <c r="AV193" s="13" t="s">
        <v>83</v>
      </c>
      <c r="AW193" s="13" t="s">
        <v>30</v>
      </c>
      <c r="AX193" s="13" t="s">
        <v>73</v>
      </c>
      <c r="AY193" s="239" t="s">
        <v>129</v>
      </c>
    </row>
    <row r="194" s="13" customFormat="1">
      <c r="A194" s="13"/>
      <c r="B194" s="228"/>
      <c r="C194" s="229"/>
      <c r="D194" s="230" t="s">
        <v>139</v>
      </c>
      <c r="E194" s="231" t="s">
        <v>1</v>
      </c>
      <c r="F194" s="232" t="s">
        <v>204</v>
      </c>
      <c r="G194" s="229"/>
      <c r="H194" s="233">
        <v>22.35</v>
      </c>
      <c r="I194" s="234"/>
      <c r="J194" s="229"/>
      <c r="K194" s="229"/>
      <c r="L194" s="235"/>
      <c r="M194" s="236"/>
      <c r="N194" s="237"/>
      <c r="O194" s="237"/>
      <c r="P194" s="237"/>
      <c r="Q194" s="237"/>
      <c r="R194" s="237"/>
      <c r="S194" s="237"/>
      <c r="T194" s="23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9" t="s">
        <v>139</v>
      </c>
      <c r="AU194" s="239" t="s">
        <v>83</v>
      </c>
      <c r="AV194" s="13" t="s">
        <v>83</v>
      </c>
      <c r="AW194" s="13" t="s">
        <v>30</v>
      </c>
      <c r="AX194" s="13" t="s">
        <v>73</v>
      </c>
      <c r="AY194" s="239" t="s">
        <v>129</v>
      </c>
    </row>
    <row r="195" s="13" customFormat="1">
      <c r="A195" s="13"/>
      <c r="B195" s="228"/>
      <c r="C195" s="229"/>
      <c r="D195" s="230" t="s">
        <v>139</v>
      </c>
      <c r="E195" s="231" t="s">
        <v>1</v>
      </c>
      <c r="F195" s="232" t="s">
        <v>205</v>
      </c>
      <c r="G195" s="229"/>
      <c r="H195" s="233">
        <v>12.4</v>
      </c>
      <c r="I195" s="234"/>
      <c r="J195" s="229"/>
      <c r="K195" s="229"/>
      <c r="L195" s="235"/>
      <c r="M195" s="236"/>
      <c r="N195" s="237"/>
      <c r="O195" s="237"/>
      <c r="P195" s="237"/>
      <c r="Q195" s="237"/>
      <c r="R195" s="237"/>
      <c r="S195" s="237"/>
      <c r="T195" s="23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9" t="s">
        <v>139</v>
      </c>
      <c r="AU195" s="239" t="s">
        <v>83</v>
      </c>
      <c r="AV195" s="13" t="s">
        <v>83</v>
      </c>
      <c r="AW195" s="13" t="s">
        <v>30</v>
      </c>
      <c r="AX195" s="13" t="s">
        <v>73</v>
      </c>
      <c r="AY195" s="239" t="s">
        <v>129</v>
      </c>
    </row>
    <row r="196" s="14" customFormat="1">
      <c r="A196" s="14"/>
      <c r="B196" s="240"/>
      <c r="C196" s="241"/>
      <c r="D196" s="230" t="s">
        <v>139</v>
      </c>
      <c r="E196" s="242" t="s">
        <v>1</v>
      </c>
      <c r="F196" s="243" t="s">
        <v>166</v>
      </c>
      <c r="G196" s="241"/>
      <c r="H196" s="244">
        <v>42.9</v>
      </c>
      <c r="I196" s="245"/>
      <c r="J196" s="241"/>
      <c r="K196" s="241"/>
      <c r="L196" s="246"/>
      <c r="M196" s="247"/>
      <c r="N196" s="248"/>
      <c r="O196" s="248"/>
      <c r="P196" s="248"/>
      <c r="Q196" s="248"/>
      <c r="R196" s="248"/>
      <c r="S196" s="248"/>
      <c r="T196" s="249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0" t="s">
        <v>139</v>
      </c>
      <c r="AU196" s="250" t="s">
        <v>83</v>
      </c>
      <c r="AV196" s="14" t="s">
        <v>137</v>
      </c>
      <c r="AW196" s="14" t="s">
        <v>30</v>
      </c>
      <c r="AX196" s="14" t="s">
        <v>81</v>
      </c>
      <c r="AY196" s="250" t="s">
        <v>129</v>
      </c>
    </row>
    <row r="197" s="2" customFormat="1" ht="33" customHeight="1">
      <c r="A197" s="39"/>
      <c r="B197" s="40"/>
      <c r="C197" s="215" t="s">
        <v>206</v>
      </c>
      <c r="D197" s="215" t="s">
        <v>132</v>
      </c>
      <c r="E197" s="216" t="s">
        <v>207</v>
      </c>
      <c r="F197" s="217" t="s">
        <v>208</v>
      </c>
      <c r="G197" s="218" t="s">
        <v>135</v>
      </c>
      <c r="H197" s="219">
        <v>20.525</v>
      </c>
      <c r="I197" s="220"/>
      <c r="J197" s="221">
        <f>ROUND(I197*H197,2)</f>
        <v>0</v>
      </c>
      <c r="K197" s="217" t="s">
        <v>1</v>
      </c>
      <c r="L197" s="45"/>
      <c r="M197" s="222" t="s">
        <v>1</v>
      </c>
      <c r="N197" s="223" t="s">
        <v>38</v>
      </c>
      <c r="O197" s="92"/>
      <c r="P197" s="224">
        <f>O197*H197</f>
        <v>0</v>
      </c>
      <c r="Q197" s="224">
        <v>0</v>
      </c>
      <c r="R197" s="224">
        <f>Q197*H197</f>
        <v>0</v>
      </c>
      <c r="S197" s="224">
        <v>0</v>
      </c>
      <c r="T197" s="225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26" t="s">
        <v>137</v>
      </c>
      <c r="AT197" s="226" t="s">
        <v>132</v>
      </c>
      <c r="AU197" s="226" t="s">
        <v>83</v>
      </c>
      <c r="AY197" s="18" t="s">
        <v>129</v>
      </c>
      <c r="BE197" s="227">
        <f>IF(N197="základní",J197,0)</f>
        <v>0</v>
      </c>
      <c r="BF197" s="227">
        <f>IF(N197="snížená",J197,0)</f>
        <v>0</v>
      </c>
      <c r="BG197" s="227">
        <f>IF(N197="zákl. přenesená",J197,0)</f>
        <v>0</v>
      </c>
      <c r="BH197" s="227">
        <f>IF(N197="sníž. přenesená",J197,0)</f>
        <v>0</v>
      </c>
      <c r="BI197" s="227">
        <f>IF(N197="nulová",J197,0)</f>
        <v>0</v>
      </c>
      <c r="BJ197" s="18" t="s">
        <v>81</v>
      </c>
      <c r="BK197" s="227">
        <f>ROUND(I197*H197,2)</f>
        <v>0</v>
      </c>
      <c r="BL197" s="18" t="s">
        <v>137</v>
      </c>
      <c r="BM197" s="226" t="s">
        <v>209</v>
      </c>
    </row>
    <row r="198" s="15" customFormat="1">
      <c r="A198" s="15"/>
      <c r="B198" s="251"/>
      <c r="C198" s="252"/>
      <c r="D198" s="230" t="s">
        <v>139</v>
      </c>
      <c r="E198" s="253" t="s">
        <v>1</v>
      </c>
      <c r="F198" s="254" t="s">
        <v>202</v>
      </c>
      <c r="G198" s="252"/>
      <c r="H198" s="253" t="s">
        <v>1</v>
      </c>
      <c r="I198" s="255"/>
      <c r="J198" s="252"/>
      <c r="K198" s="252"/>
      <c r="L198" s="256"/>
      <c r="M198" s="257"/>
      <c r="N198" s="258"/>
      <c r="O198" s="258"/>
      <c r="P198" s="258"/>
      <c r="Q198" s="258"/>
      <c r="R198" s="258"/>
      <c r="S198" s="258"/>
      <c r="T198" s="259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60" t="s">
        <v>139</v>
      </c>
      <c r="AU198" s="260" t="s">
        <v>83</v>
      </c>
      <c r="AV198" s="15" t="s">
        <v>81</v>
      </c>
      <c r="AW198" s="15" t="s">
        <v>30</v>
      </c>
      <c r="AX198" s="15" t="s">
        <v>73</v>
      </c>
      <c r="AY198" s="260" t="s">
        <v>129</v>
      </c>
    </row>
    <row r="199" s="13" customFormat="1">
      <c r="A199" s="13"/>
      <c r="B199" s="228"/>
      <c r="C199" s="229"/>
      <c r="D199" s="230" t="s">
        <v>139</v>
      </c>
      <c r="E199" s="231" t="s">
        <v>1</v>
      </c>
      <c r="F199" s="232" t="s">
        <v>210</v>
      </c>
      <c r="G199" s="229"/>
      <c r="H199" s="233">
        <v>4.8</v>
      </c>
      <c r="I199" s="234"/>
      <c r="J199" s="229"/>
      <c r="K199" s="229"/>
      <c r="L199" s="235"/>
      <c r="M199" s="236"/>
      <c r="N199" s="237"/>
      <c r="O199" s="237"/>
      <c r="P199" s="237"/>
      <c r="Q199" s="237"/>
      <c r="R199" s="237"/>
      <c r="S199" s="237"/>
      <c r="T199" s="23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9" t="s">
        <v>139</v>
      </c>
      <c r="AU199" s="239" t="s">
        <v>83</v>
      </c>
      <c r="AV199" s="13" t="s">
        <v>83</v>
      </c>
      <c r="AW199" s="13" t="s">
        <v>30</v>
      </c>
      <c r="AX199" s="13" t="s">
        <v>73</v>
      </c>
      <c r="AY199" s="239" t="s">
        <v>129</v>
      </c>
    </row>
    <row r="200" s="13" customFormat="1">
      <c r="A200" s="13"/>
      <c r="B200" s="228"/>
      <c r="C200" s="229"/>
      <c r="D200" s="230" t="s">
        <v>139</v>
      </c>
      <c r="E200" s="231" t="s">
        <v>1</v>
      </c>
      <c r="F200" s="232" t="s">
        <v>211</v>
      </c>
      <c r="G200" s="229"/>
      <c r="H200" s="233">
        <v>7.875</v>
      </c>
      <c r="I200" s="234"/>
      <c r="J200" s="229"/>
      <c r="K200" s="229"/>
      <c r="L200" s="235"/>
      <c r="M200" s="236"/>
      <c r="N200" s="237"/>
      <c r="O200" s="237"/>
      <c r="P200" s="237"/>
      <c r="Q200" s="237"/>
      <c r="R200" s="237"/>
      <c r="S200" s="237"/>
      <c r="T200" s="238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9" t="s">
        <v>139</v>
      </c>
      <c r="AU200" s="239" t="s">
        <v>83</v>
      </c>
      <c r="AV200" s="13" t="s">
        <v>83</v>
      </c>
      <c r="AW200" s="13" t="s">
        <v>30</v>
      </c>
      <c r="AX200" s="13" t="s">
        <v>73</v>
      </c>
      <c r="AY200" s="239" t="s">
        <v>129</v>
      </c>
    </row>
    <row r="201" s="13" customFormat="1">
      <c r="A201" s="13"/>
      <c r="B201" s="228"/>
      <c r="C201" s="229"/>
      <c r="D201" s="230" t="s">
        <v>139</v>
      </c>
      <c r="E201" s="231" t="s">
        <v>1</v>
      </c>
      <c r="F201" s="232" t="s">
        <v>212</v>
      </c>
      <c r="G201" s="229"/>
      <c r="H201" s="233">
        <v>7.85</v>
      </c>
      <c r="I201" s="234"/>
      <c r="J201" s="229"/>
      <c r="K201" s="229"/>
      <c r="L201" s="235"/>
      <c r="M201" s="236"/>
      <c r="N201" s="237"/>
      <c r="O201" s="237"/>
      <c r="P201" s="237"/>
      <c r="Q201" s="237"/>
      <c r="R201" s="237"/>
      <c r="S201" s="237"/>
      <c r="T201" s="23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9" t="s">
        <v>139</v>
      </c>
      <c r="AU201" s="239" t="s">
        <v>83</v>
      </c>
      <c r="AV201" s="13" t="s">
        <v>83</v>
      </c>
      <c r="AW201" s="13" t="s">
        <v>30</v>
      </c>
      <c r="AX201" s="13" t="s">
        <v>73</v>
      </c>
      <c r="AY201" s="239" t="s">
        <v>129</v>
      </c>
    </row>
    <row r="202" s="14" customFormat="1">
      <c r="A202" s="14"/>
      <c r="B202" s="240"/>
      <c r="C202" s="241"/>
      <c r="D202" s="230" t="s">
        <v>139</v>
      </c>
      <c r="E202" s="242" t="s">
        <v>1</v>
      </c>
      <c r="F202" s="243" t="s">
        <v>166</v>
      </c>
      <c r="G202" s="241"/>
      <c r="H202" s="244">
        <v>20.525</v>
      </c>
      <c r="I202" s="245"/>
      <c r="J202" s="241"/>
      <c r="K202" s="241"/>
      <c r="L202" s="246"/>
      <c r="M202" s="247"/>
      <c r="N202" s="248"/>
      <c r="O202" s="248"/>
      <c r="P202" s="248"/>
      <c r="Q202" s="248"/>
      <c r="R202" s="248"/>
      <c r="S202" s="248"/>
      <c r="T202" s="249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0" t="s">
        <v>139</v>
      </c>
      <c r="AU202" s="250" t="s">
        <v>83</v>
      </c>
      <c r="AV202" s="14" t="s">
        <v>137</v>
      </c>
      <c r="AW202" s="14" t="s">
        <v>30</v>
      </c>
      <c r="AX202" s="14" t="s">
        <v>81</v>
      </c>
      <c r="AY202" s="250" t="s">
        <v>129</v>
      </c>
    </row>
    <row r="203" s="2" customFormat="1" ht="24.15" customHeight="1">
      <c r="A203" s="39"/>
      <c r="B203" s="40"/>
      <c r="C203" s="215" t="s">
        <v>8</v>
      </c>
      <c r="D203" s="215" t="s">
        <v>132</v>
      </c>
      <c r="E203" s="216" t="s">
        <v>213</v>
      </c>
      <c r="F203" s="217" t="s">
        <v>214</v>
      </c>
      <c r="G203" s="218" t="s">
        <v>135</v>
      </c>
      <c r="H203" s="219">
        <v>31.725</v>
      </c>
      <c r="I203" s="220"/>
      <c r="J203" s="221">
        <f>ROUND(I203*H203,2)</f>
        <v>0</v>
      </c>
      <c r="K203" s="217" t="s">
        <v>1</v>
      </c>
      <c r="L203" s="45"/>
      <c r="M203" s="222" t="s">
        <v>1</v>
      </c>
      <c r="N203" s="223" t="s">
        <v>38</v>
      </c>
      <c r="O203" s="92"/>
      <c r="P203" s="224">
        <f>O203*H203</f>
        <v>0</v>
      </c>
      <c r="Q203" s="224">
        <v>0</v>
      </c>
      <c r="R203" s="224">
        <f>Q203*H203</f>
        <v>0</v>
      </c>
      <c r="S203" s="224">
        <v>0</v>
      </c>
      <c r="T203" s="225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26" t="s">
        <v>137</v>
      </c>
      <c r="AT203" s="226" t="s">
        <v>132</v>
      </c>
      <c r="AU203" s="226" t="s">
        <v>83</v>
      </c>
      <c r="AY203" s="18" t="s">
        <v>129</v>
      </c>
      <c r="BE203" s="227">
        <f>IF(N203="základní",J203,0)</f>
        <v>0</v>
      </c>
      <c r="BF203" s="227">
        <f>IF(N203="snížená",J203,0)</f>
        <v>0</v>
      </c>
      <c r="BG203" s="227">
        <f>IF(N203="zákl. přenesená",J203,0)</f>
        <v>0</v>
      </c>
      <c r="BH203" s="227">
        <f>IF(N203="sníž. přenesená",J203,0)</f>
        <v>0</v>
      </c>
      <c r="BI203" s="227">
        <f>IF(N203="nulová",J203,0)</f>
        <v>0</v>
      </c>
      <c r="BJ203" s="18" t="s">
        <v>81</v>
      </c>
      <c r="BK203" s="227">
        <f>ROUND(I203*H203,2)</f>
        <v>0</v>
      </c>
      <c r="BL203" s="18" t="s">
        <v>137</v>
      </c>
      <c r="BM203" s="226" t="s">
        <v>215</v>
      </c>
    </row>
    <row r="204" s="15" customFormat="1">
      <c r="A204" s="15"/>
      <c r="B204" s="251"/>
      <c r="C204" s="252"/>
      <c r="D204" s="230" t="s">
        <v>139</v>
      </c>
      <c r="E204" s="253" t="s">
        <v>1</v>
      </c>
      <c r="F204" s="254" t="s">
        <v>202</v>
      </c>
      <c r="G204" s="252"/>
      <c r="H204" s="253" t="s">
        <v>1</v>
      </c>
      <c r="I204" s="255"/>
      <c r="J204" s="252"/>
      <c r="K204" s="252"/>
      <c r="L204" s="256"/>
      <c r="M204" s="257"/>
      <c r="N204" s="258"/>
      <c r="O204" s="258"/>
      <c r="P204" s="258"/>
      <c r="Q204" s="258"/>
      <c r="R204" s="258"/>
      <c r="S204" s="258"/>
      <c r="T204" s="259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60" t="s">
        <v>139</v>
      </c>
      <c r="AU204" s="260" t="s">
        <v>83</v>
      </c>
      <c r="AV204" s="15" t="s">
        <v>81</v>
      </c>
      <c r="AW204" s="15" t="s">
        <v>30</v>
      </c>
      <c r="AX204" s="15" t="s">
        <v>73</v>
      </c>
      <c r="AY204" s="260" t="s">
        <v>129</v>
      </c>
    </row>
    <row r="205" s="13" customFormat="1">
      <c r="A205" s="13"/>
      <c r="B205" s="228"/>
      <c r="C205" s="229"/>
      <c r="D205" s="230" t="s">
        <v>139</v>
      </c>
      <c r="E205" s="231" t="s">
        <v>1</v>
      </c>
      <c r="F205" s="232" t="s">
        <v>203</v>
      </c>
      <c r="G205" s="229"/>
      <c r="H205" s="233">
        <v>8.15</v>
      </c>
      <c r="I205" s="234"/>
      <c r="J205" s="229"/>
      <c r="K205" s="229"/>
      <c r="L205" s="235"/>
      <c r="M205" s="236"/>
      <c r="N205" s="237"/>
      <c r="O205" s="237"/>
      <c r="P205" s="237"/>
      <c r="Q205" s="237"/>
      <c r="R205" s="237"/>
      <c r="S205" s="237"/>
      <c r="T205" s="23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9" t="s">
        <v>139</v>
      </c>
      <c r="AU205" s="239" t="s">
        <v>83</v>
      </c>
      <c r="AV205" s="13" t="s">
        <v>83</v>
      </c>
      <c r="AW205" s="13" t="s">
        <v>30</v>
      </c>
      <c r="AX205" s="13" t="s">
        <v>73</v>
      </c>
      <c r="AY205" s="239" t="s">
        <v>129</v>
      </c>
    </row>
    <row r="206" s="13" customFormat="1">
      <c r="A206" s="13"/>
      <c r="B206" s="228"/>
      <c r="C206" s="229"/>
      <c r="D206" s="230" t="s">
        <v>139</v>
      </c>
      <c r="E206" s="231" t="s">
        <v>1</v>
      </c>
      <c r="F206" s="232" t="s">
        <v>216</v>
      </c>
      <c r="G206" s="229"/>
      <c r="H206" s="233">
        <v>11.175</v>
      </c>
      <c r="I206" s="234"/>
      <c r="J206" s="229"/>
      <c r="K206" s="229"/>
      <c r="L206" s="235"/>
      <c r="M206" s="236"/>
      <c r="N206" s="237"/>
      <c r="O206" s="237"/>
      <c r="P206" s="237"/>
      <c r="Q206" s="237"/>
      <c r="R206" s="237"/>
      <c r="S206" s="237"/>
      <c r="T206" s="23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9" t="s">
        <v>139</v>
      </c>
      <c r="AU206" s="239" t="s">
        <v>83</v>
      </c>
      <c r="AV206" s="13" t="s">
        <v>83</v>
      </c>
      <c r="AW206" s="13" t="s">
        <v>30</v>
      </c>
      <c r="AX206" s="13" t="s">
        <v>73</v>
      </c>
      <c r="AY206" s="239" t="s">
        <v>129</v>
      </c>
    </row>
    <row r="207" s="13" customFormat="1">
      <c r="A207" s="13"/>
      <c r="B207" s="228"/>
      <c r="C207" s="229"/>
      <c r="D207" s="230" t="s">
        <v>139</v>
      </c>
      <c r="E207" s="231" t="s">
        <v>1</v>
      </c>
      <c r="F207" s="232" t="s">
        <v>205</v>
      </c>
      <c r="G207" s="229"/>
      <c r="H207" s="233">
        <v>12.4</v>
      </c>
      <c r="I207" s="234"/>
      <c r="J207" s="229"/>
      <c r="K207" s="229"/>
      <c r="L207" s="235"/>
      <c r="M207" s="236"/>
      <c r="N207" s="237"/>
      <c r="O207" s="237"/>
      <c r="P207" s="237"/>
      <c r="Q207" s="237"/>
      <c r="R207" s="237"/>
      <c r="S207" s="237"/>
      <c r="T207" s="23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9" t="s">
        <v>139</v>
      </c>
      <c r="AU207" s="239" t="s">
        <v>83</v>
      </c>
      <c r="AV207" s="13" t="s">
        <v>83</v>
      </c>
      <c r="AW207" s="13" t="s">
        <v>30</v>
      </c>
      <c r="AX207" s="13" t="s">
        <v>73</v>
      </c>
      <c r="AY207" s="239" t="s">
        <v>129</v>
      </c>
    </row>
    <row r="208" s="14" customFormat="1">
      <c r="A208" s="14"/>
      <c r="B208" s="240"/>
      <c r="C208" s="241"/>
      <c r="D208" s="230" t="s">
        <v>139</v>
      </c>
      <c r="E208" s="242" t="s">
        <v>1</v>
      </c>
      <c r="F208" s="243" t="s">
        <v>166</v>
      </c>
      <c r="G208" s="241"/>
      <c r="H208" s="244">
        <v>31.725</v>
      </c>
      <c r="I208" s="245"/>
      <c r="J208" s="241"/>
      <c r="K208" s="241"/>
      <c r="L208" s="246"/>
      <c r="M208" s="247"/>
      <c r="N208" s="248"/>
      <c r="O208" s="248"/>
      <c r="P208" s="248"/>
      <c r="Q208" s="248"/>
      <c r="R208" s="248"/>
      <c r="S208" s="248"/>
      <c r="T208" s="249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0" t="s">
        <v>139</v>
      </c>
      <c r="AU208" s="250" t="s">
        <v>83</v>
      </c>
      <c r="AV208" s="14" t="s">
        <v>137</v>
      </c>
      <c r="AW208" s="14" t="s">
        <v>30</v>
      </c>
      <c r="AX208" s="14" t="s">
        <v>81</v>
      </c>
      <c r="AY208" s="250" t="s">
        <v>129</v>
      </c>
    </row>
    <row r="209" s="2" customFormat="1" ht="24.15" customHeight="1">
      <c r="A209" s="39"/>
      <c r="B209" s="40"/>
      <c r="C209" s="215" t="s">
        <v>217</v>
      </c>
      <c r="D209" s="215" t="s">
        <v>132</v>
      </c>
      <c r="E209" s="216" t="s">
        <v>218</v>
      </c>
      <c r="F209" s="217" t="s">
        <v>219</v>
      </c>
      <c r="G209" s="218" t="s">
        <v>135</v>
      </c>
      <c r="H209" s="219">
        <v>500</v>
      </c>
      <c r="I209" s="220"/>
      <c r="J209" s="221">
        <f>ROUND(I209*H209,2)</f>
        <v>0</v>
      </c>
      <c r="K209" s="217" t="s">
        <v>1</v>
      </c>
      <c r="L209" s="45"/>
      <c r="M209" s="222" t="s">
        <v>1</v>
      </c>
      <c r="N209" s="223" t="s">
        <v>38</v>
      </c>
      <c r="O209" s="92"/>
      <c r="P209" s="224">
        <f>O209*H209</f>
        <v>0</v>
      </c>
      <c r="Q209" s="224">
        <v>0</v>
      </c>
      <c r="R209" s="224">
        <f>Q209*H209</f>
        <v>0</v>
      </c>
      <c r="S209" s="224">
        <v>0</v>
      </c>
      <c r="T209" s="225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26" t="s">
        <v>137</v>
      </c>
      <c r="AT209" s="226" t="s">
        <v>132</v>
      </c>
      <c r="AU209" s="226" t="s">
        <v>83</v>
      </c>
      <c r="AY209" s="18" t="s">
        <v>129</v>
      </c>
      <c r="BE209" s="227">
        <f>IF(N209="základní",J209,0)</f>
        <v>0</v>
      </c>
      <c r="BF209" s="227">
        <f>IF(N209="snížená",J209,0)</f>
        <v>0</v>
      </c>
      <c r="BG209" s="227">
        <f>IF(N209="zákl. přenesená",J209,0)</f>
        <v>0</v>
      </c>
      <c r="BH209" s="227">
        <f>IF(N209="sníž. přenesená",J209,0)</f>
        <v>0</v>
      </c>
      <c r="BI209" s="227">
        <f>IF(N209="nulová",J209,0)</f>
        <v>0</v>
      </c>
      <c r="BJ209" s="18" t="s">
        <v>81</v>
      </c>
      <c r="BK209" s="227">
        <f>ROUND(I209*H209,2)</f>
        <v>0</v>
      </c>
      <c r="BL209" s="18" t="s">
        <v>137</v>
      </c>
      <c r="BM209" s="226" t="s">
        <v>220</v>
      </c>
    </row>
    <row r="210" s="13" customFormat="1">
      <c r="A210" s="13"/>
      <c r="B210" s="228"/>
      <c r="C210" s="229"/>
      <c r="D210" s="230" t="s">
        <v>139</v>
      </c>
      <c r="E210" s="231" t="s">
        <v>1</v>
      </c>
      <c r="F210" s="232" t="s">
        <v>221</v>
      </c>
      <c r="G210" s="229"/>
      <c r="H210" s="233">
        <v>500</v>
      </c>
      <c r="I210" s="234"/>
      <c r="J210" s="229"/>
      <c r="K210" s="229"/>
      <c r="L210" s="235"/>
      <c r="M210" s="236"/>
      <c r="N210" s="237"/>
      <c r="O210" s="237"/>
      <c r="P210" s="237"/>
      <c r="Q210" s="237"/>
      <c r="R210" s="237"/>
      <c r="S210" s="237"/>
      <c r="T210" s="23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9" t="s">
        <v>139</v>
      </c>
      <c r="AU210" s="239" t="s">
        <v>83</v>
      </c>
      <c r="AV210" s="13" t="s">
        <v>83</v>
      </c>
      <c r="AW210" s="13" t="s">
        <v>30</v>
      </c>
      <c r="AX210" s="13" t="s">
        <v>81</v>
      </c>
      <c r="AY210" s="239" t="s">
        <v>129</v>
      </c>
    </row>
    <row r="211" s="2" customFormat="1" ht="24.15" customHeight="1">
      <c r="A211" s="39"/>
      <c r="B211" s="40"/>
      <c r="C211" s="215" t="s">
        <v>222</v>
      </c>
      <c r="D211" s="215" t="s">
        <v>132</v>
      </c>
      <c r="E211" s="216" t="s">
        <v>223</v>
      </c>
      <c r="F211" s="217" t="s">
        <v>224</v>
      </c>
      <c r="G211" s="218" t="s">
        <v>225</v>
      </c>
      <c r="H211" s="219">
        <v>31.5</v>
      </c>
      <c r="I211" s="220"/>
      <c r="J211" s="221">
        <f>ROUND(I211*H211,2)</f>
        <v>0</v>
      </c>
      <c r="K211" s="217" t="s">
        <v>1</v>
      </c>
      <c r="L211" s="45"/>
      <c r="M211" s="222" t="s">
        <v>1</v>
      </c>
      <c r="N211" s="223" t="s">
        <v>38</v>
      </c>
      <c r="O211" s="92"/>
      <c r="P211" s="224">
        <f>O211*H211</f>
        <v>0</v>
      </c>
      <c r="Q211" s="224">
        <v>0</v>
      </c>
      <c r="R211" s="224">
        <f>Q211*H211</f>
        <v>0</v>
      </c>
      <c r="S211" s="224">
        <v>0</v>
      </c>
      <c r="T211" s="225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26" t="s">
        <v>137</v>
      </c>
      <c r="AT211" s="226" t="s">
        <v>132</v>
      </c>
      <c r="AU211" s="226" t="s">
        <v>83</v>
      </c>
      <c r="AY211" s="18" t="s">
        <v>129</v>
      </c>
      <c r="BE211" s="227">
        <f>IF(N211="základní",J211,0)</f>
        <v>0</v>
      </c>
      <c r="BF211" s="227">
        <f>IF(N211="snížená",J211,0)</f>
        <v>0</v>
      </c>
      <c r="BG211" s="227">
        <f>IF(N211="zákl. přenesená",J211,0)</f>
        <v>0</v>
      </c>
      <c r="BH211" s="227">
        <f>IF(N211="sníž. přenesená",J211,0)</f>
        <v>0</v>
      </c>
      <c r="BI211" s="227">
        <f>IF(N211="nulová",J211,0)</f>
        <v>0</v>
      </c>
      <c r="BJ211" s="18" t="s">
        <v>81</v>
      </c>
      <c r="BK211" s="227">
        <f>ROUND(I211*H211,2)</f>
        <v>0</v>
      </c>
      <c r="BL211" s="18" t="s">
        <v>137</v>
      </c>
      <c r="BM211" s="226" t="s">
        <v>226</v>
      </c>
    </row>
    <row r="212" s="12" customFormat="1" ht="22.8" customHeight="1">
      <c r="A212" s="12"/>
      <c r="B212" s="199"/>
      <c r="C212" s="200"/>
      <c r="D212" s="201" t="s">
        <v>72</v>
      </c>
      <c r="E212" s="213" t="s">
        <v>175</v>
      </c>
      <c r="F212" s="213" t="s">
        <v>227</v>
      </c>
      <c r="G212" s="200"/>
      <c r="H212" s="200"/>
      <c r="I212" s="203"/>
      <c r="J212" s="214">
        <f>BK212</f>
        <v>0</v>
      </c>
      <c r="K212" s="200"/>
      <c r="L212" s="205"/>
      <c r="M212" s="206"/>
      <c r="N212" s="207"/>
      <c r="O212" s="207"/>
      <c r="P212" s="208">
        <f>P213+SUM(P214:P259)</f>
        <v>0</v>
      </c>
      <c r="Q212" s="207"/>
      <c r="R212" s="208">
        <f>R213+SUM(R214:R259)</f>
        <v>15.37944</v>
      </c>
      <c r="S212" s="207"/>
      <c r="T212" s="209">
        <f>T213+SUM(T214:T259)</f>
        <v>41.985612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10" t="s">
        <v>81</v>
      </c>
      <c r="AT212" s="211" t="s">
        <v>72</v>
      </c>
      <c r="AU212" s="211" t="s">
        <v>81</v>
      </c>
      <c r="AY212" s="210" t="s">
        <v>129</v>
      </c>
      <c r="BK212" s="212">
        <f>BK213+SUM(BK214:BK259)</f>
        <v>0</v>
      </c>
    </row>
    <row r="213" s="2" customFormat="1" ht="33" customHeight="1">
      <c r="A213" s="39"/>
      <c r="B213" s="40"/>
      <c r="C213" s="215" t="s">
        <v>228</v>
      </c>
      <c r="D213" s="215" t="s">
        <v>132</v>
      </c>
      <c r="E213" s="216" t="s">
        <v>229</v>
      </c>
      <c r="F213" s="217" t="s">
        <v>230</v>
      </c>
      <c r="G213" s="218" t="s">
        <v>135</v>
      </c>
      <c r="H213" s="219">
        <v>795</v>
      </c>
      <c r="I213" s="220"/>
      <c r="J213" s="221">
        <f>ROUND(I213*H213,2)</f>
        <v>0</v>
      </c>
      <c r="K213" s="217" t="s">
        <v>136</v>
      </c>
      <c r="L213" s="45"/>
      <c r="M213" s="222" t="s">
        <v>1</v>
      </c>
      <c r="N213" s="223" t="s">
        <v>38</v>
      </c>
      <c r="O213" s="92"/>
      <c r="P213" s="224">
        <f>O213*H213</f>
        <v>0</v>
      </c>
      <c r="Q213" s="224">
        <v>0</v>
      </c>
      <c r="R213" s="224">
        <f>Q213*H213</f>
        <v>0</v>
      </c>
      <c r="S213" s="224">
        <v>0</v>
      </c>
      <c r="T213" s="225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26" t="s">
        <v>137</v>
      </c>
      <c r="AT213" s="226" t="s">
        <v>132</v>
      </c>
      <c r="AU213" s="226" t="s">
        <v>83</v>
      </c>
      <c r="AY213" s="18" t="s">
        <v>129</v>
      </c>
      <c r="BE213" s="227">
        <f>IF(N213="základní",J213,0)</f>
        <v>0</v>
      </c>
      <c r="BF213" s="227">
        <f>IF(N213="snížená",J213,0)</f>
        <v>0</v>
      </c>
      <c r="BG213" s="227">
        <f>IF(N213="zákl. přenesená",J213,0)</f>
        <v>0</v>
      </c>
      <c r="BH213" s="227">
        <f>IF(N213="sníž. přenesená",J213,0)</f>
        <v>0</v>
      </c>
      <c r="BI213" s="227">
        <f>IF(N213="nulová",J213,0)</f>
        <v>0</v>
      </c>
      <c r="BJ213" s="18" t="s">
        <v>81</v>
      </c>
      <c r="BK213" s="227">
        <f>ROUND(I213*H213,2)</f>
        <v>0</v>
      </c>
      <c r="BL213" s="18" t="s">
        <v>137</v>
      </c>
      <c r="BM213" s="226" t="s">
        <v>231</v>
      </c>
    </row>
    <row r="214" s="13" customFormat="1">
      <c r="A214" s="13"/>
      <c r="B214" s="228"/>
      <c r="C214" s="229"/>
      <c r="D214" s="230" t="s">
        <v>139</v>
      </c>
      <c r="E214" s="231" t="s">
        <v>1</v>
      </c>
      <c r="F214" s="232" t="s">
        <v>232</v>
      </c>
      <c r="G214" s="229"/>
      <c r="H214" s="233">
        <v>795</v>
      </c>
      <c r="I214" s="234"/>
      <c r="J214" s="229"/>
      <c r="K214" s="229"/>
      <c r="L214" s="235"/>
      <c r="M214" s="236"/>
      <c r="N214" s="237"/>
      <c r="O214" s="237"/>
      <c r="P214" s="237"/>
      <c r="Q214" s="237"/>
      <c r="R214" s="237"/>
      <c r="S214" s="237"/>
      <c r="T214" s="238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9" t="s">
        <v>139</v>
      </c>
      <c r="AU214" s="239" t="s">
        <v>83</v>
      </c>
      <c r="AV214" s="13" t="s">
        <v>83</v>
      </c>
      <c r="AW214" s="13" t="s">
        <v>30</v>
      </c>
      <c r="AX214" s="13" t="s">
        <v>81</v>
      </c>
      <c r="AY214" s="239" t="s">
        <v>129</v>
      </c>
    </row>
    <row r="215" s="2" customFormat="1" ht="37.8" customHeight="1">
      <c r="A215" s="39"/>
      <c r="B215" s="40"/>
      <c r="C215" s="215" t="s">
        <v>233</v>
      </c>
      <c r="D215" s="215" t="s">
        <v>132</v>
      </c>
      <c r="E215" s="216" t="s">
        <v>234</v>
      </c>
      <c r="F215" s="217" t="s">
        <v>235</v>
      </c>
      <c r="G215" s="218" t="s">
        <v>135</v>
      </c>
      <c r="H215" s="219">
        <v>47700</v>
      </c>
      <c r="I215" s="220"/>
      <c r="J215" s="221">
        <f>ROUND(I215*H215,2)</f>
        <v>0</v>
      </c>
      <c r="K215" s="217" t="s">
        <v>136</v>
      </c>
      <c r="L215" s="45"/>
      <c r="M215" s="222" t="s">
        <v>1</v>
      </c>
      <c r="N215" s="223" t="s">
        <v>38</v>
      </c>
      <c r="O215" s="92"/>
      <c r="P215" s="224">
        <f>O215*H215</f>
        <v>0</v>
      </c>
      <c r="Q215" s="224">
        <v>0</v>
      </c>
      <c r="R215" s="224">
        <f>Q215*H215</f>
        <v>0</v>
      </c>
      <c r="S215" s="224">
        <v>0</v>
      </c>
      <c r="T215" s="225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26" t="s">
        <v>137</v>
      </c>
      <c r="AT215" s="226" t="s">
        <v>132</v>
      </c>
      <c r="AU215" s="226" t="s">
        <v>83</v>
      </c>
      <c r="AY215" s="18" t="s">
        <v>129</v>
      </c>
      <c r="BE215" s="227">
        <f>IF(N215="základní",J215,0)</f>
        <v>0</v>
      </c>
      <c r="BF215" s="227">
        <f>IF(N215="snížená",J215,0)</f>
        <v>0</v>
      </c>
      <c r="BG215" s="227">
        <f>IF(N215="zákl. přenesená",J215,0)</f>
        <v>0</v>
      </c>
      <c r="BH215" s="227">
        <f>IF(N215="sníž. přenesená",J215,0)</f>
        <v>0</v>
      </c>
      <c r="BI215" s="227">
        <f>IF(N215="nulová",J215,0)</f>
        <v>0</v>
      </c>
      <c r="BJ215" s="18" t="s">
        <v>81</v>
      </c>
      <c r="BK215" s="227">
        <f>ROUND(I215*H215,2)</f>
        <v>0</v>
      </c>
      <c r="BL215" s="18" t="s">
        <v>137</v>
      </c>
      <c r="BM215" s="226" t="s">
        <v>236</v>
      </c>
    </row>
    <row r="216" s="13" customFormat="1">
      <c r="A216" s="13"/>
      <c r="B216" s="228"/>
      <c r="C216" s="229"/>
      <c r="D216" s="230" t="s">
        <v>139</v>
      </c>
      <c r="E216" s="231" t="s">
        <v>1</v>
      </c>
      <c r="F216" s="232" t="s">
        <v>237</v>
      </c>
      <c r="G216" s="229"/>
      <c r="H216" s="233">
        <v>47700</v>
      </c>
      <c r="I216" s="234"/>
      <c r="J216" s="229"/>
      <c r="K216" s="229"/>
      <c r="L216" s="235"/>
      <c r="M216" s="236"/>
      <c r="N216" s="237"/>
      <c r="O216" s="237"/>
      <c r="P216" s="237"/>
      <c r="Q216" s="237"/>
      <c r="R216" s="237"/>
      <c r="S216" s="237"/>
      <c r="T216" s="23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9" t="s">
        <v>139</v>
      </c>
      <c r="AU216" s="239" t="s">
        <v>83</v>
      </c>
      <c r="AV216" s="13" t="s">
        <v>83</v>
      </c>
      <c r="AW216" s="13" t="s">
        <v>30</v>
      </c>
      <c r="AX216" s="13" t="s">
        <v>81</v>
      </c>
      <c r="AY216" s="239" t="s">
        <v>129</v>
      </c>
    </row>
    <row r="217" s="2" customFormat="1" ht="37.8" customHeight="1">
      <c r="A217" s="39"/>
      <c r="B217" s="40"/>
      <c r="C217" s="215" t="s">
        <v>238</v>
      </c>
      <c r="D217" s="215" t="s">
        <v>132</v>
      </c>
      <c r="E217" s="216" t="s">
        <v>239</v>
      </c>
      <c r="F217" s="217" t="s">
        <v>240</v>
      </c>
      <c r="G217" s="218" t="s">
        <v>135</v>
      </c>
      <c r="H217" s="219">
        <v>795</v>
      </c>
      <c r="I217" s="220"/>
      <c r="J217" s="221">
        <f>ROUND(I217*H217,2)</f>
        <v>0</v>
      </c>
      <c r="K217" s="217" t="s">
        <v>136</v>
      </c>
      <c r="L217" s="45"/>
      <c r="M217" s="222" t="s">
        <v>1</v>
      </c>
      <c r="N217" s="223" t="s">
        <v>38</v>
      </c>
      <c r="O217" s="92"/>
      <c r="P217" s="224">
        <f>O217*H217</f>
        <v>0</v>
      </c>
      <c r="Q217" s="224">
        <v>0</v>
      </c>
      <c r="R217" s="224">
        <f>Q217*H217</f>
        <v>0</v>
      </c>
      <c r="S217" s="224">
        <v>0</v>
      </c>
      <c r="T217" s="225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26" t="s">
        <v>137</v>
      </c>
      <c r="AT217" s="226" t="s">
        <v>132</v>
      </c>
      <c r="AU217" s="226" t="s">
        <v>83</v>
      </c>
      <c r="AY217" s="18" t="s">
        <v>129</v>
      </c>
      <c r="BE217" s="227">
        <f>IF(N217="základní",J217,0)</f>
        <v>0</v>
      </c>
      <c r="BF217" s="227">
        <f>IF(N217="snížená",J217,0)</f>
        <v>0</v>
      </c>
      <c r="BG217" s="227">
        <f>IF(N217="zákl. přenesená",J217,0)</f>
        <v>0</v>
      </c>
      <c r="BH217" s="227">
        <f>IF(N217="sníž. přenesená",J217,0)</f>
        <v>0</v>
      </c>
      <c r="BI217" s="227">
        <f>IF(N217="nulová",J217,0)</f>
        <v>0</v>
      </c>
      <c r="BJ217" s="18" t="s">
        <v>81</v>
      </c>
      <c r="BK217" s="227">
        <f>ROUND(I217*H217,2)</f>
        <v>0</v>
      </c>
      <c r="BL217" s="18" t="s">
        <v>137</v>
      </c>
      <c r="BM217" s="226" t="s">
        <v>241</v>
      </c>
    </row>
    <row r="218" s="2" customFormat="1" ht="16.5" customHeight="1">
      <c r="A218" s="39"/>
      <c r="B218" s="40"/>
      <c r="C218" s="215" t="s">
        <v>7</v>
      </c>
      <c r="D218" s="215" t="s">
        <v>132</v>
      </c>
      <c r="E218" s="216" t="s">
        <v>242</v>
      </c>
      <c r="F218" s="217" t="s">
        <v>243</v>
      </c>
      <c r="G218" s="218" t="s">
        <v>135</v>
      </c>
      <c r="H218" s="219">
        <v>795</v>
      </c>
      <c r="I218" s="220"/>
      <c r="J218" s="221">
        <f>ROUND(I218*H218,2)</f>
        <v>0</v>
      </c>
      <c r="K218" s="217" t="s">
        <v>136</v>
      </c>
      <c r="L218" s="45"/>
      <c r="M218" s="222" t="s">
        <v>1</v>
      </c>
      <c r="N218" s="223" t="s">
        <v>38</v>
      </c>
      <c r="O218" s="92"/>
      <c r="P218" s="224">
        <f>O218*H218</f>
        <v>0</v>
      </c>
      <c r="Q218" s="224">
        <v>0</v>
      </c>
      <c r="R218" s="224">
        <f>Q218*H218</f>
        <v>0</v>
      </c>
      <c r="S218" s="224">
        <v>0</v>
      </c>
      <c r="T218" s="225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26" t="s">
        <v>137</v>
      </c>
      <c r="AT218" s="226" t="s">
        <v>132</v>
      </c>
      <c r="AU218" s="226" t="s">
        <v>83</v>
      </c>
      <c r="AY218" s="18" t="s">
        <v>129</v>
      </c>
      <c r="BE218" s="227">
        <f>IF(N218="základní",J218,0)</f>
        <v>0</v>
      </c>
      <c r="BF218" s="227">
        <f>IF(N218="snížená",J218,0)</f>
        <v>0</v>
      </c>
      <c r="BG218" s="227">
        <f>IF(N218="zákl. přenesená",J218,0)</f>
        <v>0</v>
      </c>
      <c r="BH218" s="227">
        <f>IF(N218="sníž. přenesená",J218,0)</f>
        <v>0</v>
      </c>
      <c r="BI218" s="227">
        <f>IF(N218="nulová",J218,0)</f>
        <v>0</v>
      </c>
      <c r="BJ218" s="18" t="s">
        <v>81</v>
      </c>
      <c r="BK218" s="227">
        <f>ROUND(I218*H218,2)</f>
        <v>0</v>
      </c>
      <c r="BL218" s="18" t="s">
        <v>137</v>
      </c>
      <c r="BM218" s="226" t="s">
        <v>244</v>
      </c>
    </row>
    <row r="219" s="2" customFormat="1" ht="16.5" customHeight="1">
      <c r="A219" s="39"/>
      <c r="B219" s="40"/>
      <c r="C219" s="215" t="s">
        <v>245</v>
      </c>
      <c r="D219" s="215" t="s">
        <v>132</v>
      </c>
      <c r="E219" s="216" t="s">
        <v>246</v>
      </c>
      <c r="F219" s="217" t="s">
        <v>247</v>
      </c>
      <c r="G219" s="218" t="s">
        <v>135</v>
      </c>
      <c r="H219" s="219">
        <v>47700</v>
      </c>
      <c r="I219" s="220"/>
      <c r="J219" s="221">
        <f>ROUND(I219*H219,2)</f>
        <v>0</v>
      </c>
      <c r="K219" s="217" t="s">
        <v>136</v>
      </c>
      <c r="L219" s="45"/>
      <c r="M219" s="222" t="s">
        <v>1</v>
      </c>
      <c r="N219" s="223" t="s">
        <v>38</v>
      </c>
      <c r="O219" s="92"/>
      <c r="P219" s="224">
        <f>O219*H219</f>
        <v>0</v>
      </c>
      <c r="Q219" s="224">
        <v>0</v>
      </c>
      <c r="R219" s="224">
        <f>Q219*H219</f>
        <v>0</v>
      </c>
      <c r="S219" s="224">
        <v>0</v>
      </c>
      <c r="T219" s="225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26" t="s">
        <v>137</v>
      </c>
      <c r="AT219" s="226" t="s">
        <v>132</v>
      </c>
      <c r="AU219" s="226" t="s">
        <v>83</v>
      </c>
      <c r="AY219" s="18" t="s">
        <v>129</v>
      </c>
      <c r="BE219" s="227">
        <f>IF(N219="základní",J219,0)</f>
        <v>0</v>
      </c>
      <c r="BF219" s="227">
        <f>IF(N219="snížená",J219,0)</f>
        <v>0</v>
      </c>
      <c r="BG219" s="227">
        <f>IF(N219="zákl. přenesená",J219,0)</f>
        <v>0</v>
      </c>
      <c r="BH219" s="227">
        <f>IF(N219="sníž. přenesená",J219,0)</f>
        <v>0</v>
      </c>
      <c r="BI219" s="227">
        <f>IF(N219="nulová",J219,0)</f>
        <v>0</v>
      </c>
      <c r="BJ219" s="18" t="s">
        <v>81</v>
      </c>
      <c r="BK219" s="227">
        <f>ROUND(I219*H219,2)</f>
        <v>0</v>
      </c>
      <c r="BL219" s="18" t="s">
        <v>137</v>
      </c>
      <c r="BM219" s="226" t="s">
        <v>248</v>
      </c>
    </row>
    <row r="220" s="2" customFormat="1" ht="21.75" customHeight="1">
      <c r="A220" s="39"/>
      <c r="B220" s="40"/>
      <c r="C220" s="215" t="s">
        <v>249</v>
      </c>
      <c r="D220" s="215" t="s">
        <v>132</v>
      </c>
      <c r="E220" s="216" t="s">
        <v>250</v>
      </c>
      <c r="F220" s="217" t="s">
        <v>251</v>
      </c>
      <c r="G220" s="218" t="s">
        <v>135</v>
      </c>
      <c r="H220" s="219">
        <v>795</v>
      </c>
      <c r="I220" s="220"/>
      <c r="J220" s="221">
        <f>ROUND(I220*H220,2)</f>
        <v>0</v>
      </c>
      <c r="K220" s="217" t="s">
        <v>136</v>
      </c>
      <c r="L220" s="45"/>
      <c r="M220" s="222" t="s">
        <v>1</v>
      </c>
      <c r="N220" s="223" t="s">
        <v>38</v>
      </c>
      <c r="O220" s="92"/>
      <c r="P220" s="224">
        <f>O220*H220</f>
        <v>0</v>
      </c>
      <c r="Q220" s="224">
        <v>0</v>
      </c>
      <c r="R220" s="224">
        <f>Q220*H220</f>
        <v>0</v>
      </c>
      <c r="S220" s="224">
        <v>0</v>
      </c>
      <c r="T220" s="225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26" t="s">
        <v>137</v>
      </c>
      <c r="AT220" s="226" t="s">
        <v>132</v>
      </c>
      <c r="AU220" s="226" t="s">
        <v>83</v>
      </c>
      <c r="AY220" s="18" t="s">
        <v>129</v>
      </c>
      <c r="BE220" s="227">
        <f>IF(N220="základní",J220,0)</f>
        <v>0</v>
      </c>
      <c r="BF220" s="227">
        <f>IF(N220="snížená",J220,0)</f>
        <v>0</v>
      </c>
      <c r="BG220" s="227">
        <f>IF(N220="zákl. přenesená",J220,0)</f>
        <v>0</v>
      </c>
      <c r="BH220" s="227">
        <f>IF(N220="sníž. přenesená",J220,0)</f>
        <v>0</v>
      </c>
      <c r="BI220" s="227">
        <f>IF(N220="nulová",J220,0)</f>
        <v>0</v>
      </c>
      <c r="BJ220" s="18" t="s">
        <v>81</v>
      </c>
      <c r="BK220" s="227">
        <f>ROUND(I220*H220,2)</f>
        <v>0</v>
      </c>
      <c r="BL220" s="18" t="s">
        <v>137</v>
      </c>
      <c r="BM220" s="226" t="s">
        <v>252</v>
      </c>
    </row>
    <row r="221" s="2" customFormat="1" ht="24.15" customHeight="1">
      <c r="A221" s="39"/>
      <c r="B221" s="40"/>
      <c r="C221" s="215" t="s">
        <v>253</v>
      </c>
      <c r="D221" s="215" t="s">
        <v>132</v>
      </c>
      <c r="E221" s="216" t="s">
        <v>254</v>
      </c>
      <c r="F221" s="217" t="s">
        <v>255</v>
      </c>
      <c r="G221" s="218" t="s">
        <v>135</v>
      </c>
      <c r="H221" s="219">
        <v>198</v>
      </c>
      <c r="I221" s="220"/>
      <c r="J221" s="221">
        <f>ROUND(I221*H221,2)</f>
        <v>0</v>
      </c>
      <c r="K221" s="217" t="s">
        <v>136</v>
      </c>
      <c r="L221" s="45"/>
      <c r="M221" s="222" t="s">
        <v>1</v>
      </c>
      <c r="N221" s="223" t="s">
        <v>38</v>
      </c>
      <c r="O221" s="92"/>
      <c r="P221" s="224">
        <f>O221*H221</f>
        <v>0</v>
      </c>
      <c r="Q221" s="224">
        <v>4E-05</v>
      </c>
      <c r="R221" s="224">
        <f>Q221*H221</f>
        <v>0.00792</v>
      </c>
      <c r="S221" s="224">
        <v>0</v>
      </c>
      <c r="T221" s="225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26" t="s">
        <v>137</v>
      </c>
      <c r="AT221" s="226" t="s">
        <v>132</v>
      </c>
      <c r="AU221" s="226" t="s">
        <v>83</v>
      </c>
      <c r="AY221" s="18" t="s">
        <v>129</v>
      </c>
      <c r="BE221" s="227">
        <f>IF(N221="základní",J221,0)</f>
        <v>0</v>
      </c>
      <c r="BF221" s="227">
        <f>IF(N221="snížená",J221,0)</f>
        <v>0</v>
      </c>
      <c r="BG221" s="227">
        <f>IF(N221="zákl. přenesená",J221,0)</f>
        <v>0</v>
      </c>
      <c r="BH221" s="227">
        <f>IF(N221="sníž. přenesená",J221,0)</f>
        <v>0</v>
      </c>
      <c r="BI221" s="227">
        <f>IF(N221="nulová",J221,0)</f>
        <v>0</v>
      </c>
      <c r="BJ221" s="18" t="s">
        <v>81</v>
      </c>
      <c r="BK221" s="227">
        <f>ROUND(I221*H221,2)</f>
        <v>0</v>
      </c>
      <c r="BL221" s="18" t="s">
        <v>137</v>
      </c>
      <c r="BM221" s="226" t="s">
        <v>256</v>
      </c>
    </row>
    <row r="222" s="2" customFormat="1" ht="33" customHeight="1">
      <c r="A222" s="39"/>
      <c r="B222" s="40"/>
      <c r="C222" s="215" t="s">
        <v>257</v>
      </c>
      <c r="D222" s="215" t="s">
        <v>132</v>
      </c>
      <c r="E222" s="216" t="s">
        <v>258</v>
      </c>
      <c r="F222" s="217" t="s">
        <v>259</v>
      </c>
      <c r="G222" s="218" t="s">
        <v>135</v>
      </c>
      <c r="H222" s="219">
        <v>47</v>
      </c>
      <c r="I222" s="220"/>
      <c r="J222" s="221">
        <f>ROUND(I222*H222,2)</f>
        <v>0</v>
      </c>
      <c r="K222" s="217" t="s">
        <v>136</v>
      </c>
      <c r="L222" s="45"/>
      <c r="M222" s="222" t="s">
        <v>1</v>
      </c>
      <c r="N222" s="223" t="s">
        <v>38</v>
      </c>
      <c r="O222" s="92"/>
      <c r="P222" s="224">
        <f>O222*H222</f>
        <v>0</v>
      </c>
      <c r="Q222" s="224">
        <v>0</v>
      </c>
      <c r="R222" s="224">
        <f>Q222*H222</f>
        <v>0</v>
      </c>
      <c r="S222" s="224">
        <v>0.074</v>
      </c>
      <c r="T222" s="225">
        <f>S222*H222</f>
        <v>3.4779999999999996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26" t="s">
        <v>137</v>
      </c>
      <c r="AT222" s="226" t="s">
        <v>132</v>
      </c>
      <c r="AU222" s="226" t="s">
        <v>83</v>
      </c>
      <c r="AY222" s="18" t="s">
        <v>129</v>
      </c>
      <c r="BE222" s="227">
        <f>IF(N222="základní",J222,0)</f>
        <v>0</v>
      </c>
      <c r="BF222" s="227">
        <f>IF(N222="snížená",J222,0)</f>
        <v>0</v>
      </c>
      <c r="BG222" s="227">
        <f>IF(N222="zákl. přenesená",J222,0)</f>
        <v>0</v>
      </c>
      <c r="BH222" s="227">
        <f>IF(N222="sníž. přenesená",J222,0)</f>
        <v>0</v>
      </c>
      <c r="BI222" s="227">
        <f>IF(N222="nulová",J222,0)</f>
        <v>0</v>
      </c>
      <c r="BJ222" s="18" t="s">
        <v>81</v>
      </c>
      <c r="BK222" s="227">
        <f>ROUND(I222*H222,2)</f>
        <v>0</v>
      </c>
      <c r="BL222" s="18" t="s">
        <v>137</v>
      </c>
      <c r="BM222" s="226" t="s">
        <v>260</v>
      </c>
    </row>
    <row r="223" s="13" customFormat="1">
      <c r="A223" s="13"/>
      <c r="B223" s="228"/>
      <c r="C223" s="229"/>
      <c r="D223" s="230" t="s">
        <v>139</v>
      </c>
      <c r="E223" s="231" t="s">
        <v>1</v>
      </c>
      <c r="F223" s="232" t="s">
        <v>261</v>
      </c>
      <c r="G223" s="229"/>
      <c r="H223" s="233">
        <v>47</v>
      </c>
      <c r="I223" s="234"/>
      <c r="J223" s="229"/>
      <c r="K223" s="229"/>
      <c r="L223" s="235"/>
      <c r="M223" s="236"/>
      <c r="N223" s="237"/>
      <c r="O223" s="237"/>
      <c r="P223" s="237"/>
      <c r="Q223" s="237"/>
      <c r="R223" s="237"/>
      <c r="S223" s="237"/>
      <c r="T223" s="238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9" t="s">
        <v>139</v>
      </c>
      <c r="AU223" s="239" t="s">
        <v>83</v>
      </c>
      <c r="AV223" s="13" t="s">
        <v>83</v>
      </c>
      <c r="AW223" s="13" t="s">
        <v>30</v>
      </c>
      <c r="AX223" s="13" t="s">
        <v>81</v>
      </c>
      <c r="AY223" s="239" t="s">
        <v>129</v>
      </c>
    </row>
    <row r="224" s="2" customFormat="1" ht="33" customHeight="1">
      <c r="A224" s="39"/>
      <c r="B224" s="40"/>
      <c r="C224" s="215" t="s">
        <v>262</v>
      </c>
      <c r="D224" s="215" t="s">
        <v>132</v>
      </c>
      <c r="E224" s="216" t="s">
        <v>263</v>
      </c>
      <c r="F224" s="217" t="s">
        <v>264</v>
      </c>
      <c r="G224" s="218" t="s">
        <v>135</v>
      </c>
      <c r="H224" s="219">
        <v>45</v>
      </c>
      <c r="I224" s="220"/>
      <c r="J224" s="221">
        <f>ROUND(I224*H224,2)</f>
        <v>0</v>
      </c>
      <c r="K224" s="217" t="s">
        <v>136</v>
      </c>
      <c r="L224" s="45"/>
      <c r="M224" s="222" t="s">
        <v>1</v>
      </c>
      <c r="N224" s="223" t="s">
        <v>38</v>
      </c>
      <c r="O224" s="92"/>
      <c r="P224" s="224">
        <f>O224*H224</f>
        <v>0</v>
      </c>
      <c r="Q224" s="224">
        <v>0</v>
      </c>
      <c r="R224" s="224">
        <f>Q224*H224</f>
        <v>0</v>
      </c>
      <c r="S224" s="224">
        <v>0.12</v>
      </c>
      <c r="T224" s="225">
        <f>S224*H224</f>
        <v>5.3999999999999992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26" t="s">
        <v>137</v>
      </c>
      <c r="AT224" s="226" t="s">
        <v>132</v>
      </c>
      <c r="AU224" s="226" t="s">
        <v>83</v>
      </c>
      <c r="AY224" s="18" t="s">
        <v>129</v>
      </c>
      <c r="BE224" s="227">
        <f>IF(N224="základní",J224,0)</f>
        <v>0</v>
      </c>
      <c r="BF224" s="227">
        <f>IF(N224="snížená",J224,0)</f>
        <v>0</v>
      </c>
      <c r="BG224" s="227">
        <f>IF(N224="zákl. přenesená",J224,0)</f>
        <v>0</v>
      </c>
      <c r="BH224" s="227">
        <f>IF(N224="sníž. přenesená",J224,0)</f>
        <v>0</v>
      </c>
      <c r="BI224" s="227">
        <f>IF(N224="nulová",J224,0)</f>
        <v>0</v>
      </c>
      <c r="BJ224" s="18" t="s">
        <v>81</v>
      </c>
      <c r="BK224" s="227">
        <f>ROUND(I224*H224,2)</f>
        <v>0</v>
      </c>
      <c r="BL224" s="18" t="s">
        <v>137</v>
      </c>
      <c r="BM224" s="226" t="s">
        <v>265</v>
      </c>
    </row>
    <row r="225" s="13" customFormat="1">
      <c r="A225" s="13"/>
      <c r="B225" s="228"/>
      <c r="C225" s="229"/>
      <c r="D225" s="230" t="s">
        <v>139</v>
      </c>
      <c r="E225" s="231" t="s">
        <v>1</v>
      </c>
      <c r="F225" s="232" t="s">
        <v>266</v>
      </c>
      <c r="G225" s="229"/>
      <c r="H225" s="233">
        <v>45</v>
      </c>
      <c r="I225" s="234"/>
      <c r="J225" s="229"/>
      <c r="K225" s="229"/>
      <c r="L225" s="235"/>
      <c r="M225" s="236"/>
      <c r="N225" s="237"/>
      <c r="O225" s="237"/>
      <c r="P225" s="237"/>
      <c r="Q225" s="237"/>
      <c r="R225" s="237"/>
      <c r="S225" s="237"/>
      <c r="T225" s="238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9" t="s">
        <v>139</v>
      </c>
      <c r="AU225" s="239" t="s">
        <v>83</v>
      </c>
      <c r="AV225" s="13" t="s">
        <v>83</v>
      </c>
      <c r="AW225" s="13" t="s">
        <v>30</v>
      </c>
      <c r="AX225" s="13" t="s">
        <v>81</v>
      </c>
      <c r="AY225" s="239" t="s">
        <v>129</v>
      </c>
    </row>
    <row r="226" s="2" customFormat="1" ht="24.15" customHeight="1">
      <c r="A226" s="39"/>
      <c r="B226" s="40"/>
      <c r="C226" s="215" t="s">
        <v>267</v>
      </c>
      <c r="D226" s="215" t="s">
        <v>132</v>
      </c>
      <c r="E226" s="216" t="s">
        <v>268</v>
      </c>
      <c r="F226" s="217" t="s">
        <v>269</v>
      </c>
      <c r="G226" s="218" t="s">
        <v>135</v>
      </c>
      <c r="H226" s="219">
        <v>0.805</v>
      </c>
      <c r="I226" s="220"/>
      <c r="J226" s="221">
        <f>ROUND(I226*H226,2)</f>
        <v>0</v>
      </c>
      <c r="K226" s="217" t="s">
        <v>136</v>
      </c>
      <c r="L226" s="45"/>
      <c r="M226" s="222" t="s">
        <v>1</v>
      </c>
      <c r="N226" s="223" t="s">
        <v>38</v>
      </c>
      <c r="O226" s="92"/>
      <c r="P226" s="224">
        <f>O226*H226</f>
        <v>0</v>
      </c>
      <c r="Q226" s="224">
        <v>0</v>
      </c>
      <c r="R226" s="224">
        <f>Q226*H226</f>
        <v>0</v>
      </c>
      <c r="S226" s="224">
        <v>0.041000000000000008</v>
      </c>
      <c r="T226" s="225">
        <f>S226*H226</f>
        <v>0.033005000000000004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26" t="s">
        <v>137</v>
      </c>
      <c r="AT226" s="226" t="s">
        <v>132</v>
      </c>
      <c r="AU226" s="226" t="s">
        <v>83</v>
      </c>
      <c r="AY226" s="18" t="s">
        <v>129</v>
      </c>
      <c r="BE226" s="227">
        <f>IF(N226="základní",J226,0)</f>
        <v>0</v>
      </c>
      <c r="BF226" s="227">
        <f>IF(N226="snížená",J226,0)</f>
        <v>0</v>
      </c>
      <c r="BG226" s="227">
        <f>IF(N226="zákl. přenesená",J226,0)</f>
        <v>0</v>
      </c>
      <c r="BH226" s="227">
        <f>IF(N226="sníž. přenesená",J226,0)</f>
        <v>0</v>
      </c>
      <c r="BI226" s="227">
        <f>IF(N226="nulová",J226,0)</f>
        <v>0</v>
      </c>
      <c r="BJ226" s="18" t="s">
        <v>81</v>
      </c>
      <c r="BK226" s="227">
        <f>ROUND(I226*H226,2)</f>
        <v>0</v>
      </c>
      <c r="BL226" s="18" t="s">
        <v>137</v>
      </c>
      <c r="BM226" s="226" t="s">
        <v>270</v>
      </c>
    </row>
    <row r="227" s="13" customFormat="1">
      <c r="A227" s="13"/>
      <c r="B227" s="228"/>
      <c r="C227" s="229"/>
      <c r="D227" s="230" t="s">
        <v>139</v>
      </c>
      <c r="E227" s="231" t="s">
        <v>1</v>
      </c>
      <c r="F227" s="232" t="s">
        <v>271</v>
      </c>
      <c r="G227" s="229"/>
      <c r="H227" s="233">
        <v>0.805</v>
      </c>
      <c r="I227" s="234"/>
      <c r="J227" s="229"/>
      <c r="K227" s="229"/>
      <c r="L227" s="235"/>
      <c r="M227" s="236"/>
      <c r="N227" s="237"/>
      <c r="O227" s="237"/>
      <c r="P227" s="237"/>
      <c r="Q227" s="237"/>
      <c r="R227" s="237"/>
      <c r="S227" s="237"/>
      <c r="T227" s="238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9" t="s">
        <v>139</v>
      </c>
      <c r="AU227" s="239" t="s">
        <v>83</v>
      </c>
      <c r="AV227" s="13" t="s">
        <v>83</v>
      </c>
      <c r="AW227" s="13" t="s">
        <v>30</v>
      </c>
      <c r="AX227" s="13" t="s">
        <v>81</v>
      </c>
      <c r="AY227" s="239" t="s">
        <v>129</v>
      </c>
    </row>
    <row r="228" s="2" customFormat="1" ht="16.5" customHeight="1">
      <c r="A228" s="39"/>
      <c r="B228" s="40"/>
      <c r="C228" s="215" t="s">
        <v>272</v>
      </c>
      <c r="D228" s="215" t="s">
        <v>132</v>
      </c>
      <c r="E228" s="216" t="s">
        <v>273</v>
      </c>
      <c r="F228" s="217" t="s">
        <v>274</v>
      </c>
      <c r="G228" s="218" t="s">
        <v>135</v>
      </c>
      <c r="H228" s="219">
        <v>155.239</v>
      </c>
      <c r="I228" s="220"/>
      <c r="J228" s="221">
        <f>ROUND(I228*H228,2)</f>
        <v>0</v>
      </c>
      <c r="K228" s="217" t="s">
        <v>136</v>
      </c>
      <c r="L228" s="45"/>
      <c r="M228" s="222" t="s">
        <v>1</v>
      </c>
      <c r="N228" s="223" t="s">
        <v>38</v>
      </c>
      <c r="O228" s="92"/>
      <c r="P228" s="224">
        <f>O228*H228</f>
        <v>0</v>
      </c>
      <c r="Q228" s="224">
        <v>0</v>
      </c>
      <c r="R228" s="224">
        <f>Q228*H228</f>
        <v>0</v>
      </c>
      <c r="S228" s="224">
        <v>0.025</v>
      </c>
      <c r="T228" s="225">
        <f>S228*H228</f>
        <v>3.880975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26" t="s">
        <v>137</v>
      </c>
      <c r="AT228" s="226" t="s">
        <v>132</v>
      </c>
      <c r="AU228" s="226" t="s">
        <v>83</v>
      </c>
      <c r="AY228" s="18" t="s">
        <v>129</v>
      </c>
      <c r="BE228" s="227">
        <f>IF(N228="základní",J228,0)</f>
        <v>0</v>
      </c>
      <c r="BF228" s="227">
        <f>IF(N228="snížená",J228,0)</f>
        <v>0</v>
      </c>
      <c r="BG228" s="227">
        <f>IF(N228="zákl. přenesená",J228,0)</f>
        <v>0</v>
      </c>
      <c r="BH228" s="227">
        <f>IF(N228="sníž. přenesená",J228,0)</f>
        <v>0</v>
      </c>
      <c r="BI228" s="227">
        <f>IF(N228="nulová",J228,0)</f>
        <v>0</v>
      </c>
      <c r="BJ228" s="18" t="s">
        <v>81</v>
      </c>
      <c r="BK228" s="227">
        <f>ROUND(I228*H228,2)</f>
        <v>0</v>
      </c>
      <c r="BL228" s="18" t="s">
        <v>137</v>
      </c>
      <c r="BM228" s="226" t="s">
        <v>275</v>
      </c>
    </row>
    <row r="229" s="15" customFormat="1">
      <c r="A229" s="15"/>
      <c r="B229" s="251"/>
      <c r="C229" s="252"/>
      <c r="D229" s="230" t="s">
        <v>139</v>
      </c>
      <c r="E229" s="253" t="s">
        <v>1</v>
      </c>
      <c r="F229" s="254" t="s">
        <v>276</v>
      </c>
      <c r="G229" s="252"/>
      <c r="H229" s="253" t="s">
        <v>1</v>
      </c>
      <c r="I229" s="255"/>
      <c r="J229" s="252"/>
      <c r="K229" s="252"/>
      <c r="L229" s="256"/>
      <c r="M229" s="257"/>
      <c r="N229" s="258"/>
      <c r="O229" s="258"/>
      <c r="P229" s="258"/>
      <c r="Q229" s="258"/>
      <c r="R229" s="258"/>
      <c r="S229" s="258"/>
      <c r="T229" s="259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60" t="s">
        <v>139</v>
      </c>
      <c r="AU229" s="260" t="s">
        <v>83</v>
      </c>
      <c r="AV229" s="15" t="s">
        <v>81</v>
      </c>
      <c r="AW229" s="15" t="s">
        <v>30</v>
      </c>
      <c r="AX229" s="15" t="s">
        <v>73</v>
      </c>
      <c r="AY229" s="260" t="s">
        <v>129</v>
      </c>
    </row>
    <row r="230" s="13" customFormat="1">
      <c r="A230" s="13"/>
      <c r="B230" s="228"/>
      <c r="C230" s="229"/>
      <c r="D230" s="230" t="s">
        <v>139</v>
      </c>
      <c r="E230" s="231" t="s">
        <v>1</v>
      </c>
      <c r="F230" s="232" t="s">
        <v>277</v>
      </c>
      <c r="G230" s="229"/>
      <c r="H230" s="233">
        <v>31.68</v>
      </c>
      <c r="I230" s="234"/>
      <c r="J230" s="229"/>
      <c r="K230" s="229"/>
      <c r="L230" s="235"/>
      <c r="M230" s="236"/>
      <c r="N230" s="237"/>
      <c r="O230" s="237"/>
      <c r="P230" s="237"/>
      <c r="Q230" s="237"/>
      <c r="R230" s="237"/>
      <c r="S230" s="237"/>
      <c r="T230" s="23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9" t="s">
        <v>139</v>
      </c>
      <c r="AU230" s="239" t="s">
        <v>83</v>
      </c>
      <c r="AV230" s="13" t="s">
        <v>83</v>
      </c>
      <c r="AW230" s="13" t="s">
        <v>30</v>
      </c>
      <c r="AX230" s="13" t="s">
        <v>73</v>
      </c>
      <c r="AY230" s="239" t="s">
        <v>129</v>
      </c>
    </row>
    <row r="231" s="13" customFormat="1">
      <c r="A231" s="13"/>
      <c r="B231" s="228"/>
      <c r="C231" s="229"/>
      <c r="D231" s="230" t="s">
        <v>139</v>
      </c>
      <c r="E231" s="231" t="s">
        <v>1</v>
      </c>
      <c r="F231" s="232" t="s">
        <v>278</v>
      </c>
      <c r="G231" s="229"/>
      <c r="H231" s="233">
        <v>51.975</v>
      </c>
      <c r="I231" s="234"/>
      <c r="J231" s="229"/>
      <c r="K231" s="229"/>
      <c r="L231" s="235"/>
      <c r="M231" s="236"/>
      <c r="N231" s="237"/>
      <c r="O231" s="237"/>
      <c r="P231" s="237"/>
      <c r="Q231" s="237"/>
      <c r="R231" s="237"/>
      <c r="S231" s="237"/>
      <c r="T231" s="238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9" t="s">
        <v>139</v>
      </c>
      <c r="AU231" s="239" t="s">
        <v>83</v>
      </c>
      <c r="AV231" s="13" t="s">
        <v>83</v>
      </c>
      <c r="AW231" s="13" t="s">
        <v>30</v>
      </c>
      <c r="AX231" s="13" t="s">
        <v>73</v>
      </c>
      <c r="AY231" s="239" t="s">
        <v>129</v>
      </c>
    </row>
    <row r="232" s="13" customFormat="1">
      <c r="A232" s="13"/>
      <c r="B232" s="228"/>
      <c r="C232" s="229"/>
      <c r="D232" s="230" t="s">
        <v>139</v>
      </c>
      <c r="E232" s="231" t="s">
        <v>1</v>
      </c>
      <c r="F232" s="232" t="s">
        <v>279</v>
      </c>
      <c r="G232" s="229"/>
      <c r="H232" s="233">
        <v>71.584</v>
      </c>
      <c r="I232" s="234"/>
      <c r="J232" s="229"/>
      <c r="K232" s="229"/>
      <c r="L232" s="235"/>
      <c r="M232" s="236"/>
      <c r="N232" s="237"/>
      <c r="O232" s="237"/>
      <c r="P232" s="237"/>
      <c r="Q232" s="237"/>
      <c r="R232" s="237"/>
      <c r="S232" s="237"/>
      <c r="T232" s="238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9" t="s">
        <v>139</v>
      </c>
      <c r="AU232" s="239" t="s">
        <v>83</v>
      </c>
      <c r="AV232" s="13" t="s">
        <v>83</v>
      </c>
      <c r="AW232" s="13" t="s">
        <v>30</v>
      </c>
      <c r="AX232" s="13" t="s">
        <v>73</v>
      </c>
      <c r="AY232" s="239" t="s">
        <v>129</v>
      </c>
    </row>
    <row r="233" s="14" customFormat="1">
      <c r="A233" s="14"/>
      <c r="B233" s="240"/>
      <c r="C233" s="241"/>
      <c r="D233" s="230" t="s">
        <v>139</v>
      </c>
      <c r="E233" s="242" t="s">
        <v>1</v>
      </c>
      <c r="F233" s="243" t="s">
        <v>166</v>
      </c>
      <c r="G233" s="241"/>
      <c r="H233" s="244">
        <v>155.239</v>
      </c>
      <c r="I233" s="245"/>
      <c r="J233" s="241"/>
      <c r="K233" s="241"/>
      <c r="L233" s="246"/>
      <c r="M233" s="247"/>
      <c r="N233" s="248"/>
      <c r="O233" s="248"/>
      <c r="P233" s="248"/>
      <c r="Q233" s="248"/>
      <c r="R233" s="248"/>
      <c r="S233" s="248"/>
      <c r="T233" s="249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0" t="s">
        <v>139</v>
      </c>
      <c r="AU233" s="250" t="s">
        <v>83</v>
      </c>
      <c r="AV233" s="14" t="s">
        <v>137</v>
      </c>
      <c r="AW233" s="14" t="s">
        <v>30</v>
      </c>
      <c r="AX233" s="14" t="s">
        <v>81</v>
      </c>
      <c r="AY233" s="250" t="s">
        <v>129</v>
      </c>
    </row>
    <row r="234" s="2" customFormat="1" ht="24.15" customHeight="1">
      <c r="A234" s="39"/>
      <c r="B234" s="40"/>
      <c r="C234" s="215" t="s">
        <v>280</v>
      </c>
      <c r="D234" s="215" t="s">
        <v>132</v>
      </c>
      <c r="E234" s="216" t="s">
        <v>281</v>
      </c>
      <c r="F234" s="217" t="s">
        <v>282</v>
      </c>
      <c r="G234" s="218" t="s">
        <v>143</v>
      </c>
      <c r="H234" s="219">
        <v>2</v>
      </c>
      <c r="I234" s="220"/>
      <c r="J234" s="221">
        <f>ROUND(I234*H234,2)</f>
        <v>0</v>
      </c>
      <c r="K234" s="217" t="s">
        <v>136</v>
      </c>
      <c r="L234" s="45"/>
      <c r="M234" s="222" t="s">
        <v>1</v>
      </c>
      <c r="N234" s="223" t="s">
        <v>38</v>
      </c>
      <c r="O234" s="92"/>
      <c r="P234" s="224">
        <f>O234*H234</f>
        <v>0</v>
      </c>
      <c r="Q234" s="224">
        <v>0</v>
      </c>
      <c r="R234" s="224">
        <f>Q234*H234</f>
        <v>0</v>
      </c>
      <c r="S234" s="224">
        <v>0.001</v>
      </c>
      <c r="T234" s="225">
        <f>S234*H234</f>
        <v>0.002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26" t="s">
        <v>137</v>
      </c>
      <c r="AT234" s="226" t="s">
        <v>132</v>
      </c>
      <c r="AU234" s="226" t="s">
        <v>83</v>
      </c>
      <c r="AY234" s="18" t="s">
        <v>129</v>
      </c>
      <c r="BE234" s="227">
        <f>IF(N234="základní",J234,0)</f>
        <v>0</v>
      </c>
      <c r="BF234" s="227">
        <f>IF(N234="snížená",J234,0)</f>
        <v>0</v>
      </c>
      <c r="BG234" s="227">
        <f>IF(N234="zákl. přenesená",J234,0)</f>
        <v>0</v>
      </c>
      <c r="BH234" s="227">
        <f>IF(N234="sníž. přenesená",J234,0)</f>
        <v>0</v>
      </c>
      <c r="BI234" s="227">
        <f>IF(N234="nulová",J234,0)</f>
        <v>0</v>
      </c>
      <c r="BJ234" s="18" t="s">
        <v>81</v>
      </c>
      <c r="BK234" s="227">
        <f>ROUND(I234*H234,2)</f>
        <v>0</v>
      </c>
      <c r="BL234" s="18" t="s">
        <v>137</v>
      </c>
      <c r="BM234" s="226" t="s">
        <v>283</v>
      </c>
    </row>
    <row r="235" s="13" customFormat="1">
      <c r="A235" s="13"/>
      <c r="B235" s="228"/>
      <c r="C235" s="229"/>
      <c r="D235" s="230" t="s">
        <v>139</v>
      </c>
      <c r="E235" s="231" t="s">
        <v>1</v>
      </c>
      <c r="F235" s="232" t="s">
        <v>284</v>
      </c>
      <c r="G235" s="229"/>
      <c r="H235" s="233">
        <v>2</v>
      </c>
      <c r="I235" s="234"/>
      <c r="J235" s="229"/>
      <c r="K235" s="229"/>
      <c r="L235" s="235"/>
      <c r="M235" s="236"/>
      <c r="N235" s="237"/>
      <c r="O235" s="237"/>
      <c r="P235" s="237"/>
      <c r="Q235" s="237"/>
      <c r="R235" s="237"/>
      <c r="S235" s="237"/>
      <c r="T235" s="238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9" t="s">
        <v>139</v>
      </c>
      <c r="AU235" s="239" t="s">
        <v>83</v>
      </c>
      <c r="AV235" s="13" t="s">
        <v>83</v>
      </c>
      <c r="AW235" s="13" t="s">
        <v>30</v>
      </c>
      <c r="AX235" s="13" t="s">
        <v>81</v>
      </c>
      <c r="AY235" s="239" t="s">
        <v>129</v>
      </c>
    </row>
    <row r="236" s="2" customFormat="1" ht="24.15" customHeight="1">
      <c r="A236" s="39"/>
      <c r="B236" s="40"/>
      <c r="C236" s="215" t="s">
        <v>285</v>
      </c>
      <c r="D236" s="215" t="s">
        <v>132</v>
      </c>
      <c r="E236" s="216" t="s">
        <v>286</v>
      </c>
      <c r="F236" s="217" t="s">
        <v>287</v>
      </c>
      <c r="G236" s="218" t="s">
        <v>288</v>
      </c>
      <c r="H236" s="219">
        <v>0.68999999999999992</v>
      </c>
      <c r="I236" s="220"/>
      <c r="J236" s="221">
        <f>ROUND(I236*H236,2)</f>
        <v>0</v>
      </c>
      <c r="K236" s="217" t="s">
        <v>136</v>
      </c>
      <c r="L236" s="45"/>
      <c r="M236" s="222" t="s">
        <v>1</v>
      </c>
      <c r="N236" s="223" t="s">
        <v>38</v>
      </c>
      <c r="O236" s="92"/>
      <c r="P236" s="224">
        <f>O236*H236</f>
        <v>0</v>
      </c>
      <c r="Q236" s="224">
        <v>0</v>
      </c>
      <c r="R236" s="224">
        <f>Q236*H236</f>
        <v>0</v>
      </c>
      <c r="S236" s="224">
        <v>1.8</v>
      </c>
      <c r="T236" s="225">
        <f>S236*H236</f>
        <v>1.242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26" t="s">
        <v>137</v>
      </c>
      <c r="AT236" s="226" t="s">
        <v>132</v>
      </c>
      <c r="AU236" s="226" t="s">
        <v>83</v>
      </c>
      <c r="AY236" s="18" t="s">
        <v>129</v>
      </c>
      <c r="BE236" s="227">
        <f>IF(N236="základní",J236,0)</f>
        <v>0</v>
      </c>
      <c r="BF236" s="227">
        <f>IF(N236="snížená",J236,0)</f>
        <v>0</v>
      </c>
      <c r="BG236" s="227">
        <f>IF(N236="zákl. přenesená",J236,0)</f>
        <v>0</v>
      </c>
      <c r="BH236" s="227">
        <f>IF(N236="sníž. přenesená",J236,0)</f>
        <v>0</v>
      </c>
      <c r="BI236" s="227">
        <f>IF(N236="nulová",J236,0)</f>
        <v>0</v>
      </c>
      <c r="BJ236" s="18" t="s">
        <v>81</v>
      </c>
      <c r="BK236" s="227">
        <f>ROUND(I236*H236,2)</f>
        <v>0</v>
      </c>
      <c r="BL236" s="18" t="s">
        <v>137</v>
      </c>
      <c r="BM236" s="226" t="s">
        <v>289</v>
      </c>
    </row>
    <row r="237" s="13" customFormat="1">
      <c r="A237" s="13"/>
      <c r="B237" s="228"/>
      <c r="C237" s="229"/>
      <c r="D237" s="230" t="s">
        <v>139</v>
      </c>
      <c r="E237" s="231" t="s">
        <v>1</v>
      </c>
      <c r="F237" s="232" t="s">
        <v>290</v>
      </c>
      <c r="G237" s="229"/>
      <c r="H237" s="233">
        <v>0.68999999999999992</v>
      </c>
      <c r="I237" s="234"/>
      <c r="J237" s="229"/>
      <c r="K237" s="229"/>
      <c r="L237" s="235"/>
      <c r="M237" s="236"/>
      <c r="N237" s="237"/>
      <c r="O237" s="237"/>
      <c r="P237" s="237"/>
      <c r="Q237" s="237"/>
      <c r="R237" s="237"/>
      <c r="S237" s="237"/>
      <c r="T237" s="238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9" t="s">
        <v>139</v>
      </c>
      <c r="AU237" s="239" t="s">
        <v>83</v>
      </c>
      <c r="AV237" s="13" t="s">
        <v>83</v>
      </c>
      <c r="AW237" s="13" t="s">
        <v>30</v>
      </c>
      <c r="AX237" s="13" t="s">
        <v>81</v>
      </c>
      <c r="AY237" s="239" t="s">
        <v>129</v>
      </c>
    </row>
    <row r="238" s="2" customFormat="1" ht="37.8" customHeight="1">
      <c r="A238" s="39"/>
      <c r="B238" s="40"/>
      <c r="C238" s="215" t="s">
        <v>291</v>
      </c>
      <c r="D238" s="215" t="s">
        <v>132</v>
      </c>
      <c r="E238" s="216" t="s">
        <v>292</v>
      </c>
      <c r="F238" s="217" t="s">
        <v>293</v>
      </c>
      <c r="G238" s="218" t="s">
        <v>135</v>
      </c>
      <c r="H238" s="219">
        <v>35</v>
      </c>
      <c r="I238" s="220"/>
      <c r="J238" s="221">
        <f>ROUND(I238*H238,2)</f>
        <v>0</v>
      </c>
      <c r="K238" s="217" t="s">
        <v>136</v>
      </c>
      <c r="L238" s="45"/>
      <c r="M238" s="222" t="s">
        <v>1</v>
      </c>
      <c r="N238" s="223" t="s">
        <v>38</v>
      </c>
      <c r="O238" s="92"/>
      <c r="P238" s="224">
        <f>O238*H238</f>
        <v>0</v>
      </c>
      <c r="Q238" s="224">
        <v>0</v>
      </c>
      <c r="R238" s="224">
        <f>Q238*H238</f>
        <v>0</v>
      </c>
      <c r="S238" s="224">
        <v>0.046</v>
      </c>
      <c r="T238" s="225">
        <f>S238*H238</f>
        <v>1.6099999999999997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26" t="s">
        <v>137</v>
      </c>
      <c r="AT238" s="226" t="s">
        <v>132</v>
      </c>
      <c r="AU238" s="226" t="s">
        <v>83</v>
      </c>
      <c r="AY238" s="18" t="s">
        <v>129</v>
      </c>
      <c r="BE238" s="227">
        <f>IF(N238="základní",J238,0)</f>
        <v>0</v>
      </c>
      <c r="BF238" s="227">
        <f>IF(N238="snížená",J238,0)</f>
        <v>0</v>
      </c>
      <c r="BG238" s="227">
        <f>IF(N238="zákl. přenesená",J238,0)</f>
        <v>0</v>
      </c>
      <c r="BH238" s="227">
        <f>IF(N238="sníž. přenesená",J238,0)</f>
        <v>0</v>
      </c>
      <c r="BI238" s="227">
        <f>IF(N238="nulová",J238,0)</f>
        <v>0</v>
      </c>
      <c r="BJ238" s="18" t="s">
        <v>81</v>
      </c>
      <c r="BK238" s="227">
        <f>ROUND(I238*H238,2)</f>
        <v>0</v>
      </c>
      <c r="BL238" s="18" t="s">
        <v>137</v>
      </c>
      <c r="BM238" s="226" t="s">
        <v>294</v>
      </c>
    </row>
    <row r="239" s="13" customFormat="1">
      <c r="A239" s="13"/>
      <c r="B239" s="228"/>
      <c r="C239" s="229"/>
      <c r="D239" s="230" t="s">
        <v>139</v>
      </c>
      <c r="E239" s="231" t="s">
        <v>1</v>
      </c>
      <c r="F239" s="232" t="s">
        <v>150</v>
      </c>
      <c r="G239" s="229"/>
      <c r="H239" s="233">
        <v>35</v>
      </c>
      <c r="I239" s="234"/>
      <c r="J239" s="229"/>
      <c r="K239" s="229"/>
      <c r="L239" s="235"/>
      <c r="M239" s="236"/>
      <c r="N239" s="237"/>
      <c r="O239" s="237"/>
      <c r="P239" s="237"/>
      <c r="Q239" s="237"/>
      <c r="R239" s="237"/>
      <c r="S239" s="237"/>
      <c r="T239" s="238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9" t="s">
        <v>139</v>
      </c>
      <c r="AU239" s="239" t="s">
        <v>83</v>
      </c>
      <c r="AV239" s="13" t="s">
        <v>83</v>
      </c>
      <c r="AW239" s="13" t="s">
        <v>30</v>
      </c>
      <c r="AX239" s="13" t="s">
        <v>81</v>
      </c>
      <c r="AY239" s="239" t="s">
        <v>129</v>
      </c>
    </row>
    <row r="240" s="2" customFormat="1" ht="24.15" customHeight="1">
      <c r="A240" s="39"/>
      <c r="B240" s="40"/>
      <c r="C240" s="215" t="s">
        <v>295</v>
      </c>
      <c r="D240" s="215" t="s">
        <v>132</v>
      </c>
      <c r="E240" s="216" t="s">
        <v>296</v>
      </c>
      <c r="F240" s="217" t="s">
        <v>297</v>
      </c>
      <c r="G240" s="218" t="s">
        <v>135</v>
      </c>
      <c r="H240" s="219">
        <v>508.96</v>
      </c>
      <c r="I240" s="220"/>
      <c r="J240" s="221">
        <f>ROUND(I240*H240,2)</f>
        <v>0</v>
      </c>
      <c r="K240" s="217" t="s">
        <v>136</v>
      </c>
      <c r="L240" s="45"/>
      <c r="M240" s="222" t="s">
        <v>1</v>
      </c>
      <c r="N240" s="223" t="s">
        <v>38</v>
      </c>
      <c r="O240" s="92"/>
      <c r="P240" s="224">
        <f>O240*H240</f>
        <v>0</v>
      </c>
      <c r="Q240" s="224">
        <v>0</v>
      </c>
      <c r="R240" s="224">
        <f>Q240*H240</f>
        <v>0</v>
      </c>
      <c r="S240" s="224">
        <v>0.019</v>
      </c>
      <c r="T240" s="225">
        <f>S240*H240</f>
        <v>9.67024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26" t="s">
        <v>137</v>
      </c>
      <c r="AT240" s="226" t="s">
        <v>132</v>
      </c>
      <c r="AU240" s="226" t="s">
        <v>83</v>
      </c>
      <c r="AY240" s="18" t="s">
        <v>129</v>
      </c>
      <c r="BE240" s="227">
        <f>IF(N240="základní",J240,0)</f>
        <v>0</v>
      </c>
      <c r="BF240" s="227">
        <f>IF(N240="snížená",J240,0)</f>
        <v>0</v>
      </c>
      <c r="BG240" s="227">
        <f>IF(N240="zákl. přenesená",J240,0)</f>
        <v>0</v>
      </c>
      <c r="BH240" s="227">
        <f>IF(N240="sníž. přenesená",J240,0)</f>
        <v>0</v>
      </c>
      <c r="BI240" s="227">
        <f>IF(N240="nulová",J240,0)</f>
        <v>0</v>
      </c>
      <c r="BJ240" s="18" t="s">
        <v>81</v>
      </c>
      <c r="BK240" s="227">
        <f>ROUND(I240*H240,2)</f>
        <v>0</v>
      </c>
      <c r="BL240" s="18" t="s">
        <v>137</v>
      </c>
      <c r="BM240" s="226" t="s">
        <v>298</v>
      </c>
    </row>
    <row r="241" s="13" customFormat="1">
      <c r="A241" s="13"/>
      <c r="B241" s="228"/>
      <c r="C241" s="229"/>
      <c r="D241" s="230" t="s">
        <v>139</v>
      </c>
      <c r="E241" s="231" t="s">
        <v>1</v>
      </c>
      <c r="F241" s="232" t="s">
        <v>161</v>
      </c>
      <c r="G241" s="229"/>
      <c r="H241" s="233">
        <v>44</v>
      </c>
      <c r="I241" s="234"/>
      <c r="J241" s="229"/>
      <c r="K241" s="229"/>
      <c r="L241" s="235"/>
      <c r="M241" s="236"/>
      <c r="N241" s="237"/>
      <c r="O241" s="237"/>
      <c r="P241" s="237"/>
      <c r="Q241" s="237"/>
      <c r="R241" s="237"/>
      <c r="S241" s="237"/>
      <c r="T241" s="238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9" t="s">
        <v>139</v>
      </c>
      <c r="AU241" s="239" t="s">
        <v>83</v>
      </c>
      <c r="AV241" s="13" t="s">
        <v>83</v>
      </c>
      <c r="AW241" s="13" t="s">
        <v>30</v>
      </c>
      <c r="AX241" s="13" t="s">
        <v>73</v>
      </c>
      <c r="AY241" s="239" t="s">
        <v>129</v>
      </c>
    </row>
    <row r="242" s="13" customFormat="1">
      <c r="A242" s="13"/>
      <c r="B242" s="228"/>
      <c r="C242" s="229"/>
      <c r="D242" s="230" t="s">
        <v>139</v>
      </c>
      <c r="E242" s="231" t="s">
        <v>1</v>
      </c>
      <c r="F242" s="232" t="s">
        <v>162</v>
      </c>
      <c r="G242" s="229"/>
      <c r="H242" s="233">
        <v>64.510000000000008</v>
      </c>
      <c r="I242" s="234"/>
      <c r="J242" s="229"/>
      <c r="K242" s="229"/>
      <c r="L242" s="235"/>
      <c r="M242" s="236"/>
      <c r="N242" s="237"/>
      <c r="O242" s="237"/>
      <c r="P242" s="237"/>
      <c r="Q242" s="237"/>
      <c r="R242" s="237"/>
      <c r="S242" s="237"/>
      <c r="T242" s="238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9" t="s">
        <v>139</v>
      </c>
      <c r="AU242" s="239" t="s">
        <v>83</v>
      </c>
      <c r="AV242" s="13" t="s">
        <v>83</v>
      </c>
      <c r="AW242" s="13" t="s">
        <v>30</v>
      </c>
      <c r="AX242" s="13" t="s">
        <v>73</v>
      </c>
      <c r="AY242" s="239" t="s">
        <v>129</v>
      </c>
    </row>
    <row r="243" s="16" customFormat="1">
      <c r="A243" s="16"/>
      <c r="B243" s="261"/>
      <c r="C243" s="262"/>
      <c r="D243" s="230" t="s">
        <v>139</v>
      </c>
      <c r="E243" s="263" t="s">
        <v>1</v>
      </c>
      <c r="F243" s="264" t="s">
        <v>189</v>
      </c>
      <c r="G243" s="262"/>
      <c r="H243" s="265">
        <v>108.51</v>
      </c>
      <c r="I243" s="266"/>
      <c r="J243" s="262"/>
      <c r="K243" s="262"/>
      <c r="L243" s="267"/>
      <c r="M243" s="268"/>
      <c r="N243" s="269"/>
      <c r="O243" s="269"/>
      <c r="P243" s="269"/>
      <c r="Q243" s="269"/>
      <c r="R243" s="269"/>
      <c r="S243" s="269"/>
      <c r="T243" s="270"/>
      <c r="U243" s="16"/>
      <c r="V243" s="16"/>
      <c r="W243" s="16"/>
      <c r="X243" s="16"/>
      <c r="Y243" s="16"/>
      <c r="Z243" s="16"/>
      <c r="AA243" s="16"/>
      <c r="AB243" s="16"/>
      <c r="AC243" s="16"/>
      <c r="AD243" s="16"/>
      <c r="AE243" s="16"/>
      <c r="AT243" s="271" t="s">
        <v>139</v>
      </c>
      <c r="AU243" s="271" t="s">
        <v>83</v>
      </c>
      <c r="AV243" s="16" t="s">
        <v>130</v>
      </c>
      <c r="AW243" s="16" t="s">
        <v>30</v>
      </c>
      <c r="AX243" s="16" t="s">
        <v>73</v>
      </c>
      <c r="AY243" s="271" t="s">
        <v>129</v>
      </c>
    </row>
    <row r="244" s="13" customFormat="1">
      <c r="A244" s="13"/>
      <c r="B244" s="228"/>
      <c r="C244" s="229"/>
      <c r="D244" s="230" t="s">
        <v>139</v>
      </c>
      <c r="E244" s="231" t="s">
        <v>1</v>
      </c>
      <c r="F244" s="232" t="s">
        <v>163</v>
      </c>
      <c r="G244" s="229"/>
      <c r="H244" s="233">
        <v>451.8</v>
      </c>
      <c r="I244" s="234"/>
      <c r="J244" s="229"/>
      <c r="K244" s="229"/>
      <c r="L244" s="235"/>
      <c r="M244" s="236"/>
      <c r="N244" s="237"/>
      <c r="O244" s="237"/>
      <c r="P244" s="237"/>
      <c r="Q244" s="237"/>
      <c r="R244" s="237"/>
      <c r="S244" s="237"/>
      <c r="T244" s="238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9" t="s">
        <v>139</v>
      </c>
      <c r="AU244" s="239" t="s">
        <v>83</v>
      </c>
      <c r="AV244" s="13" t="s">
        <v>83</v>
      </c>
      <c r="AW244" s="13" t="s">
        <v>30</v>
      </c>
      <c r="AX244" s="13" t="s">
        <v>73</v>
      </c>
      <c r="AY244" s="239" t="s">
        <v>129</v>
      </c>
    </row>
    <row r="245" s="13" customFormat="1">
      <c r="A245" s="13"/>
      <c r="B245" s="228"/>
      <c r="C245" s="229"/>
      <c r="D245" s="230" t="s">
        <v>139</v>
      </c>
      <c r="E245" s="231" t="s">
        <v>1</v>
      </c>
      <c r="F245" s="232" t="s">
        <v>164</v>
      </c>
      <c r="G245" s="229"/>
      <c r="H245" s="233">
        <v>-113.75</v>
      </c>
      <c r="I245" s="234"/>
      <c r="J245" s="229"/>
      <c r="K245" s="229"/>
      <c r="L245" s="235"/>
      <c r="M245" s="236"/>
      <c r="N245" s="237"/>
      <c r="O245" s="237"/>
      <c r="P245" s="237"/>
      <c r="Q245" s="237"/>
      <c r="R245" s="237"/>
      <c r="S245" s="237"/>
      <c r="T245" s="238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9" t="s">
        <v>139</v>
      </c>
      <c r="AU245" s="239" t="s">
        <v>83</v>
      </c>
      <c r="AV245" s="13" t="s">
        <v>83</v>
      </c>
      <c r="AW245" s="13" t="s">
        <v>30</v>
      </c>
      <c r="AX245" s="13" t="s">
        <v>73</v>
      </c>
      <c r="AY245" s="239" t="s">
        <v>129</v>
      </c>
    </row>
    <row r="246" s="13" customFormat="1">
      <c r="A246" s="13"/>
      <c r="B246" s="228"/>
      <c r="C246" s="229"/>
      <c r="D246" s="230" t="s">
        <v>139</v>
      </c>
      <c r="E246" s="231" t="s">
        <v>1</v>
      </c>
      <c r="F246" s="232" t="s">
        <v>165</v>
      </c>
      <c r="G246" s="229"/>
      <c r="H246" s="233">
        <v>62.4</v>
      </c>
      <c r="I246" s="234"/>
      <c r="J246" s="229"/>
      <c r="K246" s="229"/>
      <c r="L246" s="235"/>
      <c r="M246" s="236"/>
      <c r="N246" s="237"/>
      <c r="O246" s="237"/>
      <c r="P246" s="237"/>
      <c r="Q246" s="237"/>
      <c r="R246" s="237"/>
      <c r="S246" s="237"/>
      <c r="T246" s="238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9" t="s">
        <v>139</v>
      </c>
      <c r="AU246" s="239" t="s">
        <v>83</v>
      </c>
      <c r="AV246" s="13" t="s">
        <v>83</v>
      </c>
      <c r="AW246" s="13" t="s">
        <v>30</v>
      </c>
      <c r="AX246" s="13" t="s">
        <v>73</v>
      </c>
      <c r="AY246" s="239" t="s">
        <v>129</v>
      </c>
    </row>
    <row r="247" s="14" customFormat="1">
      <c r="A247" s="14"/>
      <c r="B247" s="240"/>
      <c r="C247" s="241"/>
      <c r="D247" s="230" t="s">
        <v>139</v>
      </c>
      <c r="E247" s="242" t="s">
        <v>1</v>
      </c>
      <c r="F247" s="243" t="s">
        <v>166</v>
      </c>
      <c r="G247" s="241"/>
      <c r="H247" s="244">
        <v>508.96</v>
      </c>
      <c r="I247" s="245"/>
      <c r="J247" s="241"/>
      <c r="K247" s="241"/>
      <c r="L247" s="246"/>
      <c r="M247" s="247"/>
      <c r="N247" s="248"/>
      <c r="O247" s="248"/>
      <c r="P247" s="248"/>
      <c r="Q247" s="248"/>
      <c r="R247" s="248"/>
      <c r="S247" s="248"/>
      <c r="T247" s="249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0" t="s">
        <v>139</v>
      </c>
      <c r="AU247" s="250" t="s">
        <v>83</v>
      </c>
      <c r="AV247" s="14" t="s">
        <v>137</v>
      </c>
      <c r="AW247" s="14" t="s">
        <v>30</v>
      </c>
      <c r="AX247" s="14" t="s">
        <v>81</v>
      </c>
      <c r="AY247" s="250" t="s">
        <v>129</v>
      </c>
    </row>
    <row r="248" s="2" customFormat="1" ht="24.15" customHeight="1">
      <c r="A248" s="39"/>
      <c r="B248" s="40"/>
      <c r="C248" s="215" t="s">
        <v>299</v>
      </c>
      <c r="D248" s="215" t="s">
        <v>132</v>
      </c>
      <c r="E248" s="216" t="s">
        <v>300</v>
      </c>
      <c r="F248" s="217" t="s">
        <v>301</v>
      </c>
      <c r="G248" s="218" t="s">
        <v>135</v>
      </c>
      <c r="H248" s="219">
        <v>7.088</v>
      </c>
      <c r="I248" s="220"/>
      <c r="J248" s="221">
        <f>ROUND(I248*H248,2)</f>
        <v>0</v>
      </c>
      <c r="K248" s="217" t="s">
        <v>136</v>
      </c>
      <c r="L248" s="45"/>
      <c r="M248" s="222" t="s">
        <v>1</v>
      </c>
      <c r="N248" s="223" t="s">
        <v>38</v>
      </c>
      <c r="O248" s="92"/>
      <c r="P248" s="224">
        <f>O248*H248</f>
        <v>0</v>
      </c>
      <c r="Q248" s="224">
        <v>0</v>
      </c>
      <c r="R248" s="224">
        <f>Q248*H248</f>
        <v>0</v>
      </c>
      <c r="S248" s="224">
        <v>0.16900000000000003</v>
      </c>
      <c r="T248" s="225">
        <f>S248*H248</f>
        <v>1.1978720000000002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26" t="s">
        <v>137</v>
      </c>
      <c r="AT248" s="226" t="s">
        <v>132</v>
      </c>
      <c r="AU248" s="226" t="s">
        <v>83</v>
      </c>
      <c r="AY248" s="18" t="s">
        <v>129</v>
      </c>
      <c r="BE248" s="227">
        <f>IF(N248="základní",J248,0)</f>
        <v>0</v>
      </c>
      <c r="BF248" s="227">
        <f>IF(N248="snížená",J248,0)</f>
        <v>0</v>
      </c>
      <c r="BG248" s="227">
        <f>IF(N248="zákl. přenesená",J248,0)</f>
        <v>0</v>
      </c>
      <c r="BH248" s="227">
        <f>IF(N248="sníž. přenesená",J248,0)</f>
        <v>0</v>
      </c>
      <c r="BI248" s="227">
        <f>IF(N248="nulová",J248,0)</f>
        <v>0</v>
      </c>
      <c r="BJ248" s="18" t="s">
        <v>81</v>
      </c>
      <c r="BK248" s="227">
        <f>ROUND(I248*H248,2)</f>
        <v>0</v>
      </c>
      <c r="BL248" s="18" t="s">
        <v>137</v>
      </c>
      <c r="BM248" s="226" t="s">
        <v>302</v>
      </c>
    </row>
    <row r="249" s="13" customFormat="1">
      <c r="A249" s="13"/>
      <c r="B249" s="228"/>
      <c r="C249" s="229"/>
      <c r="D249" s="230" t="s">
        <v>139</v>
      </c>
      <c r="E249" s="231" t="s">
        <v>1</v>
      </c>
      <c r="F249" s="232" t="s">
        <v>303</v>
      </c>
      <c r="G249" s="229"/>
      <c r="H249" s="233">
        <v>7.088</v>
      </c>
      <c r="I249" s="234"/>
      <c r="J249" s="229"/>
      <c r="K249" s="229"/>
      <c r="L249" s="235"/>
      <c r="M249" s="236"/>
      <c r="N249" s="237"/>
      <c r="O249" s="237"/>
      <c r="P249" s="237"/>
      <c r="Q249" s="237"/>
      <c r="R249" s="237"/>
      <c r="S249" s="237"/>
      <c r="T249" s="238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9" t="s">
        <v>139</v>
      </c>
      <c r="AU249" s="239" t="s">
        <v>83</v>
      </c>
      <c r="AV249" s="13" t="s">
        <v>83</v>
      </c>
      <c r="AW249" s="13" t="s">
        <v>30</v>
      </c>
      <c r="AX249" s="13" t="s">
        <v>81</v>
      </c>
      <c r="AY249" s="239" t="s">
        <v>129</v>
      </c>
    </row>
    <row r="250" s="2" customFormat="1" ht="24.15" customHeight="1">
      <c r="A250" s="39"/>
      <c r="B250" s="40"/>
      <c r="C250" s="215" t="s">
        <v>304</v>
      </c>
      <c r="D250" s="215" t="s">
        <v>132</v>
      </c>
      <c r="E250" s="216" t="s">
        <v>305</v>
      </c>
      <c r="F250" s="217" t="s">
        <v>306</v>
      </c>
      <c r="G250" s="218" t="s">
        <v>135</v>
      </c>
      <c r="H250" s="219">
        <v>320.24</v>
      </c>
      <c r="I250" s="220"/>
      <c r="J250" s="221">
        <f>ROUND(I250*H250,2)</f>
        <v>0</v>
      </c>
      <c r="K250" s="217" t="s">
        <v>136</v>
      </c>
      <c r="L250" s="45"/>
      <c r="M250" s="222" t="s">
        <v>1</v>
      </c>
      <c r="N250" s="223" t="s">
        <v>38</v>
      </c>
      <c r="O250" s="92"/>
      <c r="P250" s="224">
        <f>O250*H250</f>
        <v>0</v>
      </c>
      <c r="Q250" s="224">
        <v>0.048</v>
      </c>
      <c r="R250" s="224">
        <f>Q250*H250</f>
        <v>15.37152</v>
      </c>
      <c r="S250" s="224">
        <v>0.048</v>
      </c>
      <c r="T250" s="225">
        <f>S250*H250</f>
        <v>15.37152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26" t="s">
        <v>137</v>
      </c>
      <c r="AT250" s="226" t="s">
        <v>132</v>
      </c>
      <c r="AU250" s="226" t="s">
        <v>83</v>
      </c>
      <c r="AY250" s="18" t="s">
        <v>129</v>
      </c>
      <c r="BE250" s="227">
        <f>IF(N250="základní",J250,0)</f>
        <v>0</v>
      </c>
      <c r="BF250" s="227">
        <f>IF(N250="snížená",J250,0)</f>
        <v>0</v>
      </c>
      <c r="BG250" s="227">
        <f>IF(N250="zákl. přenesená",J250,0)</f>
        <v>0</v>
      </c>
      <c r="BH250" s="227">
        <f>IF(N250="sníž. přenesená",J250,0)</f>
        <v>0</v>
      </c>
      <c r="BI250" s="227">
        <f>IF(N250="nulová",J250,0)</f>
        <v>0</v>
      </c>
      <c r="BJ250" s="18" t="s">
        <v>81</v>
      </c>
      <c r="BK250" s="227">
        <f>ROUND(I250*H250,2)</f>
        <v>0</v>
      </c>
      <c r="BL250" s="18" t="s">
        <v>137</v>
      </c>
      <c r="BM250" s="226" t="s">
        <v>307</v>
      </c>
    </row>
    <row r="251" s="13" customFormat="1">
      <c r="A251" s="13"/>
      <c r="B251" s="228"/>
      <c r="C251" s="229"/>
      <c r="D251" s="230" t="s">
        <v>139</v>
      </c>
      <c r="E251" s="231" t="s">
        <v>1</v>
      </c>
      <c r="F251" s="232" t="s">
        <v>190</v>
      </c>
      <c r="G251" s="229"/>
      <c r="H251" s="233">
        <v>115.6</v>
      </c>
      <c r="I251" s="234"/>
      <c r="J251" s="229"/>
      <c r="K251" s="229"/>
      <c r="L251" s="235"/>
      <c r="M251" s="236"/>
      <c r="N251" s="237"/>
      <c r="O251" s="237"/>
      <c r="P251" s="237"/>
      <c r="Q251" s="237"/>
      <c r="R251" s="237"/>
      <c r="S251" s="237"/>
      <c r="T251" s="238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9" t="s">
        <v>139</v>
      </c>
      <c r="AU251" s="239" t="s">
        <v>83</v>
      </c>
      <c r="AV251" s="13" t="s">
        <v>83</v>
      </c>
      <c r="AW251" s="13" t="s">
        <v>30</v>
      </c>
      <c r="AX251" s="13" t="s">
        <v>73</v>
      </c>
      <c r="AY251" s="239" t="s">
        <v>129</v>
      </c>
    </row>
    <row r="252" s="13" customFormat="1">
      <c r="A252" s="13"/>
      <c r="B252" s="228"/>
      <c r="C252" s="229"/>
      <c r="D252" s="230" t="s">
        <v>139</v>
      </c>
      <c r="E252" s="231" t="s">
        <v>1</v>
      </c>
      <c r="F252" s="232" t="s">
        <v>191</v>
      </c>
      <c r="G252" s="229"/>
      <c r="H252" s="233">
        <v>204.64</v>
      </c>
      <c r="I252" s="234"/>
      <c r="J252" s="229"/>
      <c r="K252" s="229"/>
      <c r="L252" s="235"/>
      <c r="M252" s="236"/>
      <c r="N252" s="237"/>
      <c r="O252" s="237"/>
      <c r="P252" s="237"/>
      <c r="Q252" s="237"/>
      <c r="R252" s="237"/>
      <c r="S252" s="237"/>
      <c r="T252" s="238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9" t="s">
        <v>139</v>
      </c>
      <c r="AU252" s="239" t="s">
        <v>83</v>
      </c>
      <c r="AV252" s="13" t="s">
        <v>83</v>
      </c>
      <c r="AW252" s="13" t="s">
        <v>30</v>
      </c>
      <c r="AX252" s="13" t="s">
        <v>73</v>
      </c>
      <c r="AY252" s="239" t="s">
        <v>129</v>
      </c>
    </row>
    <row r="253" s="14" customFormat="1">
      <c r="A253" s="14"/>
      <c r="B253" s="240"/>
      <c r="C253" s="241"/>
      <c r="D253" s="230" t="s">
        <v>139</v>
      </c>
      <c r="E253" s="242" t="s">
        <v>1</v>
      </c>
      <c r="F253" s="243" t="s">
        <v>166</v>
      </c>
      <c r="G253" s="241"/>
      <c r="H253" s="244">
        <v>320.24</v>
      </c>
      <c r="I253" s="245"/>
      <c r="J253" s="241"/>
      <c r="K253" s="241"/>
      <c r="L253" s="246"/>
      <c r="M253" s="247"/>
      <c r="N253" s="248"/>
      <c r="O253" s="248"/>
      <c r="P253" s="248"/>
      <c r="Q253" s="248"/>
      <c r="R253" s="248"/>
      <c r="S253" s="248"/>
      <c r="T253" s="249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0" t="s">
        <v>139</v>
      </c>
      <c r="AU253" s="250" t="s">
        <v>83</v>
      </c>
      <c r="AV253" s="14" t="s">
        <v>137</v>
      </c>
      <c r="AW253" s="14" t="s">
        <v>30</v>
      </c>
      <c r="AX253" s="14" t="s">
        <v>81</v>
      </c>
      <c r="AY253" s="250" t="s">
        <v>129</v>
      </c>
    </row>
    <row r="254" s="2" customFormat="1" ht="24.15" customHeight="1">
      <c r="A254" s="39"/>
      <c r="B254" s="40"/>
      <c r="C254" s="215" t="s">
        <v>308</v>
      </c>
      <c r="D254" s="215" t="s">
        <v>132</v>
      </c>
      <c r="E254" s="216" t="s">
        <v>309</v>
      </c>
      <c r="F254" s="217" t="s">
        <v>310</v>
      </c>
      <c r="G254" s="218" t="s">
        <v>135</v>
      </c>
      <c r="H254" s="219">
        <v>320.24</v>
      </c>
      <c r="I254" s="220"/>
      <c r="J254" s="221">
        <f>ROUND(I254*H254,2)</f>
        <v>0</v>
      </c>
      <c r="K254" s="217" t="s">
        <v>136</v>
      </c>
      <c r="L254" s="45"/>
      <c r="M254" s="222" t="s">
        <v>1</v>
      </c>
      <c r="N254" s="223" t="s">
        <v>38</v>
      </c>
      <c r="O254" s="92"/>
      <c r="P254" s="224">
        <f>O254*H254</f>
        <v>0</v>
      </c>
      <c r="Q254" s="224">
        <v>0</v>
      </c>
      <c r="R254" s="224">
        <f>Q254*H254</f>
        <v>0</v>
      </c>
      <c r="S254" s="224">
        <v>0</v>
      </c>
      <c r="T254" s="225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26" t="s">
        <v>137</v>
      </c>
      <c r="AT254" s="226" t="s">
        <v>132</v>
      </c>
      <c r="AU254" s="226" t="s">
        <v>83</v>
      </c>
      <c r="AY254" s="18" t="s">
        <v>129</v>
      </c>
      <c r="BE254" s="227">
        <f>IF(N254="základní",J254,0)</f>
        <v>0</v>
      </c>
      <c r="BF254" s="227">
        <f>IF(N254="snížená",J254,0)</f>
        <v>0</v>
      </c>
      <c r="BG254" s="227">
        <f>IF(N254="zákl. přenesená",J254,0)</f>
        <v>0</v>
      </c>
      <c r="BH254" s="227">
        <f>IF(N254="sníž. přenesená",J254,0)</f>
        <v>0</v>
      </c>
      <c r="BI254" s="227">
        <f>IF(N254="nulová",J254,0)</f>
        <v>0</v>
      </c>
      <c r="BJ254" s="18" t="s">
        <v>81</v>
      </c>
      <c r="BK254" s="227">
        <f>ROUND(I254*H254,2)</f>
        <v>0</v>
      </c>
      <c r="BL254" s="18" t="s">
        <v>137</v>
      </c>
      <c r="BM254" s="226" t="s">
        <v>311</v>
      </c>
    </row>
    <row r="255" s="13" customFormat="1">
      <c r="A255" s="13"/>
      <c r="B255" s="228"/>
      <c r="C255" s="229"/>
      <c r="D255" s="230" t="s">
        <v>139</v>
      </c>
      <c r="E255" s="231" t="s">
        <v>1</v>
      </c>
      <c r="F255" s="232" t="s">
        <v>190</v>
      </c>
      <c r="G255" s="229"/>
      <c r="H255" s="233">
        <v>115.6</v>
      </c>
      <c r="I255" s="234"/>
      <c r="J255" s="229"/>
      <c r="K255" s="229"/>
      <c r="L255" s="235"/>
      <c r="M255" s="236"/>
      <c r="N255" s="237"/>
      <c r="O255" s="237"/>
      <c r="P255" s="237"/>
      <c r="Q255" s="237"/>
      <c r="R255" s="237"/>
      <c r="S255" s="237"/>
      <c r="T255" s="238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9" t="s">
        <v>139</v>
      </c>
      <c r="AU255" s="239" t="s">
        <v>83</v>
      </c>
      <c r="AV255" s="13" t="s">
        <v>83</v>
      </c>
      <c r="AW255" s="13" t="s">
        <v>30</v>
      </c>
      <c r="AX255" s="13" t="s">
        <v>73</v>
      </c>
      <c r="AY255" s="239" t="s">
        <v>129</v>
      </c>
    </row>
    <row r="256" s="13" customFormat="1">
      <c r="A256" s="13"/>
      <c r="B256" s="228"/>
      <c r="C256" s="229"/>
      <c r="D256" s="230" t="s">
        <v>139</v>
      </c>
      <c r="E256" s="231" t="s">
        <v>1</v>
      </c>
      <c r="F256" s="232" t="s">
        <v>191</v>
      </c>
      <c r="G256" s="229"/>
      <c r="H256" s="233">
        <v>204.64</v>
      </c>
      <c r="I256" s="234"/>
      <c r="J256" s="229"/>
      <c r="K256" s="229"/>
      <c r="L256" s="235"/>
      <c r="M256" s="236"/>
      <c r="N256" s="237"/>
      <c r="O256" s="237"/>
      <c r="P256" s="237"/>
      <c r="Q256" s="237"/>
      <c r="R256" s="237"/>
      <c r="S256" s="237"/>
      <c r="T256" s="238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9" t="s">
        <v>139</v>
      </c>
      <c r="AU256" s="239" t="s">
        <v>83</v>
      </c>
      <c r="AV256" s="13" t="s">
        <v>83</v>
      </c>
      <c r="AW256" s="13" t="s">
        <v>30</v>
      </c>
      <c r="AX256" s="13" t="s">
        <v>73</v>
      </c>
      <c r="AY256" s="239" t="s">
        <v>129</v>
      </c>
    </row>
    <row r="257" s="14" customFormat="1">
      <c r="A257" s="14"/>
      <c r="B257" s="240"/>
      <c r="C257" s="241"/>
      <c r="D257" s="230" t="s">
        <v>139</v>
      </c>
      <c r="E257" s="242" t="s">
        <v>1</v>
      </c>
      <c r="F257" s="243" t="s">
        <v>166</v>
      </c>
      <c r="G257" s="241"/>
      <c r="H257" s="244">
        <v>320.24</v>
      </c>
      <c r="I257" s="245"/>
      <c r="J257" s="241"/>
      <c r="K257" s="241"/>
      <c r="L257" s="246"/>
      <c r="M257" s="247"/>
      <c r="N257" s="248"/>
      <c r="O257" s="248"/>
      <c r="P257" s="248"/>
      <c r="Q257" s="248"/>
      <c r="R257" s="248"/>
      <c r="S257" s="248"/>
      <c r="T257" s="249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0" t="s">
        <v>139</v>
      </c>
      <c r="AU257" s="250" t="s">
        <v>83</v>
      </c>
      <c r="AV257" s="14" t="s">
        <v>137</v>
      </c>
      <c r="AW257" s="14" t="s">
        <v>30</v>
      </c>
      <c r="AX257" s="14" t="s">
        <v>81</v>
      </c>
      <c r="AY257" s="250" t="s">
        <v>129</v>
      </c>
    </row>
    <row r="258" s="2" customFormat="1" ht="16.5" customHeight="1">
      <c r="A258" s="39"/>
      <c r="B258" s="40"/>
      <c r="C258" s="215" t="s">
        <v>312</v>
      </c>
      <c r="D258" s="215" t="s">
        <v>132</v>
      </c>
      <c r="E258" s="216" t="s">
        <v>313</v>
      </c>
      <c r="F258" s="217" t="s">
        <v>314</v>
      </c>
      <c r="G258" s="218" t="s">
        <v>315</v>
      </c>
      <c r="H258" s="219">
        <v>1</v>
      </c>
      <c r="I258" s="220"/>
      <c r="J258" s="221">
        <f>ROUND(I258*H258,2)</f>
        <v>0</v>
      </c>
      <c r="K258" s="217" t="s">
        <v>1</v>
      </c>
      <c r="L258" s="45"/>
      <c r="M258" s="222" t="s">
        <v>1</v>
      </c>
      <c r="N258" s="223" t="s">
        <v>38</v>
      </c>
      <c r="O258" s="92"/>
      <c r="P258" s="224">
        <f>O258*H258</f>
        <v>0</v>
      </c>
      <c r="Q258" s="224">
        <v>0</v>
      </c>
      <c r="R258" s="224">
        <f>Q258*H258</f>
        <v>0</v>
      </c>
      <c r="S258" s="224">
        <v>0</v>
      </c>
      <c r="T258" s="225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26" t="s">
        <v>137</v>
      </c>
      <c r="AT258" s="226" t="s">
        <v>132</v>
      </c>
      <c r="AU258" s="226" t="s">
        <v>83</v>
      </c>
      <c r="AY258" s="18" t="s">
        <v>129</v>
      </c>
      <c r="BE258" s="227">
        <f>IF(N258="základní",J258,0)</f>
        <v>0</v>
      </c>
      <c r="BF258" s="227">
        <f>IF(N258="snížená",J258,0)</f>
        <v>0</v>
      </c>
      <c r="BG258" s="227">
        <f>IF(N258="zákl. přenesená",J258,0)</f>
        <v>0</v>
      </c>
      <c r="BH258" s="227">
        <f>IF(N258="sníž. přenesená",J258,0)</f>
        <v>0</v>
      </c>
      <c r="BI258" s="227">
        <f>IF(N258="nulová",J258,0)</f>
        <v>0</v>
      </c>
      <c r="BJ258" s="18" t="s">
        <v>81</v>
      </c>
      <c r="BK258" s="227">
        <f>ROUND(I258*H258,2)</f>
        <v>0</v>
      </c>
      <c r="BL258" s="18" t="s">
        <v>137</v>
      </c>
      <c r="BM258" s="226" t="s">
        <v>316</v>
      </c>
    </row>
    <row r="259" s="12" customFormat="1" ht="20.88" customHeight="1">
      <c r="A259" s="12"/>
      <c r="B259" s="199"/>
      <c r="C259" s="200"/>
      <c r="D259" s="201" t="s">
        <v>72</v>
      </c>
      <c r="E259" s="213" t="s">
        <v>317</v>
      </c>
      <c r="F259" s="213" t="s">
        <v>318</v>
      </c>
      <c r="G259" s="200"/>
      <c r="H259" s="200"/>
      <c r="I259" s="203"/>
      <c r="J259" s="214">
        <f>BK259</f>
        <v>0</v>
      </c>
      <c r="K259" s="200"/>
      <c r="L259" s="205"/>
      <c r="M259" s="206"/>
      <c r="N259" s="207"/>
      <c r="O259" s="207"/>
      <c r="P259" s="208">
        <f>SUM(P260:P263)</f>
        <v>0</v>
      </c>
      <c r="Q259" s="207"/>
      <c r="R259" s="208">
        <f>SUM(R260:R263)</f>
        <v>0</v>
      </c>
      <c r="S259" s="207"/>
      <c r="T259" s="209">
        <f>SUM(T260:T263)</f>
        <v>0.1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10" t="s">
        <v>81</v>
      </c>
      <c r="AT259" s="211" t="s">
        <v>72</v>
      </c>
      <c r="AU259" s="211" t="s">
        <v>83</v>
      </c>
      <c r="AY259" s="210" t="s">
        <v>129</v>
      </c>
      <c r="BK259" s="212">
        <f>SUM(BK260:BK263)</f>
        <v>0</v>
      </c>
    </row>
    <row r="260" s="2" customFormat="1" ht="16.5" customHeight="1">
      <c r="A260" s="39"/>
      <c r="B260" s="40"/>
      <c r="C260" s="215" t="s">
        <v>319</v>
      </c>
      <c r="D260" s="215" t="s">
        <v>132</v>
      </c>
      <c r="E260" s="216" t="s">
        <v>320</v>
      </c>
      <c r="F260" s="217" t="s">
        <v>321</v>
      </c>
      <c r="G260" s="218" t="s">
        <v>143</v>
      </c>
      <c r="H260" s="219">
        <v>4</v>
      </c>
      <c r="I260" s="220"/>
      <c r="J260" s="221">
        <f>ROUND(I260*H260,2)</f>
        <v>0</v>
      </c>
      <c r="K260" s="217" t="s">
        <v>1</v>
      </c>
      <c r="L260" s="45"/>
      <c r="M260" s="222" t="s">
        <v>1</v>
      </c>
      <c r="N260" s="223" t="s">
        <v>38</v>
      </c>
      <c r="O260" s="92"/>
      <c r="P260" s="224">
        <f>O260*H260</f>
        <v>0</v>
      </c>
      <c r="Q260" s="224">
        <v>0</v>
      </c>
      <c r="R260" s="224">
        <f>Q260*H260</f>
        <v>0</v>
      </c>
      <c r="S260" s="224">
        <v>0</v>
      </c>
      <c r="T260" s="225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26" t="s">
        <v>137</v>
      </c>
      <c r="AT260" s="226" t="s">
        <v>132</v>
      </c>
      <c r="AU260" s="226" t="s">
        <v>130</v>
      </c>
      <c r="AY260" s="18" t="s">
        <v>129</v>
      </c>
      <c r="BE260" s="227">
        <f>IF(N260="základní",J260,0)</f>
        <v>0</v>
      </c>
      <c r="BF260" s="227">
        <f>IF(N260="snížená",J260,0)</f>
        <v>0</v>
      </c>
      <c r="BG260" s="227">
        <f>IF(N260="zákl. přenesená",J260,0)</f>
        <v>0</v>
      </c>
      <c r="BH260" s="227">
        <f>IF(N260="sníž. přenesená",J260,0)</f>
        <v>0</v>
      </c>
      <c r="BI260" s="227">
        <f>IF(N260="nulová",J260,0)</f>
        <v>0</v>
      </c>
      <c r="BJ260" s="18" t="s">
        <v>81</v>
      </c>
      <c r="BK260" s="227">
        <f>ROUND(I260*H260,2)</f>
        <v>0</v>
      </c>
      <c r="BL260" s="18" t="s">
        <v>137</v>
      </c>
      <c r="BM260" s="226" t="s">
        <v>322</v>
      </c>
    </row>
    <row r="261" s="2" customFormat="1" ht="24.15" customHeight="1">
      <c r="A261" s="39"/>
      <c r="B261" s="40"/>
      <c r="C261" s="215" t="s">
        <v>323</v>
      </c>
      <c r="D261" s="215" t="s">
        <v>132</v>
      </c>
      <c r="E261" s="216" t="s">
        <v>324</v>
      </c>
      <c r="F261" s="217" t="s">
        <v>325</v>
      </c>
      <c r="G261" s="218" t="s">
        <v>143</v>
      </c>
      <c r="H261" s="219">
        <v>2</v>
      </c>
      <c r="I261" s="220"/>
      <c r="J261" s="221">
        <f>ROUND(I261*H261,2)</f>
        <v>0</v>
      </c>
      <c r="K261" s="217" t="s">
        <v>1</v>
      </c>
      <c r="L261" s="45"/>
      <c r="M261" s="222" t="s">
        <v>1</v>
      </c>
      <c r="N261" s="223" t="s">
        <v>38</v>
      </c>
      <c r="O261" s="92"/>
      <c r="P261" s="224">
        <f>O261*H261</f>
        <v>0</v>
      </c>
      <c r="Q261" s="224">
        <v>0</v>
      </c>
      <c r="R261" s="224">
        <f>Q261*H261</f>
        <v>0</v>
      </c>
      <c r="S261" s="224">
        <v>0.05</v>
      </c>
      <c r="T261" s="225">
        <f>S261*H261</f>
        <v>0.1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26" t="s">
        <v>137</v>
      </c>
      <c r="AT261" s="226" t="s">
        <v>132</v>
      </c>
      <c r="AU261" s="226" t="s">
        <v>130</v>
      </c>
      <c r="AY261" s="18" t="s">
        <v>129</v>
      </c>
      <c r="BE261" s="227">
        <f>IF(N261="základní",J261,0)</f>
        <v>0</v>
      </c>
      <c r="BF261" s="227">
        <f>IF(N261="snížená",J261,0)</f>
        <v>0</v>
      </c>
      <c r="BG261" s="227">
        <f>IF(N261="zákl. přenesená",J261,0)</f>
        <v>0</v>
      </c>
      <c r="BH261" s="227">
        <f>IF(N261="sníž. přenesená",J261,0)</f>
        <v>0</v>
      </c>
      <c r="BI261" s="227">
        <f>IF(N261="nulová",J261,0)</f>
        <v>0</v>
      </c>
      <c r="BJ261" s="18" t="s">
        <v>81</v>
      </c>
      <c r="BK261" s="227">
        <f>ROUND(I261*H261,2)</f>
        <v>0</v>
      </c>
      <c r="BL261" s="18" t="s">
        <v>137</v>
      </c>
      <c r="BM261" s="226" t="s">
        <v>326</v>
      </c>
    </row>
    <row r="262" s="2" customFormat="1">
      <c r="A262" s="39"/>
      <c r="B262" s="40"/>
      <c r="C262" s="41"/>
      <c r="D262" s="230" t="s">
        <v>327</v>
      </c>
      <c r="E262" s="41"/>
      <c r="F262" s="272" t="s">
        <v>328</v>
      </c>
      <c r="G262" s="41"/>
      <c r="H262" s="41"/>
      <c r="I262" s="273"/>
      <c r="J262" s="41"/>
      <c r="K262" s="41"/>
      <c r="L262" s="45"/>
      <c r="M262" s="274"/>
      <c r="N262" s="275"/>
      <c r="O262" s="92"/>
      <c r="P262" s="92"/>
      <c r="Q262" s="92"/>
      <c r="R262" s="92"/>
      <c r="S262" s="92"/>
      <c r="T262" s="93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327</v>
      </c>
      <c r="AU262" s="18" t="s">
        <v>130</v>
      </c>
    </row>
    <row r="263" s="13" customFormat="1">
      <c r="A263" s="13"/>
      <c r="B263" s="228"/>
      <c r="C263" s="229"/>
      <c r="D263" s="230" t="s">
        <v>139</v>
      </c>
      <c r="E263" s="231" t="s">
        <v>1</v>
      </c>
      <c r="F263" s="232" t="s">
        <v>329</v>
      </c>
      <c r="G263" s="229"/>
      <c r="H263" s="233">
        <v>2</v>
      </c>
      <c r="I263" s="234"/>
      <c r="J263" s="229"/>
      <c r="K263" s="229"/>
      <c r="L263" s="235"/>
      <c r="M263" s="236"/>
      <c r="N263" s="237"/>
      <c r="O263" s="237"/>
      <c r="P263" s="237"/>
      <c r="Q263" s="237"/>
      <c r="R263" s="237"/>
      <c r="S263" s="237"/>
      <c r="T263" s="238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9" t="s">
        <v>139</v>
      </c>
      <c r="AU263" s="239" t="s">
        <v>130</v>
      </c>
      <c r="AV263" s="13" t="s">
        <v>83</v>
      </c>
      <c r="AW263" s="13" t="s">
        <v>30</v>
      </c>
      <c r="AX263" s="13" t="s">
        <v>81</v>
      </c>
      <c r="AY263" s="239" t="s">
        <v>129</v>
      </c>
    </row>
    <row r="264" s="12" customFormat="1" ht="22.8" customHeight="1">
      <c r="A264" s="12"/>
      <c r="B264" s="199"/>
      <c r="C264" s="200"/>
      <c r="D264" s="201" t="s">
        <v>72</v>
      </c>
      <c r="E264" s="213" t="s">
        <v>330</v>
      </c>
      <c r="F264" s="213" t="s">
        <v>331</v>
      </c>
      <c r="G264" s="200"/>
      <c r="H264" s="200"/>
      <c r="I264" s="203"/>
      <c r="J264" s="214">
        <f>BK264</f>
        <v>0</v>
      </c>
      <c r="K264" s="200"/>
      <c r="L264" s="205"/>
      <c r="M264" s="206"/>
      <c r="N264" s="207"/>
      <c r="O264" s="207"/>
      <c r="P264" s="208">
        <f>SUM(P265:P270)</f>
        <v>0</v>
      </c>
      <c r="Q264" s="207"/>
      <c r="R264" s="208">
        <f>SUM(R265:R270)</f>
        <v>0</v>
      </c>
      <c r="S264" s="207"/>
      <c r="T264" s="209">
        <f>SUM(T265:T270)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10" t="s">
        <v>81</v>
      </c>
      <c r="AT264" s="211" t="s">
        <v>72</v>
      </c>
      <c r="AU264" s="211" t="s">
        <v>81</v>
      </c>
      <c r="AY264" s="210" t="s">
        <v>129</v>
      </c>
      <c r="BK264" s="212">
        <f>SUM(BK265:BK270)</f>
        <v>0</v>
      </c>
    </row>
    <row r="265" s="2" customFormat="1" ht="24.15" customHeight="1">
      <c r="A265" s="39"/>
      <c r="B265" s="40"/>
      <c r="C265" s="215" t="s">
        <v>332</v>
      </c>
      <c r="D265" s="215" t="s">
        <v>132</v>
      </c>
      <c r="E265" s="216" t="s">
        <v>333</v>
      </c>
      <c r="F265" s="217" t="s">
        <v>334</v>
      </c>
      <c r="G265" s="218" t="s">
        <v>335</v>
      </c>
      <c r="H265" s="219">
        <v>42.739</v>
      </c>
      <c r="I265" s="220"/>
      <c r="J265" s="221">
        <f>ROUND(I265*H265,2)</f>
        <v>0</v>
      </c>
      <c r="K265" s="217" t="s">
        <v>136</v>
      </c>
      <c r="L265" s="45"/>
      <c r="M265" s="222" t="s">
        <v>1</v>
      </c>
      <c r="N265" s="223" t="s">
        <v>38</v>
      </c>
      <c r="O265" s="92"/>
      <c r="P265" s="224">
        <f>O265*H265</f>
        <v>0</v>
      </c>
      <c r="Q265" s="224">
        <v>0</v>
      </c>
      <c r="R265" s="224">
        <f>Q265*H265</f>
        <v>0</v>
      </c>
      <c r="S265" s="224">
        <v>0</v>
      </c>
      <c r="T265" s="225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26" t="s">
        <v>137</v>
      </c>
      <c r="AT265" s="226" t="s">
        <v>132</v>
      </c>
      <c r="AU265" s="226" t="s">
        <v>83</v>
      </c>
      <c r="AY265" s="18" t="s">
        <v>129</v>
      </c>
      <c r="BE265" s="227">
        <f>IF(N265="základní",J265,0)</f>
        <v>0</v>
      </c>
      <c r="BF265" s="227">
        <f>IF(N265="snížená",J265,0)</f>
        <v>0</v>
      </c>
      <c r="BG265" s="227">
        <f>IF(N265="zákl. přenesená",J265,0)</f>
        <v>0</v>
      </c>
      <c r="BH265" s="227">
        <f>IF(N265="sníž. přenesená",J265,0)</f>
        <v>0</v>
      </c>
      <c r="BI265" s="227">
        <f>IF(N265="nulová",J265,0)</f>
        <v>0</v>
      </c>
      <c r="BJ265" s="18" t="s">
        <v>81</v>
      </c>
      <c r="BK265" s="227">
        <f>ROUND(I265*H265,2)</f>
        <v>0</v>
      </c>
      <c r="BL265" s="18" t="s">
        <v>137</v>
      </c>
      <c r="BM265" s="226" t="s">
        <v>336</v>
      </c>
    </row>
    <row r="266" s="2" customFormat="1" ht="24.15" customHeight="1">
      <c r="A266" s="39"/>
      <c r="B266" s="40"/>
      <c r="C266" s="215" t="s">
        <v>337</v>
      </c>
      <c r="D266" s="215" t="s">
        <v>132</v>
      </c>
      <c r="E266" s="216" t="s">
        <v>338</v>
      </c>
      <c r="F266" s="217" t="s">
        <v>339</v>
      </c>
      <c r="G266" s="218" t="s">
        <v>335</v>
      </c>
      <c r="H266" s="219">
        <v>42.739</v>
      </c>
      <c r="I266" s="220"/>
      <c r="J266" s="221">
        <f>ROUND(I266*H266,2)</f>
        <v>0</v>
      </c>
      <c r="K266" s="217" t="s">
        <v>136</v>
      </c>
      <c r="L266" s="45"/>
      <c r="M266" s="222" t="s">
        <v>1</v>
      </c>
      <c r="N266" s="223" t="s">
        <v>38</v>
      </c>
      <c r="O266" s="92"/>
      <c r="P266" s="224">
        <f>O266*H266</f>
        <v>0</v>
      </c>
      <c r="Q266" s="224">
        <v>0</v>
      </c>
      <c r="R266" s="224">
        <f>Q266*H266</f>
        <v>0</v>
      </c>
      <c r="S266" s="224">
        <v>0</v>
      </c>
      <c r="T266" s="225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26" t="s">
        <v>137</v>
      </c>
      <c r="AT266" s="226" t="s">
        <v>132</v>
      </c>
      <c r="AU266" s="226" t="s">
        <v>83</v>
      </c>
      <c r="AY266" s="18" t="s">
        <v>129</v>
      </c>
      <c r="BE266" s="227">
        <f>IF(N266="základní",J266,0)</f>
        <v>0</v>
      </c>
      <c r="BF266" s="227">
        <f>IF(N266="snížená",J266,0)</f>
        <v>0</v>
      </c>
      <c r="BG266" s="227">
        <f>IF(N266="zákl. přenesená",J266,0)</f>
        <v>0</v>
      </c>
      <c r="BH266" s="227">
        <f>IF(N266="sníž. přenesená",J266,0)</f>
        <v>0</v>
      </c>
      <c r="BI266" s="227">
        <f>IF(N266="nulová",J266,0)</f>
        <v>0</v>
      </c>
      <c r="BJ266" s="18" t="s">
        <v>81</v>
      </c>
      <c r="BK266" s="227">
        <f>ROUND(I266*H266,2)</f>
        <v>0</v>
      </c>
      <c r="BL266" s="18" t="s">
        <v>137</v>
      </c>
      <c r="BM266" s="226" t="s">
        <v>340</v>
      </c>
    </row>
    <row r="267" s="2" customFormat="1" ht="24.15" customHeight="1">
      <c r="A267" s="39"/>
      <c r="B267" s="40"/>
      <c r="C267" s="215" t="s">
        <v>341</v>
      </c>
      <c r="D267" s="215" t="s">
        <v>132</v>
      </c>
      <c r="E267" s="216" t="s">
        <v>342</v>
      </c>
      <c r="F267" s="217" t="s">
        <v>343</v>
      </c>
      <c r="G267" s="218" t="s">
        <v>335</v>
      </c>
      <c r="H267" s="219">
        <v>812.041</v>
      </c>
      <c r="I267" s="220"/>
      <c r="J267" s="221">
        <f>ROUND(I267*H267,2)</f>
        <v>0</v>
      </c>
      <c r="K267" s="217" t="s">
        <v>136</v>
      </c>
      <c r="L267" s="45"/>
      <c r="M267" s="222" t="s">
        <v>1</v>
      </c>
      <c r="N267" s="223" t="s">
        <v>38</v>
      </c>
      <c r="O267" s="92"/>
      <c r="P267" s="224">
        <f>O267*H267</f>
        <v>0</v>
      </c>
      <c r="Q267" s="224">
        <v>0</v>
      </c>
      <c r="R267" s="224">
        <f>Q267*H267</f>
        <v>0</v>
      </c>
      <c r="S267" s="224">
        <v>0</v>
      </c>
      <c r="T267" s="225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26" t="s">
        <v>137</v>
      </c>
      <c r="AT267" s="226" t="s">
        <v>132</v>
      </c>
      <c r="AU267" s="226" t="s">
        <v>83</v>
      </c>
      <c r="AY267" s="18" t="s">
        <v>129</v>
      </c>
      <c r="BE267" s="227">
        <f>IF(N267="základní",J267,0)</f>
        <v>0</v>
      </c>
      <c r="BF267" s="227">
        <f>IF(N267="snížená",J267,0)</f>
        <v>0</v>
      </c>
      <c r="BG267" s="227">
        <f>IF(N267="zákl. přenesená",J267,0)</f>
        <v>0</v>
      </c>
      <c r="BH267" s="227">
        <f>IF(N267="sníž. přenesená",J267,0)</f>
        <v>0</v>
      </c>
      <c r="BI267" s="227">
        <f>IF(N267="nulová",J267,0)</f>
        <v>0</v>
      </c>
      <c r="BJ267" s="18" t="s">
        <v>81</v>
      </c>
      <c r="BK267" s="227">
        <f>ROUND(I267*H267,2)</f>
        <v>0</v>
      </c>
      <c r="BL267" s="18" t="s">
        <v>137</v>
      </c>
      <c r="BM267" s="226" t="s">
        <v>344</v>
      </c>
    </row>
    <row r="268" s="13" customFormat="1">
      <c r="A268" s="13"/>
      <c r="B268" s="228"/>
      <c r="C268" s="229"/>
      <c r="D268" s="230" t="s">
        <v>139</v>
      </c>
      <c r="E268" s="229"/>
      <c r="F268" s="232" t="s">
        <v>345</v>
      </c>
      <c r="G268" s="229"/>
      <c r="H268" s="233">
        <v>812.041</v>
      </c>
      <c r="I268" s="234"/>
      <c r="J268" s="229"/>
      <c r="K268" s="229"/>
      <c r="L268" s="235"/>
      <c r="M268" s="236"/>
      <c r="N268" s="237"/>
      <c r="O268" s="237"/>
      <c r="P268" s="237"/>
      <c r="Q268" s="237"/>
      <c r="R268" s="237"/>
      <c r="S268" s="237"/>
      <c r="T268" s="238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9" t="s">
        <v>139</v>
      </c>
      <c r="AU268" s="239" t="s">
        <v>83</v>
      </c>
      <c r="AV268" s="13" t="s">
        <v>83</v>
      </c>
      <c r="AW268" s="13" t="s">
        <v>4</v>
      </c>
      <c r="AX268" s="13" t="s">
        <v>81</v>
      </c>
      <c r="AY268" s="239" t="s">
        <v>129</v>
      </c>
    </row>
    <row r="269" s="2" customFormat="1" ht="33" customHeight="1">
      <c r="A269" s="39"/>
      <c r="B269" s="40"/>
      <c r="C269" s="215" t="s">
        <v>346</v>
      </c>
      <c r="D269" s="215" t="s">
        <v>132</v>
      </c>
      <c r="E269" s="216" t="s">
        <v>347</v>
      </c>
      <c r="F269" s="217" t="s">
        <v>348</v>
      </c>
      <c r="G269" s="218" t="s">
        <v>335</v>
      </c>
      <c r="H269" s="219">
        <v>40.339</v>
      </c>
      <c r="I269" s="220"/>
      <c r="J269" s="221">
        <f>ROUND(I269*H269,2)</f>
        <v>0</v>
      </c>
      <c r="K269" s="217" t="s">
        <v>136</v>
      </c>
      <c r="L269" s="45"/>
      <c r="M269" s="222" t="s">
        <v>1</v>
      </c>
      <c r="N269" s="223" t="s">
        <v>38</v>
      </c>
      <c r="O269" s="92"/>
      <c r="P269" s="224">
        <f>O269*H269</f>
        <v>0</v>
      </c>
      <c r="Q269" s="224">
        <v>0</v>
      </c>
      <c r="R269" s="224">
        <f>Q269*H269</f>
        <v>0</v>
      </c>
      <c r="S269" s="224">
        <v>0</v>
      </c>
      <c r="T269" s="225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26" t="s">
        <v>137</v>
      </c>
      <c r="AT269" s="226" t="s">
        <v>132</v>
      </c>
      <c r="AU269" s="226" t="s">
        <v>83</v>
      </c>
      <c r="AY269" s="18" t="s">
        <v>129</v>
      </c>
      <c r="BE269" s="227">
        <f>IF(N269="základní",J269,0)</f>
        <v>0</v>
      </c>
      <c r="BF269" s="227">
        <f>IF(N269="snížená",J269,0)</f>
        <v>0</v>
      </c>
      <c r="BG269" s="227">
        <f>IF(N269="zákl. přenesená",J269,0)</f>
        <v>0</v>
      </c>
      <c r="BH269" s="227">
        <f>IF(N269="sníž. přenesená",J269,0)</f>
        <v>0</v>
      </c>
      <c r="BI269" s="227">
        <f>IF(N269="nulová",J269,0)</f>
        <v>0</v>
      </c>
      <c r="BJ269" s="18" t="s">
        <v>81</v>
      </c>
      <c r="BK269" s="227">
        <f>ROUND(I269*H269,2)</f>
        <v>0</v>
      </c>
      <c r="BL269" s="18" t="s">
        <v>137</v>
      </c>
      <c r="BM269" s="226" t="s">
        <v>349</v>
      </c>
    </row>
    <row r="270" s="2" customFormat="1" ht="33" customHeight="1">
      <c r="A270" s="39"/>
      <c r="B270" s="40"/>
      <c r="C270" s="215" t="s">
        <v>350</v>
      </c>
      <c r="D270" s="215" t="s">
        <v>132</v>
      </c>
      <c r="E270" s="216" t="s">
        <v>351</v>
      </c>
      <c r="F270" s="217" t="s">
        <v>352</v>
      </c>
      <c r="G270" s="218" t="s">
        <v>335</v>
      </c>
      <c r="H270" s="219">
        <v>2.4</v>
      </c>
      <c r="I270" s="220"/>
      <c r="J270" s="221">
        <f>ROUND(I270*H270,2)</f>
        <v>0</v>
      </c>
      <c r="K270" s="217" t="s">
        <v>136</v>
      </c>
      <c r="L270" s="45"/>
      <c r="M270" s="222" t="s">
        <v>1</v>
      </c>
      <c r="N270" s="223" t="s">
        <v>38</v>
      </c>
      <c r="O270" s="92"/>
      <c r="P270" s="224">
        <f>O270*H270</f>
        <v>0</v>
      </c>
      <c r="Q270" s="224">
        <v>0</v>
      </c>
      <c r="R270" s="224">
        <f>Q270*H270</f>
        <v>0</v>
      </c>
      <c r="S270" s="224">
        <v>0</v>
      </c>
      <c r="T270" s="225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26" t="s">
        <v>137</v>
      </c>
      <c r="AT270" s="226" t="s">
        <v>132</v>
      </c>
      <c r="AU270" s="226" t="s">
        <v>83</v>
      </c>
      <c r="AY270" s="18" t="s">
        <v>129</v>
      </c>
      <c r="BE270" s="227">
        <f>IF(N270="základní",J270,0)</f>
        <v>0</v>
      </c>
      <c r="BF270" s="227">
        <f>IF(N270="snížená",J270,0)</f>
        <v>0</v>
      </c>
      <c r="BG270" s="227">
        <f>IF(N270="zákl. přenesená",J270,0)</f>
        <v>0</v>
      </c>
      <c r="BH270" s="227">
        <f>IF(N270="sníž. přenesená",J270,0)</f>
        <v>0</v>
      </c>
      <c r="BI270" s="227">
        <f>IF(N270="nulová",J270,0)</f>
        <v>0</v>
      </c>
      <c r="BJ270" s="18" t="s">
        <v>81</v>
      </c>
      <c r="BK270" s="227">
        <f>ROUND(I270*H270,2)</f>
        <v>0</v>
      </c>
      <c r="BL270" s="18" t="s">
        <v>137</v>
      </c>
      <c r="BM270" s="226" t="s">
        <v>353</v>
      </c>
    </row>
    <row r="271" s="12" customFormat="1" ht="22.8" customHeight="1">
      <c r="A271" s="12"/>
      <c r="B271" s="199"/>
      <c r="C271" s="200"/>
      <c r="D271" s="201" t="s">
        <v>72</v>
      </c>
      <c r="E271" s="213" t="s">
        <v>354</v>
      </c>
      <c r="F271" s="213" t="s">
        <v>355</v>
      </c>
      <c r="G271" s="200"/>
      <c r="H271" s="200"/>
      <c r="I271" s="203"/>
      <c r="J271" s="214">
        <f>BK271</f>
        <v>0</v>
      </c>
      <c r="K271" s="200"/>
      <c r="L271" s="205"/>
      <c r="M271" s="206"/>
      <c r="N271" s="207"/>
      <c r="O271" s="207"/>
      <c r="P271" s="208">
        <f>P272</f>
        <v>0</v>
      </c>
      <c r="Q271" s="207"/>
      <c r="R271" s="208">
        <f>R272</f>
        <v>0</v>
      </c>
      <c r="S271" s="207"/>
      <c r="T271" s="209">
        <f>T272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10" t="s">
        <v>81</v>
      </c>
      <c r="AT271" s="211" t="s">
        <v>72</v>
      </c>
      <c r="AU271" s="211" t="s">
        <v>81</v>
      </c>
      <c r="AY271" s="210" t="s">
        <v>129</v>
      </c>
      <c r="BK271" s="212">
        <f>BK272</f>
        <v>0</v>
      </c>
    </row>
    <row r="272" s="2" customFormat="1" ht="21.75" customHeight="1">
      <c r="A272" s="39"/>
      <c r="B272" s="40"/>
      <c r="C272" s="215" t="s">
        <v>356</v>
      </c>
      <c r="D272" s="215" t="s">
        <v>132</v>
      </c>
      <c r="E272" s="216" t="s">
        <v>357</v>
      </c>
      <c r="F272" s="217" t="s">
        <v>358</v>
      </c>
      <c r="G272" s="218" t="s">
        <v>335</v>
      </c>
      <c r="H272" s="219">
        <v>35.654000000000004</v>
      </c>
      <c r="I272" s="220"/>
      <c r="J272" s="221">
        <f>ROUND(I272*H272,2)</f>
        <v>0</v>
      </c>
      <c r="K272" s="217" t="s">
        <v>136</v>
      </c>
      <c r="L272" s="45"/>
      <c r="M272" s="222" t="s">
        <v>1</v>
      </c>
      <c r="N272" s="223" t="s">
        <v>38</v>
      </c>
      <c r="O272" s="92"/>
      <c r="P272" s="224">
        <f>O272*H272</f>
        <v>0</v>
      </c>
      <c r="Q272" s="224">
        <v>0</v>
      </c>
      <c r="R272" s="224">
        <f>Q272*H272</f>
        <v>0</v>
      </c>
      <c r="S272" s="224">
        <v>0</v>
      </c>
      <c r="T272" s="225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26" t="s">
        <v>137</v>
      </c>
      <c r="AT272" s="226" t="s">
        <v>132</v>
      </c>
      <c r="AU272" s="226" t="s">
        <v>83</v>
      </c>
      <c r="AY272" s="18" t="s">
        <v>129</v>
      </c>
      <c r="BE272" s="227">
        <f>IF(N272="základní",J272,0)</f>
        <v>0</v>
      </c>
      <c r="BF272" s="227">
        <f>IF(N272="snížená",J272,0)</f>
        <v>0</v>
      </c>
      <c r="BG272" s="227">
        <f>IF(N272="zákl. přenesená",J272,0)</f>
        <v>0</v>
      </c>
      <c r="BH272" s="227">
        <f>IF(N272="sníž. přenesená",J272,0)</f>
        <v>0</v>
      </c>
      <c r="BI272" s="227">
        <f>IF(N272="nulová",J272,0)</f>
        <v>0</v>
      </c>
      <c r="BJ272" s="18" t="s">
        <v>81</v>
      </c>
      <c r="BK272" s="227">
        <f>ROUND(I272*H272,2)</f>
        <v>0</v>
      </c>
      <c r="BL272" s="18" t="s">
        <v>137</v>
      </c>
      <c r="BM272" s="226" t="s">
        <v>359</v>
      </c>
    </row>
    <row r="273" s="12" customFormat="1" ht="25.92" customHeight="1">
      <c r="A273" s="12"/>
      <c r="B273" s="199"/>
      <c r="C273" s="200"/>
      <c r="D273" s="201" t="s">
        <v>72</v>
      </c>
      <c r="E273" s="202" t="s">
        <v>360</v>
      </c>
      <c r="F273" s="202" t="s">
        <v>361</v>
      </c>
      <c r="G273" s="200"/>
      <c r="H273" s="200"/>
      <c r="I273" s="203"/>
      <c r="J273" s="204">
        <f>BK273</f>
        <v>0</v>
      </c>
      <c r="K273" s="200"/>
      <c r="L273" s="205"/>
      <c r="M273" s="206"/>
      <c r="N273" s="207"/>
      <c r="O273" s="207"/>
      <c r="P273" s="208">
        <f>P274+P279+P289+P293+P310+P318+P331+P343</f>
        <v>0</v>
      </c>
      <c r="Q273" s="207"/>
      <c r="R273" s="208">
        <f>R274+R279+R289+R293+R310+R318+R331+R343</f>
        <v>6.711663</v>
      </c>
      <c r="S273" s="207"/>
      <c r="T273" s="209">
        <f>T274+T279+T289+T293+T310+T318+T331+T343</f>
        <v>0.7533325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210" t="s">
        <v>83</v>
      </c>
      <c r="AT273" s="211" t="s">
        <v>72</v>
      </c>
      <c r="AU273" s="211" t="s">
        <v>73</v>
      </c>
      <c r="AY273" s="210" t="s">
        <v>129</v>
      </c>
      <c r="BK273" s="212">
        <f>BK274+BK279+BK289+BK293+BK310+BK318+BK331+BK343</f>
        <v>0</v>
      </c>
    </row>
    <row r="274" s="12" customFormat="1" ht="22.8" customHeight="1">
      <c r="A274" s="12"/>
      <c r="B274" s="199"/>
      <c r="C274" s="200"/>
      <c r="D274" s="201" t="s">
        <v>72</v>
      </c>
      <c r="E274" s="213" t="s">
        <v>362</v>
      </c>
      <c r="F274" s="213" t="s">
        <v>363</v>
      </c>
      <c r="G274" s="200"/>
      <c r="H274" s="200"/>
      <c r="I274" s="203"/>
      <c r="J274" s="214">
        <f>BK274</f>
        <v>0</v>
      </c>
      <c r="K274" s="200"/>
      <c r="L274" s="205"/>
      <c r="M274" s="206"/>
      <c r="N274" s="207"/>
      <c r="O274" s="207"/>
      <c r="P274" s="208">
        <f>SUM(P275:P278)</f>
        <v>0</v>
      </c>
      <c r="Q274" s="207"/>
      <c r="R274" s="208">
        <f>SUM(R275:R278)</f>
        <v>0</v>
      </c>
      <c r="S274" s="207"/>
      <c r="T274" s="209">
        <f>SUM(T275:T278)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10" t="s">
        <v>83</v>
      </c>
      <c r="AT274" s="211" t="s">
        <v>72</v>
      </c>
      <c r="AU274" s="211" t="s">
        <v>81</v>
      </c>
      <c r="AY274" s="210" t="s">
        <v>129</v>
      </c>
      <c r="BK274" s="212">
        <f>SUM(BK275:BK278)</f>
        <v>0</v>
      </c>
    </row>
    <row r="275" s="2" customFormat="1" ht="24.15" customHeight="1">
      <c r="A275" s="39"/>
      <c r="B275" s="40"/>
      <c r="C275" s="215" t="s">
        <v>364</v>
      </c>
      <c r="D275" s="215" t="s">
        <v>132</v>
      </c>
      <c r="E275" s="216" t="s">
        <v>365</v>
      </c>
      <c r="F275" s="217" t="s">
        <v>366</v>
      </c>
      <c r="G275" s="218" t="s">
        <v>135</v>
      </c>
      <c r="H275" s="219">
        <v>15.2</v>
      </c>
      <c r="I275" s="220"/>
      <c r="J275" s="221">
        <f>ROUND(I275*H275,2)</f>
        <v>0</v>
      </c>
      <c r="K275" s="217" t="s">
        <v>1</v>
      </c>
      <c r="L275" s="45"/>
      <c r="M275" s="222" t="s">
        <v>1</v>
      </c>
      <c r="N275" s="223" t="s">
        <v>38</v>
      </c>
      <c r="O275" s="92"/>
      <c r="P275" s="224">
        <f>O275*H275</f>
        <v>0</v>
      </c>
      <c r="Q275" s="224">
        <v>0</v>
      </c>
      <c r="R275" s="224">
        <f>Q275*H275</f>
        <v>0</v>
      </c>
      <c r="S275" s="224">
        <v>0</v>
      </c>
      <c r="T275" s="225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26" t="s">
        <v>217</v>
      </c>
      <c r="AT275" s="226" t="s">
        <v>132</v>
      </c>
      <c r="AU275" s="226" t="s">
        <v>83</v>
      </c>
      <c r="AY275" s="18" t="s">
        <v>129</v>
      </c>
      <c r="BE275" s="227">
        <f>IF(N275="základní",J275,0)</f>
        <v>0</v>
      </c>
      <c r="BF275" s="227">
        <f>IF(N275="snížená",J275,0)</f>
        <v>0</v>
      </c>
      <c r="BG275" s="227">
        <f>IF(N275="zákl. přenesená",J275,0)</f>
        <v>0</v>
      </c>
      <c r="BH275" s="227">
        <f>IF(N275="sníž. přenesená",J275,0)</f>
        <v>0</v>
      </c>
      <c r="BI275" s="227">
        <f>IF(N275="nulová",J275,0)</f>
        <v>0</v>
      </c>
      <c r="BJ275" s="18" t="s">
        <v>81</v>
      </c>
      <c r="BK275" s="227">
        <f>ROUND(I275*H275,2)</f>
        <v>0</v>
      </c>
      <c r="BL275" s="18" t="s">
        <v>217</v>
      </c>
      <c r="BM275" s="226" t="s">
        <v>367</v>
      </c>
    </row>
    <row r="276" s="13" customFormat="1">
      <c r="A276" s="13"/>
      <c r="B276" s="228"/>
      <c r="C276" s="229"/>
      <c r="D276" s="230" t="s">
        <v>139</v>
      </c>
      <c r="E276" s="231" t="s">
        <v>1</v>
      </c>
      <c r="F276" s="232" t="s">
        <v>368</v>
      </c>
      <c r="G276" s="229"/>
      <c r="H276" s="233">
        <v>15.2</v>
      </c>
      <c r="I276" s="234"/>
      <c r="J276" s="229"/>
      <c r="K276" s="229"/>
      <c r="L276" s="235"/>
      <c r="M276" s="236"/>
      <c r="N276" s="237"/>
      <c r="O276" s="237"/>
      <c r="P276" s="237"/>
      <c r="Q276" s="237"/>
      <c r="R276" s="237"/>
      <c r="S276" s="237"/>
      <c r="T276" s="238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9" t="s">
        <v>139</v>
      </c>
      <c r="AU276" s="239" t="s">
        <v>83</v>
      </c>
      <c r="AV276" s="13" t="s">
        <v>83</v>
      </c>
      <c r="AW276" s="13" t="s">
        <v>30</v>
      </c>
      <c r="AX276" s="13" t="s">
        <v>81</v>
      </c>
      <c r="AY276" s="239" t="s">
        <v>129</v>
      </c>
    </row>
    <row r="277" s="2" customFormat="1" ht="24.15" customHeight="1">
      <c r="A277" s="39"/>
      <c r="B277" s="40"/>
      <c r="C277" s="215" t="s">
        <v>369</v>
      </c>
      <c r="D277" s="215" t="s">
        <v>132</v>
      </c>
      <c r="E277" s="216" t="s">
        <v>370</v>
      </c>
      <c r="F277" s="217" t="s">
        <v>371</v>
      </c>
      <c r="G277" s="218" t="s">
        <v>135</v>
      </c>
      <c r="H277" s="219">
        <v>20</v>
      </c>
      <c r="I277" s="220"/>
      <c r="J277" s="221">
        <f>ROUND(I277*H277,2)</f>
        <v>0</v>
      </c>
      <c r="K277" s="217" t="s">
        <v>1</v>
      </c>
      <c r="L277" s="45"/>
      <c r="M277" s="222" t="s">
        <v>1</v>
      </c>
      <c r="N277" s="223" t="s">
        <v>38</v>
      </c>
      <c r="O277" s="92"/>
      <c r="P277" s="224">
        <f>O277*H277</f>
        <v>0</v>
      </c>
      <c r="Q277" s="224">
        <v>0</v>
      </c>
      <c r="R277" s="224">
        <f>Q277*H277</f>
        <v>0</v>
      </c>
      <c r="S277" s="224">
        <v>0</v>
      </c>
      <c r="T277" s="225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26" t="s">
        <v>217</v>
      </c>
      <c r="AT277" s="226" t="s">
        <v>132</v>
      </c>
      <c r="AU277" s="226" t="s">
        <v>83</v>
      </c>
      <c r="AY277" s="18" t="s">
        <v>129</v>
      </c>
      <c r="BE277" s="227">
        <f>IF(N277="základní",J277,0)</f>
        <v>0</v>
      </c>
      <c r="BF277" s="227">
        <f>IF(N277="snížená",J277,0)</f>
        <v>0</v>
      </c>
      <c r="BG277" s="227">
        <f>IF(N277="zákl. přenesená",J277,0)</f>
        <v>0</v>
      </c>
      <c r="BH277" s="227">
        <f>IF(N277="sníž. přenesená",J277,0)</f>
        <v>0</v>
      </c>
      <c r="BI277" s="227">
        <f>IF(N277="nulová",J277,0)</f>
        <v>0</v>
      </c>
      <c r="BJ277" s="18" t="s">
        <v>81</v>
      </c>
      <c r="BK277" s="227">
        <f>ROUND(I277*H277,2)</f>
        <v>0</v>
      </c>
      <c r="BL277" s="18" t="s">
        <v>217</v>
      </c>
      <c r="BM277" s="226" t="s">
        <v>372</v>
      </c>
    </row>
    <row r="278" s="13" customFormat="1">
      <c r="A278" s="13"/>
      <c r="B278" s="228"/>
      <c r="C278" s="229"/>
      <c r="D278" s="230" t="s">
        <v>139</v>
      </c>
      <c r="E278" s="231" t="s">
        <v>1</v>
      </c>
      <c r="F278" s="232" t="s">
        <v>373</v>
      </c>
      <c r="G278" s="229"/>
      <c r="H278" s="233">
        <v>20</v>
      </c>
      <c r="I278" s="234"/>
      <c r="J278" s="229"/>
      <c r="K278" s="229"/>
      <c r="L278" s="235"/>
      <c r="M278" s="236"/>
      <c r="N278" s="237"/>
      <c r="O278" s="237"/>
      <c r="P278" s="237"/>
      <c r="Q278" s="237"/>
      <c r="R278" s="237"/>
      <c r="S278" s="237"/>
      <c r="T278" s="238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9" t="s">
        <v>139</v>
      </c>
      <c r="AU278" s="239" t="s">
        <v>83</v>
      </c>
      <c r="AV278" s="13" t="s">
        <v>83</v>
      </c>
      <c r="AW278" s="13" t="s">
        <v>30</v>
      </c>
      <c r="AX278" s="13" t="s">
        <v>81</v>
      </c>
      <c r="AY278" s="239" t="s">
        <v>129</v>
      </c>
    </row>
    <row r="279" s="12" customFormat="1" ht="22.8" customHeight="1">
      <c r="A279" s="12"/>
      <c r="B279" s="199"/>
      <c r="C279" s="200"/>
      <c r="D279" s="201" t="s">
        <v>72</v>
      </c>
      <c r="E279" s="213" t="s">
        <v>374</v>
      </c>
      <c r="F279" s="213" t="s">
        <v>375</v>
      </c>
      <c r="G279" s="200"/>
      <c r="H279" s="200"/>
      <c r="I279" s="203"/>
      <c r="J279" s="214">
        <f>BK279</f>
        <v>0</v>
      </c>
      <c r="K279" s="200"/>
      <c r="L279" s="205"/>
      <c r="M279" s="206"/>
      <c r="N279" s="207"/>
      <c r="O279" s="207"/>
      <c r="P279" s="208">
        <f>SUM(P280:P288)</f>
        <v>0</v>
      </c>
      <c r="Q279" s="207"/>
      <c r="R279" s="208">
        <f>SUM(R280:R288)</f>
        <v>0.0458325</v>
      </c>
      <c r="S279" s="207"/>
      <c r="T279" s="209">
        <f>SUM(T280:T288)</f>
        <v>0.1245825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210" t="s">
        <v>83</v>
      </c>
      <c r="AT279" s="211" t="s">
        <v>72</v>
      </c>
      <c r="AU279" s="211" t="s">
        <v>81</v>
      </c>
      <c r="AY279" s="210" t="s">
        <v>129</v>
      </c>
      <c r="BK279" s="212">
        <f>SUM(BK280:BK288)</f>
        <v>0</v>
      </c>
    </row>
    <row r="280" s="2" customFormat="1" ht="16.5" customHeight="1">
      <c r="A280" s="39"/>
      <c r="B280" s="40"/>
      <c r="C280" s="215" t="s">
        <v>376</v>
      </c>
      <c r="D280" s="215" t="s">
        <v>132</v>
      </c>
      <c r="E280" s="216" t="s">
        <v>377</v>
      </c>
      <c r="F280" s="217" t="s">
        <v>378</v>
      </c>
      <c r="G280" s="218" t="s">
        <v>225</v>
      </c>
      <c r="H280" s="219">
        <v>47.25</v>
      </c>
      <c r="I280" s="220"/>
      <c r="J280" s="221">
        <f>ROUND(I280*H280,2)</f>
        <v>0</v>
      </c>
      <c r="K280" s="217" t="s">
        <v>136</v>
      </c>
      <c r="L280" s="45"/>
      <c r="M280" s="222" t="s">
        <v>1</v>
      </c>
      <c r="N280" s="223" t="s">
        <v>38</v>
      </c>
      <c r="O280" s="92"/>
      <c r="P280" s="224">
        <f>O280*H280</f>
        <v>0</v>
      </c>
      <c r="Q280" s="224">
        <v>0</v>
      </c>
      <c r="R280" s="224">
        <f>Q280*H280</f>
        <v>0</v>
      </c>
      <c r="S280" s="224">
        <v>0.00177</v>
      </c>
      <c r="T280" s="225">
        <f>S280*H280</f>
        <v>0.0836325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26" t="s">
        <v>217</v>
      </c>
      <c r="AT280" s="226" t="s">
        <v>132</v>
      </c>
      <c r="AU280" s="226" t="s">
        <v>83</v>
      </c>
      <c r="AY280" s="18" t="s">
        <v>129</v>
      </c>
      <c r="BE280" s="227">
        <f>IF(N280="základní",J280,0)</f>
        <v>0</v>
      </c>
      <c r="BF280" s="227">
        <f>IF(N280="snížená",J280,0)</f>
        <v>0</v>
      </c>
      <c r="BG280" s="227">
        <f>IF(N280="zákl. přenesená",J280,0)</f>
        <v>0</v>
      </c>
      <c r="BH280" s="227">
        <f>IF(N280="sníž. přenesená",J280,0)</f>
        <v>0</v>
      </c>
      <c r="BI280" s="227">
        <f>IF(N280="nulová",J280,0)</f>
        <v>0</v>
      </c>
      <c r="BJ280" s="18" t="s">
        <v>81</v>
      </c>
      <c r="BK280" s="227">
        <f>ROUND(I280*H280,2)</f>
        <v>0</v>
      </c>
      <c r="BL280" s="18" t="s">
        <v>217</v>
      </c>
      <c r="BM280" s="226" t="s">
        <v>379</v>
      </c>
    </row>
    <row r="281" s="13" customFormat="1">
      <c r="A281" s="13"/>
      <c r="B281" s="228"/>
      <c r="C281" s="229"/>
      <c r="D281" s="230" t="s">
        <v>139</v>
      </c>
      <c r="E281" s="231" t="s">
        <v>1</v>
      </c>
      <c r="F281" s="232" t="s">
        <v>380</v>
      </c>
      <c r="G281" s="229"/>
      <c r="H281" s="233">
        <v>47.25</v>
      </c>
      <c r="I281" s="234"/>
      <c r="J281" s="229"/>
      <c r="K281" s="229"/>
      <c r="L281" s="235"/>
      <c r="M281" s="236"/>
      <c r="N281" s="237"/>
      <c r="O281" s="237"/>
      <c r="P281" s="237"/>
      <c r="Q281" s="237"/>
      <c r="R281" s="237"/>
      <c r="S281" s="237"/>
      <c r="T281" s="238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9" t="s">
        <v>139</v>
      </c>
      <c r="AU281" s="239" t="s">
        <v>83</v>
      </c>
      <c r="AV281" s="13" t="s">
        <v>83</v>
      </c>
      <c r="AW281" s="13" t="s">
        <v>30</v>
      </c>
      <c r="AX281" s="13" t="s">
        <v>81</v>
      </c>
      <c r="AY281" s="239" t="s">
        <v>129</v>
      </c>
    </row>
    <row r="282" s="2" customFormat="1" ht="16.5" customHeight="1">
      <c r="A282" s="39"/>
      <c r="B282" s="40"/>
      <c r="C282" s="215" t="s">
        <v>381</v>
      </c>
      <c r="D282" s="215" t="s">
        <v>132</v>
      </c>
      <c r="E282" s="216" t="s">
        <v>382</v>
      </c>
      <c r="F282" s="217" t="s">
        <v>383</v>
      </c>
      <c r="G282" s="218" t="s">
        <v>225</v>
      </c>
      <c r="H282" s="219">
        <v>15.75</v>
      </c>
      <c r="I282" s="220"/>
      <c r="J282" s="221">
        <f>ROUND(I282*H282,2)</f>
        <v>0</v>
      </c>
      <c r="K282" s="217" t="s">
        <v>136</v>
      </c>
      <c r="L282" s="45"/>
      <c r="M282" s="222" t="s">
        <v>1</v>
      </c>
      <c r="N282" s="223" t="s">
        <v>38</v>
      </c>
      <c r="O282" s="92"/>
      <c r="P282" s="224">
        <f>O282*H282</f>
        <v>0</v>
      </c>
      <c r="Q282" s="224">
        <v>0</v>
      </c>
      <c r="R282" s="224">
        <f>Q282*H282</f>
        <v>0</v>
      </c>
      <c r="S282" s="224">
        <v>0.0026</v>
      </c>
      <c r="T282" s="225">
        <f>S282*H282</f>
        <v>0.04095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26" t="s">
        <v>217</v>
      </c>
      <c r="AT282" s="226" t="s">
        <v>132</v>
      </c>
      <c r="AU282" s="226" t="s">
        <v>83</v>
      </c>
      <c r="AY282" s="18" t="s">
        <v>129</v>
      </c>
      <c r="BE282" s="227">
        <f>IF(N282="základní",J282,0)</f>
        <v>0</v>
      </c>
      <c r="BF282" s="227">
        <f>IF(N282="snížená",J282,0)</f>
        <v>0</v>
      </c>
      <c r="BG282" s="227">
        <f>IF(N282="zákl. přenesená",J282,0)</f>
        <v>0</v>
      </c>
      <c r="BH282" s="227">
        <f>IF(N282="sníž. přenesená",J282,0)</f>
        <v>0</v>
      </c>
      <c r="BI282" s="227">
        <f>IF(N282="nulová",J282,0)</f>
        <v>0</v>
      </c>
      <c r="BJ282" s="18" t="s">
        <v>81</v>
      </c>
      <c r="BK282" s="227">
        <f>ROUND(I282*H282,2)</f>
        <v>0</v>
      </c>
      <c r="BL282" s="18" t="s">
        <v>217</v>
      </c>
      <c r="BM282" s="226" t="s">
        <v>384</v>
      </c>
    </row>
    <row r="283" s="13" customFormat="1">
      <c r="A283" s="13"/>
      <c r="B283" s="228"/>
      <c r="C283" s="229"/>
      <c r="D283" s="230" t="s">
        <v>139</v>
      </c>
      <c r="E283" s="231" t="s">
        <v>1</v>
      </c>
      <c r="F283" s="232" t="s">
        <v>385</v>
      </c>
      <c r="G283" s="229"/>
      <c r="H283" s="233">
        <v>15.75</v>
      </c>
      <c r="I283" s="234"/>
      <c r="J283" s="229"/>
      <c r="K283" s="229"/>
      <c r="L283" s="235"/>
      <c r="M283" s="236"/>
      <c r="N283" s="237"/>
      <c r="O283" s="237"/>
      <c r="P283" s="237"/>
      <c r="Q283" s="237"/>
      <c r="R283" s="237"/>
      <c r="S283" s="237"/>
      <c r="T283" s="238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9" t="s">
        <v>139</v>
      </c>
      <c r="AU283" s="239" t="s">
        <v>83</v>
      </c>
      <c r="AV283" s="13" t="s">
        <v>83</v>
      </c>
      <c r="AW283" s="13" t="s">
        <v>30</v>
      </c>
      <c r="AX283" s="13" t="s">
        <v>81</v>
      </c>
      <c r="AY283" s="239" t="s">
        <v>129</v>
      </c>
    </row>
    <row r="284" s="2" customFormat="1" ht="24.15" customHeight="1">
      <c r="A284" s="39"/>
      <c r="B284" s="40"/>
      <c r="C284" s="215" t="s">
        <v>386</v>
      </c>
      <c r="D284" s="215" t="s">
        <v>132</v>
      </c>
      <c r="E284" s="216" t="s">
        <v>387</v>
      </c>
      <c r="F284" s="217" t="s">
        <v>388</v>
      </c>
      <c r="G284" s="218" t="s">
        <v>225</v>
      </c>
      <c r="H284" s="219">
        <v>15.75</v>
      </c>
      <c r="I284" s="220"/>
      <c r="J284" s="221">
        <f>ROUND(I284*H284,2)</f>
        <v>0</v>
      </c>
      <c r="K284" s="217" t="s">
        <v>136</v>
      </c>
      <c r="L284" s="45"/>
      <c r="M284" s="222" t="s">
        <v>1</v>
      </c>
      <c r="N284" s="223" t="s">
        <v>38</v>
      </c>
      <c r="O284" s="92"/>
      <c r="P284" s="224">
        <f>O284*H284</f>
        <v>0</v>
      </c>
      <c r="Q284" s="224">
        <v>0.0029099999999999996</v>
      </c>
      <c r="R284" s="224">
        <f>Q284*H284</f>
        <v>0.0458325</v>
      </c>
      <c r="S284" s="224">
        <v>0</v>
      </c>
      <c r="T284" s="225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26" t="s">
        <v>217</v>
      </c>
      <c r="AT284" s="226" t="s">
        <v>132</v>
      </c>
      <c r="AU284" s="226" t="s">
        <v>83</v>
      </c>
      <c r="AY284" s="18" t="s">
        <v>129</v>
      </c>
      <c r="BE284" s="227">
        <f>IF(N284="základní",J284,0)</f>
        <v>0</v>
      </c>
      <c r="BF284" s="227">
        <f>IF(N284="snížená",J284,0)</f>
        <v>0</v>
      </c>
      <c r="BG284" s="227">
        <f>IF(N284="zákl. přenesená",J284,0)</f>
        <v>0</v>
      </c>
      <c r="BH284" s="227">
        <f>IF(N284="sníž. přenesená",J284,0)</f>
        <v>0</v>
      </c>
      <c r="BI284" s="227">
        <f>IF(N284="nulová",J284,0)</f>
        <v>0</v>
      </c>
      <c r="BJ284" s="18" t="s">
        <v>81</v>
      </c>
      <c r="BK284" s="227">
        <f>ROUND(I284*H284,2)</f>
        <v>0</v>
      </c>
      <c r="BL284" s="18" t="s">
        <v>217</v>
      </c>
      <c r="BM284" s="226" t="s">
        <v>389</v>
      </c>
    </row>
    <row r="285" s="13" customFormat="1">
      <c r="A285" s="13"/>
      <c r="B285" s="228"/>
      <c r="C285" s="229"/>
      <c r="D285" s="230" t="s">
        <v>139</v>
      </c>
      <c r="E285" s="231" t="s">
        <v>1</v>
      </c>
      <c r="F285" s="232" t="s">
        <v>390</v>
      </c>
      <c r="G285" s="229"/>
      <c r="H285" s="233">
        <v>15.75</v>
      </c>
      <c r="I285" s="234"/>
      <c r="J285" s="229"/>
      <c r="K285" s="229"/>
      <c r="L285" s="235"/>
      <c r="M285" s="236"/>
      <c r="N285" s="237"/>
      <c r="O285" s="237"/>
      <c r="P285" s="237"/>
      <c r="Q285" s="237"/>
      <c r="R285" s="237"/>
      <c r="S285" s="237"/>
      <c r="T285" s="238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9" t="s">
        <v>139</v>
      </c>
      <c r="AU285" s="239" t="s">
        <v>83</v>
      </c>
      <c r="AV285" s="13" t="s">
        <v>83</v>
      </c>
      <c r="AW285" s="13" t="s">
        <v>30</v>
      </c>
      <c r="AX285" s="13" t="s">
        <v>81</v>
      </c>
      <c r="AY285" s="239" t="s">
        <v>129</v>
      </c>
    </row>
    <row r="286" s="2" customFormat="1" ht="24.15" customHeight="1">
      <c r="A286" s="39"/>
      <c r="B286" s="40"/>
      <c r="C286" s="215" t="s">
        <v>391</v>
      </c>
      <c r="D286" s="215" t="s">
        <v>132</v>
      </c>
      <c r="E286" s="216" t="s">
        <v>392</v>
      </c>
      <c r="F286" s="217" t="s">
        <v>393</v>
      </c>
      <c r="G286" s="218" t="s">
        <v>394</v>
      </c>
      <c r="H286" s="276"/>
      <c r="I286" s="220"/>
      <c r="J286" s="221">
        <f>ROUND(I286*H286,2)</f>
        <v>0</v>
      </c>
      <c r="K286" s="217" t="s">
        <v>136</v>
      </c>
      <c r="L286" s="45"/>
      <c r="M286" s="222" t="s">
        <v>1</v>
      </c>
      <c r="N286" s="223" t="s">
        <v>38</v>
      </c>
      <c r="O286" s="92"/>
      <c r="P286" s="224">
        <f>O286*H286</f>
        <v>0</v>
      </c>
      <c r="Q286" s="224">
        <v>0</v>
      </c>
      <c r="R286" s="224">
        <f>Q286*H286</f>
        <v>0</v>
      </c>
      <c r="S286" s="224">
        <v>0</v>
      </c>
      <c r="T286" s="225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26" t="s">
        <v>217</v>
      </c>
      <c r="AT286" s="226" t="s">
        <v>132</v>
      </c>
      <c r="AU286" s="226" t="s">
        <v>83</v>
      </c>
      <c r="AY286" s="18" t="s">
        <v>129</v>
      </c>
      <c r="BE286" s="227">
        <f>IF(N286="základní",J286,0)</f>
        <v>0</v>
      </c>
      <c r="BF286" s="227">
        <f>IF(N286="snížená",J286,0)</f>
        <v>0</v>
      </c>
      <c r="BG286" s="227">
        <f>IF(N286="zákl. přenesená",J286,0)</f>
        <v>0</v>
      </c>
      <c r="BH286" s="227">
        <f>IF(N286="sníž. přenesená",J286,0)</f>
        <v>0</v>
      </c>
      <c r="BI286" s="227">
        <f>IF(N286="nulová",J286,0)</f>
        <v>0</v>
      </c>
      <c r="BJ286" s="18" t="s">
        <v>81</v>
      </c>
      <c r="BK286" s="227">
        <f>ROUND(I286*H286,2)</f>
        <v>0</v>
      </c>
      <c r="BL286" s="18" t="s">
        <v>217</v>
      </c>
      <c r="BM286" s="226" t="s">
        <v>395</v>
      </c>
    </row>
    <row r="287" s="2" customFormat="1" ht="24.15" customHeight="1">
      <c r="A287" s="39"/>
      <c r="B287" s="40"/>
      <c r="C287" s="215" t="s">
        <v>396</v>
      </c>
      <c r="D287" s="215" t="s">
        <v>132</v>
      </c>
      <c r="E287" s="216" t="s">
        <v>397</v>
      </c>
      <c r="F287" s="217" t="s">
        <v>398</v>
      </c>
      <c r="G287" s="218" t="s">
        <v>225</v>
      </c>
      <c r="H287" s="219">
        <v>15.75</v>
      </c>
      <c r="I287" s="220"/>
      <c r="J287" s="221">
        <f>ROUND(I287*H287,2)</f>
        <v>0</v>
      </c>
      <c r="K287" s="217" t="s">
        <v>1</v>
      </c>
      <c r="L287" s="45"/>
      <c r="M287" s="222" t="s">
        <v>1</v>
      </c>
      <c r="N287" s="223" t="s">
        <v>38</v>
      </c>
      <c r="O287" s="92"/>
      <c r="P287" s="224">
        <f>O287*H287</f>
        <v>0</v>
      </c>
      <c r="Q287" s="224">
        <v>0</v>
      </c>
      <c r="R287" s="224">
        <f>Q287*H287</f>
        <v>0</v>
      </c>
      <c r="S287" s="224">
        <v>0</v>
      </c>
      <c r="T287" s="225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26" t="s">
        <v>217</v>
      </c>
      <c r="AT287" s="226" t="s">
        <v>132</v>
      </c>
      <c r="AU287" s="226" t="s">
        <v>83</v>
      </c>
      <c r="AY287" s="18" t="s">
        <v>129</v>
      </c>
      <c r="BE287" s="227">
        <f>IF(N287="základní",J287,0)</f>
        <v>0</v>
      </c>
      <c r="BF287" s="227">
        <f>IF(N287="snížená",J287,0)</f>
        <v>0</v>
      </c>
      <c r="BG287" s="227">
        <f>IF(N287="zákl. přenesená",J287,0)</f>
        <v>0</v>
      </c>
      <c r="BH287" s="227">
        <f>IF(N287="sníž. přenesená",J287,0)</f>
        <v>0</v>
      </c>
      <c r="BI287" s="227">
        <f>IF(N287="nulová",J287,0)</f>
        <v>0</v>
      </c>
      <c r="BJ287" s="18" t="s">
        <v>81</v>
      </c>
      <c r="BK287" s="227">
        <f>ROUND(I287*H287,2)</f>
        <v>0</v>
      </c>
      <c r="BL287" s="18" t="s">
        <v>217</v>
      </c>
      <c r="BM287" s="226" t="s">
        <v>399</v>
      </c>
    </row>
    <row r="288" s="2" customFormat="1" ht="24.15" customHeight="1">
      <c r="A288" s="39"/>
      <c r="B288" s="40"/>
      <c r="C288" s="215" t="s">
        <v>400</v>
      </c>
      <c r="D288" s="215" t="s">
        <v>132</v>
      </c>
      <c r="E288" s="216" t="s">
        <v>401</v>
      </c>
      <c r="F288" s="217" t="s">
        <v>402</v>
      </c>
      <c r="G288" s="218" t="s">
        <v>225</v>
      </c>
      <c r="H288" s="219">
        <v>16.05</v>
      </c>
      <c r="I288" s="220"/>
      <c r="J288" s="221">
        <f>ROUND(I288*H288,2)</f>
        <v>0</v>
      </c>
      <c r="K288" s="217" t="s">
        <v>1</v>
      </c>
      <c r="L288" s="45"/>
      <c r="M288" s="222" t="s">
        <v>1</v>
      </c>
      <c r="N288" s="223" t="s">
        <v>38</v>
      </c>
      <c r="O288" s="92"/>
      <c r="P288" s="224">
        <f>O288*H288</f>
        <v>0</v>
      </c>
      <c r="Q288" s="224">
        <v>0</v>
      </c>
      <c r="R288" s="224">
        <f>Q288*H288</f>
        <v>0</v>
      </c>
      <c r="S288" s="224">
        <v>0</v>
      </c>
      <c r="T288" s="225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26" t="s">
        <v>217</v>
      </c>
      <c r="AT288" s="226" t="s">
        <v>132</v>
      </c>
      <c r="AU288" s="226" t="s">
        <v>83</v>
      </c>
      <c r="AY288" s="18" t="s">
        <v>129</v>
      </c>
      <c r="BE288" s="227">
        <f>IF(N288="základní",J288,0)</f>
        <v>0</v>
      </c>
      <c r="BF288" s="227">
        <f>IF(N288="snížená",J288,0)</f>
        <v>0</v>
      </c>
      <c r="BG288" s="227">
        <f>IF(N288="zákl. přenesená",J288,0)</f>
        <v>0</v>
      </c>
      <c r="BH288" s="227">
        <f>IF(N288="sníž. přenesená",J288,0)</f>
        <v>0</v>
      </c>
      <c r="BI288" s="227">
        <f>IF(N288="nulová",J288,0)</f>
        <v>0</v>
      </c>
      <c r="BJ288" s="18" t="s">
        <v>81</v>
      </c>
      <c r="BK288" s="227">
        <f>ROUND(I288*H288,2)</f>
        <v>0</v>
      </c>
      <c r="BL288" s="18" t="s">
        <v>217</v>
      </c>
      <c r="BM288" s="226" t="s">
        <v>403</v>
      </c>
    </row>
    <row r="289" s="12" customFormat="1" ht="22.8" customHeight="1">
      <c r="A289" s="12"/>
      <c r="B289" s="199"/>
      <c r="C289" s="200"/>
      <c r="D289" s="201" t="s">
        <v>72</v>
      </c>
      <c r="E289" s="213" t="s">
        <v>404</v>
      </c>
      <c r="F289" s="213" t="s">
        <v>405</v>
      </c>
      <c r="G289" s="200"/>
      <c r="H289" s="200"/>
      <c r="I289" s="203"/>
      <c r="J289" s="214">
        <f>BK289</f>
        <v>0</v>
      </c>
      <c r="K289" s="200"/>
      <c r="L289" s="205"/>
      <c r="M289" s="206"/>
      <c r="N289" s="207"/>
      <c r="O289" s="207"/>
      <c r="P289" s="208">
        <f>SUM(P290:P292)</f>
        <v>0</v>
      </c>
      <c r="Q289" s="207"/>
      <c r="R289" s="208">
        <f>SUM(R290:R292)</f>
        <v>0</v>
      </c>
      <c r="S289" s="207"/>
      <c r="T289" s="209">
        <f>SUM(T290:T292)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210" t="s">
        <v>83</v>
      </c>
      <c r="AT289" s="211" t="s">
        <v>72</v>
      </c>
      <c r="AU289" s="211" t="s">
        <v>81</v>
      </c>
      <c r="AY289" s="210" t="s">
        <v>129</v>
      </c>
      <c r="BK289" s="212">
        <f>SUM(BK290:BK292)</f>
        <v>0</v>
      </c>
    </row>
    <row r="290" s="2" customFormat="1" ht="24.15" customHeight="1">
      <c r="A290" s="39"/>
      <c r="B290" s="40"/>
      <c r="C290" s="215" t="s">
        <v>406</v>
      </c>
      <c r="D290" s="215" t="s">
        <v>132</v>
      </c>
      <c r="E290" s="216" t="s">
        <v>407</v>
      </c>
      <c r="F290" s="217" t="s">
        <v>408</v>
      </c>
      <c r="G290" s="218" t="s">
        <v>143</v>
      </c>
      <c r="H290" s="219">
        <v>1</v>
      </c>
      <c r="I290" s="220"/>
      <c r="J290" s="221">
        <f>ROUND(I290*H290,2)</f>
        <v>0</v>
      </c>
      <c r="K290" s="217" t="s">
        <v>1</v>
      </c>
      <c r="L290" s="45"/>
      <c r="M290" s="222" t="s">
        <v>1</v>
      </c>
      <c r="N290" s="223" t="s">
        <v>38</v>
      </c>
      <c r="O290" s="92"/>
      <c r="P290" s="224">
        <f>O290*H290</f>
        <v>0</v>
      </c>
      <c r="Q290" s="224">
        <v>0</v>
      </c>
      <c r="R290" s="224">
        <f>Q290*H290</f>
        <v>0</v>
      </c>
      <c r="S290" s="224">
        <v>0</v>
      </c>
      <c r="T290" s="225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26" t="s">
        <v>217</v>
      </c>
      <c r="AT290" s="226" t="s">
        <v>132</v>
      </c>
      <c r="AU290" s="226" t="s">
        <v>83</v>
      </c>
      <c r="AY290" s="18" t="s">
        <v>129</v>
      </c>
      <c r="BE290" s="227">
        <f>IF(N290="základní",J290,0)</f>
        <v>0</v>
      </c>
      <c r="BF290" s="227">
        <f>IF(N290="snížená",J290,0)</f>
        <v>0</v>
      </c>
      <c r="BG290" s="227">
        <f>IF(N290="zákl. přenesená",J290,0)</f>
        <v>0</v>
      </c>
      <c r="BH290" s="227">
        <f>IF(N290="sníž. přenesená",J290,0)</f>
        <v>0</v>
      </c>
      <c r="BI290" s="227">
        <f>IF(N290="nulová",J290,0)</f>
        <v>0</v>
      </c>
      <c r="BJ290" s="18" t="s">
        <v>81</v>
      </c>
      <c r="BK290" s="227">
        <f>ROUND(I290*H290,2)</f>
        <v>0</v>
      </c>
      <c r="BL290" s="18" t="s">
        <v>217</v>
      </c>
      <c r="BM290" s="226" t="s">
        <v>409</v>
      </c>
    </row>
    <row r="291" s="2" customFormat="1">
      <c r="A291" s="39"/>
      <c r="B291" s="40"/>
      <c r="C291" s="41"/>
      <c r="D291" s="230" t="s">
        <v>327</v>
      </c>
      <c r="E291" s="41"/>
      <c r="F291" s="272" t="s">
        <v>410</v>
      </c>
      <c r="G291" s="41"/>
      <c r="H291" s="41"/>
      <c r="I291" s="273"/>
      <c r="J291" s="41"/>
      <c r="K291" s="41"/>
      <c r="L291" s="45"/>
      <c r="M291" s="274"/>
      <c r="N291" s="275"/>
      <c r="O291" s="92"/>
      <c r="P291" s="92"/>
      <c r="Q291" s="92"/>
      <c r="R291" s="92"/>
      <c r="S291" s="92"/>
      <c r="T291" s="93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327</v>
      </c>
      <c r="AU291" s="18" t="s">
        <v>83</v>
      </c>
    </row>
    <row r="292" s="2" customFormat="1" ht="21.75" customHeight="1">
      <c r="A292" s="39"/>
      <c r="B292" s="40"/>
      <c r="C292" s="215" t="s">
        <v>411</v>
      </c>
      <c r="D292" s="215" t="s">
        <v>132</v>
      </c>
      <c r="E292" s="216" t="s">
        <v>412</v>
      </c>
      <c r="F292" s="217" t="s">
        <v>413</v>
      </c>
      <c r="G292" s="218" t="s">
        <v>225</v>
      </c>
      <c r="H292" s="219">
        <v>16</v>
      </c>
      <c r="I292" s="220"/>
      <c r="J292" s="221">
        <f>ROUND(I292*H292,2)</f>
        <v>0</v>
      </c>
      <c r="K292" s="217" t="s">
        <v>1</v>
      </c>
      <c r="L292" s="45"/>
      <c r="M292" s="222" t="s">
        <v>1</v>
      </c>
      <c r="N292" s="223" t="s">
        <v>38</v>
      </c>
      <c r="O292" s="92"/>
      <c r="P292" s="224">
        <f>O292*H292</f>
        <v>0</v>
      </c>
      <c r="Q292" s="224">
        <v>0</v>
      </c>
      <c r="R292" s="224">
        <f>Q292*H292</f>
        <v>0</v>
      </c>
      <c r="S292" s="224">
        <v>0</v>
      </c>
      <c r="T292" s="225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26" t="s">
        <v>217</v>
      </c>
      <c r="AT292" s="226" t="s">
        <v>132</v>
      </c>
      <c r="AU292" s="226" t="s">
        <v>83</v>
      </c>
      <c r="AY292" s="18" t="s">
        <v>129</v>
      </c>
      <c r="BE292" s="227">
        <f>IF(N292="základní",J292,0)</f>
        <v>0</v>
      </c>
      <c r="BF292" s="227">
        <f>IF(N292="snížená",J292,0)</f>
        <v>0</v>
      </c>
      <c r="BG292" s="227">
        <f>IF(N292="zákl. přenesená",J292,0)</f>
        <v>0</v>
      </c>
      <c r="BH292" s="227">
        <f>IF(N292="sníž. přenesená",J292,0)</f>
        <v>0</v>
      </c>
      <c r="BI292" s="227">
        <f>IF(N292="nulová",J292,0)</f>
        <v>0</v>
      </c>
      <c r="BJ292" s="18" t="s">
        <v>81</v>
      </c>
      <c r="BK292" s="227">
        <f>ROUND(I292*H292,2)</f>
        <v>0</v>
      </c>
      <c r="BL292" s="18" t="s">
        <v>217</v>
      </c>
      <c r="BM292" s="226" t="s">
        <v>414</v>
      </c>
    </row>
    <row r="293" s="12" customFormat="1" ht="22.8" customHeight="1">
      <c r="A293" s="12"/>
      <c r="B293" s="199"/>
      <c r="C293" s="200"/>
      <c r="D293" s="201" t="s">
        <v>72</v>
      </c>
      <c r="E293" s="213" t="s">
        <v>415</v>
      </c>
      <c r="F293" s="213" t="s">
        <v>416</v>
      </c>
      <c r="G293" s="200"/>
      <c r="H293" s="200"/>
      <c r="I293" s="203"/>
      <c r="J293" s="214">
        <f>BK293</f>
        <v>0</v>
      </c>
      <c r="K293" s="200"/>
      <c r="L293" s="205"/>
      <c r="M293" s="206"/>
      <c r="N293" s="207"/>
      <c r="O293" s="207"/>
      <c r="P293" s="208">
        <f>SUM(P294:P309)</f>
        <v>0</v>
      </c>
      <c r="Q293" s="207"/>
      <c r="R293" s="208">
        <f>SUM(R294:R309)</f>
        <v>0</v>
      </c>
      <c r="S293" s="207"/>
      <c r="T293" s="209">
        <f>SUM(T294:T309)</f>
        <v>0.39375000000000008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210" t="s">
        <v>83</v>
      </c>
      <c r="AT293" s="211" t="s">
        <v>72</v>
      </c>
      <c r="AU293" s="211" t="s">
        <v>81</v>
      </c>
      <c r="AY293" s="210" t="s">
        <v>129</v>
      </c>
      <c r="BK293" s="212">
        <f>SUM(BK294:BK309)</f>
        <v>0</v>
      </c>
    </row>
    <row r="294" s="2" customFormat="1" ht="33" customHeight="1">
      <c r="A294" s="39"/>
      <c r="B294" s="40"/>
      <c r="C294" s="215" t="s">
        <v>417</v>
      </c>
      <c r="D294" s="215" t="s">
        <v>132</v>
      </c>
      <c r="E294" s="216" t="s">
        <v>418</v>
      </c>
      <c r="F294" s="217" t="s">
        <v>419</v>
      </c>
      <c r="G294" s="218" t="s">
        <v>225</v>
      </c>
      <c r="H294" s="219">
        <v>15.75</v>
      </c>
      <c r="I294" s="220"/>
      <c r="J294" s="221">
        <f>ROUND(I294*H294,2)</f>
        <v>0</v>
      </c>
      <c r="K294" s="217" t="s">
        <v>136</v>
      </c>
      <c r="L294" s="45"/>
      <c r="M294" s="222" t="s">
        <v>1</v>
      </c>
      <c r="N294" s="223" t="s">
        <v>38</v>
      </c>
      <c r="O294" s="92"/>
      <c r="P294" s="224">
        <f>O294*H294</f>
        <v>0</v>
      </c>
      <c r="Q294" s="224">
        <v>0</v>
      </c>
      <c r="R294" s="224">
        <f>Q294*H294</f>
        <v>0</v>
      </c>
      <c r="S294" s="224">
        <v>0.025</v>
      </c>
      <c r="T294" s="225">
        <f>S294*H294</f>
        <v>0.39375000000000008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26" t="s">
        <v>217</v>
      </c>
      <c r="AT294" s="226" t="s">
        <v>132</v>
      </c>
      <c r="AU294" s="226" t="s">
        <v>83</v>
      </c>
      <c r="AY294" s="18" t="s">
        <v>129</v>
      </c>
      <c r="BE294" s="227">
        <f>IF(N294="základní",J294,0)</f>
        <v>0</v>
      </c>
      <c r="BF294" s="227">
        <f>IF(N294="snížená",J294,0)</f>
        <v>0</v>
      </c>
      <c r="BG294" s="227">
        <f>IF(N294="zákl. přenesená",J294,0)</f>
        <v>0</v>
      </c>
      <c r="BH294" s="227">
        <f>IF(N294="sníž. přenesená",J294,0)</f>
        <v>0</v>
      </c>
      <c r="BI294" s="227">
        <f>IF(N294="nulová",J294,0)</f>
        <v>0</v>
      </c>
      <c r="BJ294" s="18" t="s">
        <v>81</v>
      </c>
      <c r="BK294" s="227">
        <f>ROUND(I294*H294,2)</f>
        <v>0</v>
      </c>
      <c r="BL294" s="18" t="s">
        <v>217</v>
      </c>
      <c r="BM294" s="226" t="s">
        <v>420</v>
      </c>
    </row>
    <row r="295" s="13" customFormat="1">
      <c r="A295" s="13"/>
      <c r="B295" s="228"/>
      <c r="C295" s="229"/>
      <c r="D295" s="230" t="s">
        <v>139</v>
      </c>
      <c r="E295" s="231" t="s">
        <v>1</v>
      </c>
      <c r="F295" s="232" t="s">
        <v>385</v>
      </c>
      <c r="G295" s="229"/>
      <c r="H295" s="233">
        <v>15.75</v>
      </c>
      <c r="I295" s="234"/>
      <c r="J295" s="229"/>
      <c r="K295" s="229"/>
      <c r="L295" s="235"/>
      <c r="M295" s="236"/>
      <c r="N295" s="237"/>
      <c r="O295" s="237"/>
      <c r="P295" s="237"/>
      <c r="Q295" s="237"/>
      <c r="R295" s="237"/>
      <c r="S295" s="237"/>
      <c r="T295" s="238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9" t="s">
        <v>139</v>
      </c>
      <c r="AU295" s="239" t="s">
        <v>83</v>
      </c>
      <c r="AV295" s="13" t="s">
        <v>83</v>
      </c>
      <c r="AW295" s="13" t="s">
        <v>30</v>
      </c>
      <c r="AX295" s="13" t="s">
        <v>81</v>
      </c>
      <c r="AY295" s="239" t="s">
        <v>129</v>
      </c>
    </row>
    <row r="296" s="2" customFormat="1" ht="24.15" customHeight="1">
      <c r="A296" s="39"/>
      <c r="B296" s="40"/>
      <c r="C296" s="215" t="s">
        <v>421</v>
      </c>
      <c r="D296" s="215" t="s">
        <v>132</v>
      </c>
      <c r="E296" s="216" t="s">
        <v>422</v>
      </c>
      <c r="F296" s="217" t="s">
        <v>423</v>
      </c>
      <c r="G296" s="218" t="s">
        <v>394</v>
      </c>
      <c r="H296" s="276"/>
      <c r="I296" s="220"/>
      <c r="J296" s="221">
        <f>ROUND(I296*H296,2)</f>
        <v>0</v>
      </c>
      <c r="K296" s="217" t="s">
        <v>136</v>
      </c>
      <c r="L296" s="45"/>
      <c r="M296" s="222" t="s">
        <v>1</v>
      </c>
      <c r="N296" s="223" t="s">
        <v>38</v>
      </c>
      <c r="O296" s="92"/>
      <c r="P296" s="224">
        <f>O296*H296</f>
        <v>0</v>
      </c>
      <c r="Q296" s="224">
        <v>0</v>
      </c>
      <c r="R296" s="224">
        <f>Q296*H296</f>
        <v>0</v>
      </c>
      <c r="S296" s="224">
        <v>0</v>
      </c>
      <c r="T296" s="225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26" t="s">
        <v>217</v>
      </c>
      <c r="AT296" s="226" t="s">
        <v>132</v>
      </c>
      <c r="AU296" s="226" t="s">
        <v>83</v>
      </c>
      <c r="AY296" s="18" t="s">
        <v>129</v>
      </c>
      <c r="BE296" s="227">
        <f>IF(N296="základní",J296,0)</f>
        <v>0</v>
      </c>
      <c r="BF296" s="227">
        <f>IF(N296="snížená",J296,0)</f>
        <v>0</v>
      </c>
      <c r="BG296" s="227">
        <f>IF(N296="zákl. přenesená",J296,0)</f>
        <v>0</v>
      </c>
      <c r="BH296" s="227">
        <f>IF(N296="sníž. přenesená",J296,0)</f>
        <v>0</v>
      </c>
      <c r="BI296" s="227">
        <f>IF(N296="nulová",J296,0)</f>
        <v>0</v>
      </c>
      <c r="BJ296" s="18" t="s">
        <v>81</v>
      </c>
      <c r="BK296" s="227">
        <f>ROUND(I296*H296,2)</f>
        <v>0</v>
      </c>
      <c r="BL296" s="18" t="s">
        <v>217</v>
      </c>
      <c r="BM296" s="226" t="s">
        <v>424</v>
      </c>
    </row>
    <row r="297" s="2" customFormat="1" ht="24.15" customHeight="1">
      <c r="A297" s="39"/>
      <c r="B297" s="40"/>
      <c r="C297" s="215" t="s">
        <v>425</v>
      </c>
      <c r="D297" s="215" t="s">
        <v>132</v>
      </c>
      <c r="E297" s="216" t="s">
        <v>426</v>
      </c>
      <c r="F297" s="217" t="s">
        <v>427</v>
      </c>
      <c r="G297" s="218" t="s">
        <v>143</v>
      </c>
      <c r="H297" s="219">
        <v>1</v>
      </c>
      <c r="I297" s="220"/>
      <c r="J297" s="221">
        <f>ROUND(I297*H297,2)</f>
        <v>0</v>
      </c>
      <c r="K297" s="217" t="s">
        <v>1</v>
      </c>
      <c r="L297" s="45"/>
      <c r="M297" s="222" t="s">
        <v>1</v>
      </c>
      <c r="N297" s="223" t="s">
        <v>38</v>
      </c>
      <c r="O297" s="92"/>
      <c r="P297" s="224">
        <f>O297*H297</f>
        <v>0</v>
      </c>
      <c r="Q297" s="224">
        <v>0</v>
      </c>
      <c r="R297" s="224">
        <f>Q297*H297</f>
        <v>0</v>
      </c>
      <c r="S297" s="224">
        <v>0</v>
      </c>
      <c r="T297" s="225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26" t="s">
        <v>217</v>
      </c>
      <c r="AT297" s="226" t="s">
        <v>132</v>
      </c>
      <c r="AU297" s="226" t="s">
        <v>83</v>
      </c>
      <c r="AY297" s="18" t="s">
        <v>129</v>
      </c>
      <c r="BE297" s="227">
        <f>IF(N297="základní",J297,0)</f>
        <v>0</v>
      </c>
      <c r="BF297" s="227">
        <f>IF(N297="snížená",J297,0)</f>
        <v>0</v>
      </c>
      <c r="BG297" s="227">
        <f>IF(N297="zákl. přenesená",J297,0)</f>
        <v>0</v>
      </c>
      <c r="BH297" s="227">
        <f>IF(N297="sníž. přenesená",J297,0)</f>
        <v>0</v>
      </c>
      <c r="BI297" s="227">
        <f>IF(N297="nulová",J297,0)</f>
        <v>0</v>
      </c>
      <c r="BJ297" s="18" t="s">
        <v>81</v>
      </c>
      <c r="BK297" s="227">
        <f>ROUND(I297*H297,2)</f>
        <v>0</v>
      </c>
      <c r="BL297" s="18" t="s">
        <v>217</v>
      </c>
      <c r="BM297" s="226" t="s">
        <v>428</v>
      </c>
    </row>
    <row r="298" s="2" customFormat="1">
      <c r="A298" s="39"/>
      <c r="B298" s="40"/>
      <c r="C298" s="41"/>
      <c r="D298" s="230" t="s">
        <v>327</v>
      </c>
      <c r="E298" s="41"/>
      <c r="F298" s="272" t="s">
        <v>429</v>
      </c>
      <c r="G298" s="41"/>
      <c r="H298" s="41"/>
      <c r="I298" s="273"/>
      <c r="J298" s="41"/>
      <c r="K298" s="41"/>
      <c r="L298" s="45"/>
      <c r="M298" s="274"/>
      <c r="N298" s="275"/>
      <c r="O298" s="92"/>
      <c r="P298" s="92"/>
      <c r="Q298" s="92"/>
      <c r="R298" s="92"/>
      <c r="S298" s="92"/>
      <c r="T298" s="93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327</v>
      </c>
      <c r="AU298" s="18" t="s">
        <v>83</v>
      </c>
    </row>
    <row r="299" s="2" customFormat="1" ht="24.15" customHeight="1">
      <c r="A299" s="39"/>
      <c r="B299" s="40"/>
      <c r="C299" s="215" t="s">
        <v>430</v>
      </c>
      <c r="D299" s="215" t="s">
        <v>132</v>
      </c>
      <c r="E299" s="216" t="s">
        <v>431</v>
      </c>
      <c r="F299" s="217" t="s">
        <v>432</v>
      </c>
      <c r="G299" s="218" t="s">
        <v>143</v>
      </c>
      <c r="H299" s="219">
        <v>1</v>
      </c>
      <c r="I299" s="220"/>
      <c r="J299" s="221">
        <f>ROUND(I299*H299,2)</f>
        <v>0</v>
      </c>
      <c r="K299" s="217" t="s">
        <v>1</v>
      </c>
      <c r="L299" s="45"/>
      <c r="M299" s="222" t="s">
        <v>1</v>
      </c>
      <c r="N299" s="223" t="s">
        <v>38</v>
      </c>
      <c r="O299" s="92"/>
      <c r="P299" s="224">
        <f>O299*H299</f>
        <v>0</v>
      </c>
      <c r="Q299" s="224">
        <v>0</v>
      </c>
      <c r="R299" s="224">
        <f>Q299*H299</f>
        <v>0</v>
      </c>
      <c r="S299" s="224">
        <v>0</v>
      </c>
      <c r="T299" s="225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26" t="s">
        <v>217</v>
      </c>
      <c r="AT299" s="226" t="s">
        <v>132</v>
      </c>
      <c r="AU299" s="226" t="s">
        <v>83</v>
      </c>
      <c r="AY299" s="18" t="s">
        <v>129</v>
      </c>
      <c r="BE299" s="227">
        <f>IF(N299="základní",J299,0)</f>
        <v>0</v>
      </c>
      <c r="BF299" s="227">
        <f>IF(N299="snížená",J299,0)</f>
        <v>0</v>
      </c>
      <c r="BG299" s="227">
        <f>IF(N299="zákl. přenesená",J299,0)</f>
        <v>0</v>
      </c>
      <c r="BH299" s="227">
        <f>IF(N299="sníž. přenesená",J299,0)</f>
        <v>0</v>
      </c>
      <c r="BI299" s="227">
        <f>IF(N299="nulová",J299,0)</f>
        <v>0</v>
      </c>
      <c r="BJ299" s="18" t="s">
        <v>81</v>
      </c>
      <c r="BK299" s="227">
        <f>ROUND(I299*H299,2)</f>
        <v>0</v>
      </c>
      <c r="BL299" s="18" t="s">
        <v>217</v>
      </c>
      <c r="BM299" s="226" t="s">
        <v>433</v>
      </c>
    </row>
    <row r="300" s="2" customFormat="1">
      <c r="A300" s="39"/>
      <c r="B300" s="40"/>
      <c r="C300" s="41"/>
      <c r="D300" s="230" t="s">
        <v>327</v>
      </c>
      <c r="E300" s="41"/>
      <c r="F300" s="272" t="s">
        <v>434</v>
      </c>
      <c r="G300" s="41"/>
      <c r="H300" s="41"/>
      <c r="I300" s="273"/>
      <c r="J300" s="41"/>
      <c r="K300" s="41"/>
      <c r="L300" s="45"/>
      <c r="M300" s="274"/>
      <c r="N300" s="275"/>
      <c r="O300" s="92"/>
      <c r="P300" s="92"/>
      <c r="Q300" s="92"/>
      <c r="R300" s="92"/>
      <c r="S300" s="92"/>
      <c r="T300" s="93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327</v>
      </c>
      <c r="AU300" s="18" t="s">
        <v>83</v>
      </c>
    </row>
    <row r="301" s="2" customFormat="1" ht="21.75" customHeight="1">
      <c r="A301" s="39"/>
      <c r="B301" s="40"/>
      <c r="C301" s="215" t="s">
        <v>435</v>
      </c>
      <c r="D301" s="215" t="s">
        <v>132</v>
      </c>
      <c r="E301" s="216" t="s">
        <v>436</v>
      </c>
      <c r="F301" s="217" t="s">
        <v>437</v>
      </c>
      <c r="G301" s="218" t="s">
        <v>143</v>
      </c>
      <c r="H301" s="219">
        <v>1</v>
      </c>
      <c r="I301" s="220"/>
      <c r="J301" s="221">
        <f>ROUND(I301*H301,2)</f>
        <v>0</v>
      </c>
      <c r="K301" s="217" t="s">
        <v>1</v>
      </c>
      <c r="L301" s="45"/>
      <c r="M301" s="222" t="s">
        <v>1</v>
      </c>
      <c r="N301" s="223" t="s">
        <v>38</v>
      </c>
      <c r="O301" s="92"/>
      <c r="P301" s="224">
        <f>O301*H301</f>
        <v>0</v>
      </c>
      <c r="Q301" s="224">
        <v>0</v>
      </c>
      <c r="R301" s="224">
        <f>Q301*H301</f>
        <v>0</v>
      </c>
      <c r="S301" s="224">
        <v>0</v>
      </c>
      <c r="T301" s="225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26" t="s">
        <v>217</v>
      </c>
      <c r="AT301" s="226" t="s">
        <v>132</v>
      </c>
      <c r="AU301" s="226" t="s">
        <v>83</v>
      </c>
      <c r="AY301" s="18" t="s">
        <v>129</v>
      </c>
      <c r="BE301" s="227">
        <f>IF(N301="základní",J301,0)</f>
        <v>0</v>
      </c>
      <c r="BF301" s="227">
        <f>IF(N301="snížená",J301,0)</f>
        <v>0</v>
      </c>
      <c r="BG301" s="227">
        <f>IF(N301="zákl. přenesená",J301,0)</f>
        <v>0</v>
      </c>
      <c r="BH301" s="227">
        <f>IF(N301="sníž. přenesená",J301,0)</f>
        <v>0</v>
      </c>
      <c r="BI301" s="227">
        <f>IF(N301="nulová",J301,0)</f>
        <v>0</v>
      </c>
      <c r="BJ301" s="18" t="s">
        <v>81</v>
      </c>
      <c r="BK301" s="227">
        <f>ROUND(I301*H301,2)</f>
        <v>0</v>
      </c>
      <c r="BL301" s="18" t="s">
        <v>217</v>
      </c>
      <c r="BM301" s="226" t="s">
        <v>438</v>
      </c>
    </row>
    <row r="302" s="2" customFormat="1">
      <c r="A302" s="39"/>
      <c r="B302" s="40"/>
      <c r="C302" s="41"/>
      <c r="D302" s="230" t="s">
        <v>327</v>
      </c>
      <c r="E302" s="41"/>
      <c r="F302" s="272" t="s">
        <v>439</v>
      </c>
      <c r="G302" s="41"/>
      <c r="H302" s="41"/>
      <c r="I302" s="273"/>
      <c r="J302" s="41"/>
      <c r="K302" s="41"/>
      <c r="L302" s="45"/>
      <c r="M302" s="274"/>
      <c r="N302" s="275"/>
      <c r="O302" s="92"/>
      <c r="P302" s="92"/>
      <c r="Q302" s="92"/>
      <c r="R302" s="92"/>
      <c r="S302" s="92"/>
      <c r="T302" s="93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327</v>
      </c>
      <c r="AU302" s="18" t="s">
        <v>83</v>
      </c>
    </row>
    <row r="303" s="2" customFormat="1" ht="16.5" customHeight="1">
      <c r="A303" s="39"/>
      <c r="B303" s="40"/>
      <c r="C303" s="215" t="s">
        <v>440</v>
      </c>
      <c r="D303" s="215" t="s">
        <v>132</v>
      </c>
      <c r="E303" s="216" t="s">
        <v>441</v>
      </c>
      <c r="F303" s="217" t="s">
        <v>442</v>
      </c>
      <c r="G303" s="218" t="s">
        <v>143</v>
      </c>
      <c r="H303" s="219">
        <v>1</v>
      </c>
      <c r="I303" s="220"/>
      <c r="J303" s="221">
        <f>ROUND(I303*H303,2)</f>
        <v>0</v>
      </c>
      <c r="K303" s="217" t="s">
        <v>1</v>
      </c>
      <c r="L303" s="45"/>
      <c r="M303" s="222" t="s">
        <v>1</v>
      </c>
      <c r="N303" s="223" t="s">
        <v>38</v>
      </c>
      <c r="O303" s="92"/>
      <c r="P303" s="224">
        <f>O303*H303</f>
        <v>0</v>
      </c>
      <c r="Q303" s="224">
        <v>0</v>
      </c>
      <c r="R303" s="224">
        <f>Q303*H303</f>
        <v>0</v>
      </c>
      <c r="S303" s="224">
        <v>0</v>
      </c>
      <c r="T303" s="225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26" t="s">
        <v>217</v>
      </c>
      <c r="AT303" s="226" t="s">
        <v>132</v>
      </c>
      <c r="AU303" s="226" t="s">
        <v>83</v>
      </c>
      <c r="AY303" s="18" t="s">
        <v>129</v>
      </c>
      <c r="BE303" s="227">
        <f>IF(N303="základní",J303,0)</f>
        <v>0</v>
      </c>
      <c r="BF303" s="227">
        <f>IF(N303="snížená",J303,0)</f>
        <v>0</v>
      </c>
      <c r="BG303" s="227">
        <f>IF(N303="zákl. přenesená",J303,0)</f>
        <v>0</v>
      </c>
      <c r="BH303" s="227">
        <f>IF(N303="sníž. přenesená",J303,0)</f>
        <v>0</v>
      </c>
      <c r="BI303" s="227">
        <f>IF(N303="nulová",J303,0)</f>
        <v>0</v>
      </c>
      <c r="BJ303" s="18" t="s">
        <v>81</v>
      </c>
      <c r="BK303" s="227">
        <f>ROUND(I303*H303,2)</f>
        <v>0</v>
      </c>
      <c r="BL303" s="18" t="s">
        <v>217</v>
      </c>
      <c r="BM303" s="226" t="s">
        <v>443</v>
      </c>
    </row>
    <row r="304" s="2" customFormat="1">
      <c r="A304" s="39"/>
      <c r="B304" s="40"/>
      <c r="C304" s="41"/>
      <c r="D304" s="230" t="s">
        <v>327</v>
      </c>
      <c r="E304" s="41"/>
      <c r="F304" s="272" t="s">
        <v>444</v>
      </c>
      <c r="G304" s="41"/>
      <c r="H304" s="41"/>
      <c r="I304" s="273"/>
      <c r="J304" s="41"/>
      <c r="K304" s="41"/>
      <c r="L304" s="45"/>
      <c r="M304" s="274"/>
      <c r="N304" s="275"/>
      <c r="O304" s="92"/>
      <c r="P304" s="92"/>
      <c r="Q304" s="92"/>
      <c r="R304" s="92"/>
      <c r="S304" s="92"/>
      <c r="T304" s="93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327</v>
      </c>
      <c r="AU304" s="18" t="s">
        <v>83</v>
      </c>
    </row>
    <row r="305" s="2" customFormat="1" ht="33" customHeight="1">
      <c r="A305" s="39"/>
      <c r="B305" s="40"/>
      <c r="C305" s="215" t="s">
        <v>445</v>
      </c>
      <c r="D305" s="215" t="s">
        <v>132</v>
      </c>
      <c r="E305" s="216" t="s">
        <v>446</v>
      </c>
      <c r="F305" s="217" t="s">
        <v>447</v>
      </c>
      <c r="G305" s="218" t="s">
        <v>225</v>
      </c>
      <c r="H305" s="219">
        <v>15.75</v>
      </c>
      <c r="I305" s="220"/>
      <c r="J305" s="221">
        <f>ROUND(I305*H305,2)</f>
        <v>0</v>
      </c>
      <c r="K305" s="217" t="s">
        <v>1</v>
      </c>
      <c r="L305" s="45"/>
      <c r="M305" s="222" t="s">
        <v>1</v>
      </c>
      <c r="N305" s="223" t="s">
        <v>38</v>
      </c>
      <c r="O305" s="92"/>
      <c r="P305" s="224">
        <f>O305*H305</f>
        <v>0</v>
      </c>
      <c r="Q305" s="224">
        <v>0</v>
      </c>
      <c r="R305" s="224">
        <f>Q305*H305</f>
        <v>0</v>
      </c>
      <c r="S305" s="224">
        <v>0</v>
      </c>
      <c r="T305" s="225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26" t="s">
        <v>217</v>
      </c>
      <c r="AT305" s="226" t="s">
        <v>132</v>
      </c>
      <c r="AU305" s="226" t="s">
        <v>83</v>
      </c>
      <c r="AY305" s="18" t="s">
        <v>129</v>
      </c>
      <c r="BE305" s="227">
        <f>IF(N305="základní",J305,0)</f>
        <v>0</v>
      </c>
      <c r="BF305" s="227">
        <f>IF(N305="snížená",J305,0)</f>
        <v>0</v>
      </c>
      <c r="BG305" s="227">
        <f>IF(N305="zákl. přenesená",J305,0)</f>
        <v>0</v>
      </c>
      <c r="BH305" s="227">
        <f>IF(N305="sníž. přenesená",J305,0)</f>
        <v>0</v>
      </c>
      <c r="BI305" s="227">
        <f>IF(N305="nulová",J305,0)</f>
        <v>0</v>
      </c>
      <c r="BJ305" s="18" t="s">
        <v>81</v>
      </c>
      <c r="BK305" s="227">
        <f>ROUND(I305*H305,2)</f>
        <v>0</v>
      </c>
      <c r="BL305" s="18" t="s">
        <v>217</v>
      </c>
      <c r="BM305" s="226" t="s">
        <v>448</v>
      </c>
    </row>
    <row r="306" s="2" customFormat="1">
      <c r="A306" s="39"/>
      <c r="B306" s="40"/>
      <c r="C306" s="41"/>
      <c r="D306" s="230" t="s">
        <v>327</v>
      </c>
      <c r="E306" s="41"/>
      <c r="F306" s="272" t="s">
        <v>449</v>
      </c>
      <c r="G306" s="41"/>
      <c r="H306" s="41"/>
      <c r="I306" s="273"/>
      <c r="J306" s="41"/>
      <c r="K306" s="41"/>
      <c r="L306" s="45"/>
      <c r="M306" s="274"/>
      <c r="N306" s="275"/>
      <c r="O306" s="92"/>
      <c r="P306" s="92"/>
      <c r="Q306" s="92"/>
      <c r="R306" s="92"/>
      <c r="S306" s="92"/>
      <c r="T306" s="93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18" t="s">
        <v>327</v>
      </c>
      <c r="AU306" s="18" t="s">
        <v>83</v>
      </c>
    </row>
    <row r="307" s="2" customFormat="1" ht="16.5" customHeight="1">
      <c r="A307" s="39"/>
      <c r="B307" s="40"/>
      <c r="C307" s="215" t="s">
        <v>450</v>
      </c>
      <c r="D307" s="215" t="s">
        <v>132</v>
      </c>
      <c r="E307" s="216" t="s">
        <v>451</v>
      </c>
      <c r="F307" s="217" t="s">
        <v>452</v>
      </c>
      <c r="G307" s="218" t="s">
        <v>143</v>
      </c>
      <c r="H307" s="219">
        <v>3</v>
      </c>
      <c r="I307" s="220"/>
      <c r="J307" s="221">
        <f>ROUND(I307*H307,2)</f>
        <v>0</v>
      </c>
      <c r="K307" s="217" t="s">
        <v>1</v>
      </c>
      <c r="L307" s="45"/>
      <c r="M307" s="222" t="s">
        <v>1</v>
      </c>
      <c r="N307" s="223" t="s">
        <v>38</v>
      </c>
      <c r="O307" s="92"/>
      <c r="P307" s="224">
        <f>O307*H307</f>
        <v>0</v>
      </c>
      <c r="Q307" s="224">
        <v>0</v>
      </c>
      <c r="R307" s="224">
        <f>Q307*H307</f>
        <v>0</v>
      </c>
      <c r="S307" s="224">
        <v>0</v>
      </c>
      <c r="T307" s="225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26" t="s">
        <v>217</v>
      </c>
      <c r="AT307" s="226" t="s">
        <v>132</v>
      </c>
      <c r="AU307" s="226" t="s">
        <v>83</v>
      </c>
      <c r="AY307" s="18" t="s">
        <v>129</v>
      </c>
      <c r="BE307" s="227">
        <f>IF(N307="základní",J307,0)</f>
        <v>0</v>
      </c>
      <c r="BF307" s="227">
        <f>IF(N307="snížená",J307,0)</f>
        <v>0</v>
      </c>
      <c r="BG307" s="227">
        <f>IF(N307="zákl. přenesená",J307,0)</f>
        <v>0</v>
      </c>
      <c r="BH307" s="227">
        <f>IF(N307="sníž. přenesená",J307,0)</f>
        <v>0</v>
      </c>
      <c r="BI307" s="227">
        <f>IF(N307="nulová",J307,0)</f>
        <v>0</v>
      </c>
      <c r="BJ307" s="18" t="s">
        <v>81</v>
      </c>
      <c r="BK307" s="227">
        <f>ROUND(I307*H307,2)</f>
        <v>0</v>
      </c>
      <c r="BL307" s="18" t="s">
        <v>217</v>
      </c>
      <c r="BM307" s="226" t="s">
        <v>453</v>
      </c>
    </row>
    <row r="308" s="2" customFormat="1">
      <c r="A308" s="39"/>
      <c r="B308" s="40"/>
      <c r="C308" s="41"/>
      <c r="D308" s="230" t="s">
        <v>327</v>
      </c>
      <c r="E308" s="41"/>
      <c r="F308" s="272" t="s">
        <v>454</v>
      </c>
      <c r="G308" s="41"/>
      <c r="H308" s="41"/>
      <c r="I308" s="273"/>
      <c r="J308" s="41"/>
      <c r="K308" s="41"/>
      <c r="L308" s="45"/>
      <c r="M308" s="274"/>
      <c r="N308" s="275"/>
      <c r="O308" s="92"/>
      <c r="P308" s="92"/>
      <c r="Q308" s="92"/>
      <c r="R308" s="92"/>
      <c r="S308" s="92"/>
      <c r="T308" s="93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327</v>
      </c>
      <c r="AU308" s="18" t="s">
        <v>83</v>
      </c>
    </row>
    <row r="309" s="2" customFormat="1" ht="24.15" customHeight="1">
      <c r="A309" s="39"/>
      <c r="B309" s="40"/>
      <c r="C309" s="215" t="s">
        <v>455</v>
      </c>
      <c r="D309" s="215" t="s">
        <v>132</v>
      </c>
      <c r="E309" s="216" t="s">
        <v>456</v>
      </c>
      <c r="F309" s="217" t="s">
        <v>457</v>
      </c>
      <c r="G309" s="218" t="s">
        <v>315</v>
      </c>
      <c r="H309" s="219">
        <v>1</v>
      </c>
      <c r="I309" s="220"/>
      <c r="J309" s="221">
        <f>ROUND(I309*H309,2)</f>
        <v>0</v>
      </c>
      <c r="K309" s="217" t="s">
        <v>1</v>
      </c>
      <c r="L309" s="45"/>
      <c r="M309" s="222" t="s">
        <v>1</v>
      </c>
      <c r="N309" s="223" t="s">
        <v>38</v>
      </c>
      <c r="O309" s="92"/>
      <c r="P309" s="224">
        <f>O309*H309</f>
        <v>0</v>
      </c>
      <c r="Q309" s="224">
        <v>0</v>
      </c>
      <c r="R309" s="224">
        <f>Q309*H309</f>
        <v>0</v>
      </c>
      <c r="S309" s="224">
        <v>0</v>
      </c>
      <c r="T309" s="225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26" t="s">
        <v>217</v>
      </c>
      <c r="AT309" s="226" t="s">
        <v>132</v>
      </c>
      <c r="AU309" s="226" t="s">
        <v>83</v>
      </c>
      <c r="AY309" s="18" t="s">
        <v>129</v>
      </c>
      <c r="BE309" s="227">
        <f>IF(N309="základní",J309,0)</f>
        <v>0</v>
      </c>
      <c r="BF309" s="227">
        <f>IF(N309="snížená",J309,0)</f>
        <v>0</v>
      </c>
      <c r="BG309" s="227">
        <f>IF(N309="zákl. přenesená",J309,0)</f>
        <v>0</v>
      </c>
      <c r="BH309" s="227">
        <f>IF(N309="sníž. přenesená",J309,0)</f>
        <v>0</v>
      </c>
      <c r="BI309" s="227">
        <f>IF(N309="nulová",J309,0)</f>
        <v>0</v>
      </c>
      <c r="BJ309" s="18" t="s">
        <v>81</v>
      </c>
      <c r="BK309" s="227">
        <f>ROUND(I309*H309,2)</f>
        <v>0</v>
      </c>
      <c r="BL309" s="18" t="s">
        <v>217</v>
      </c>
      <c r="BM309" s="226" t="s">
        <v>458</v>
      </c>
    </row>
    <row r="310" s="12" customFormat="1" ht="22.8" customHeight="1">
      <c r="A310" s="12"/>
      <c r="B310" s="199"/>
      <c r="C310" s="200"/>
      <c r="D310" s="201" t="s">
        <v>72</v>
      </c>
      <c r="E310" s="213" t="s">
        <v>459</v>
      </c>
      <c r="F310" s="213" t="s">
        <v>460</v>
      </c>
      <c r="G310" s="200"/>
      <c r="H310" s="200"/>
      <c r="I310" s="203"/>
      <c r="J310" s="214">
        <f>BK310</f>
        <v>0</v>
      </c>
      <c r="K310" s="200"/>
      <c r="L310" s="205"/>
      <c r="M310" s="206"/>
      <c r="N310" s="207"/>
      <c r="O310" s="207"/>
      <c r="P310" s="208">
        <f>SUM(P311:P317)</f>
        <v>0</v>
      </c>
      <c r="Q310" s="207"/>
      <c r="R310" s="208">
        <f>SUM(R311:R317)</f>
        <v>5.3969999999999992</v>
      </c>
      <c r="S310" s="207"/>
      <c r="T310" s="209">
        <f>SUM(T311:T317)</f>
        <v>0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10" t="s">
        <v>83</v>
      </c>
      <c r="AT310" s="211" t="s">
        <v>72</v>
      </c>
      <c r="AU310" s="211" t="s">
        <v>81</v>
      </c>
      <c r="AY310" s="210" t="s">
        <v>129</v>
      </c>
      <c r="BK310" s="212">
        <f>SUM(BK311:BK317)</f>
        <v>0</v>
      </c>
    </row>
    <row r="311" s="2" customFormat="1" ht="16.5" customHeight="1">
      <c r="A311" s="39"/>
      <c r="B311" s="40"/>
      <c r="C311" s="215" t="s">
        <v>461</v>
      </c>
      <c r="D311" s="215" t="s">
        <v>132</v>
      </c>
      <c r="E311" s="216" t="s">
        <v>462</v>
      </c>
      <c r="F311" s="217" t="s">
        <v>463</v>
      </c>
      <c r="G311" s="218" t="s">
        <v>135</v>
      </c>
      <c r="H311" s="219">
        <v>45</v>
      </c>
      <c r="I311" s="220"/>
      <c r="J311" s="221">
        <f>ROUND(I311*H311,2)</f>
        <v>0</v>
      </c>
      <c r="K311" s="217" t="s">
        <v>136</v>
      </c>
      <c r="L311" s="45"/>
      <c r="M311" s="222" t="s">
        <v>1</v>
      </c>
      <c r="N311" s="223" t="s">
        <v>38</v>
      </c>
      <c r="O311" s="92"/>
      <c r="P311" s="224">
        <f>O311*H311</f>
        <v>0</v>
      </c>
      <c r="Q311" s="224">
        <v>0.00029999999999999996</v>
      </c>
      <c r="R311" s="224">
        <f>Q311*H311</f>
        <v>0.013499999999999998</v>
      </c>
      <c r="S311" s="224">
        <v>0</v>
      </c>
      <c r="T311" s="225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26" t="s">
        <v>217</v>
      </c>
      <c r="AT311" s="226" t="s">
        <v>132</v>
      </c>
      <c r="AU311" s="226" t="s">
        <v>83</v>
      </c>
      <c r="AY311" s="18" t="s">
        <v>129</v>
      </c>
      <c r="BE311" s="227">
        <f>IF(N311="základní",J311,0)</f>
        <v>0</v>
      </c>
      <c r="BF311" s="227">
        <f>IF(N311="snížená",J311,0)</f>
        <v>0</v>
      </c>
      <c r="BG311" s="227">
        <f>IF(N311="zákl. přenesená",J311,0)</f>
        <v>0</v>
      </c>
      <c r="BH311" s="227">
        <f>IF(N311="sníž. přenesená",J311,0)</f>
        <v>0</v>
      </c>
      <c r="BI311" s="227">
        <f>IF(N311="nulová",J311,0)</f>
        <v>0</v>
      </c>
      <c r="BJ311" s="18" t="s">
        <v>81</v>
      </c>
      <c r="BK311" s="227">
        <f>ROUND(I311*H311,2)</f>
        <v>0</v>
      </c>
      <c r="BL311" s="18" t="s">
        <v>217</v>
      </c>
      <c r="BM311" s="226" t="s">
        <v>464</v>
      </c>
    </row>
    <row r="312" s="2" customFormat="1" ht="24.15" customHeight="1">
      <c r="A312" s="39"/>
      <c r="B312" s="40"/>
      <c r="C312" s="215" t="s">
        <v>465</v>
      </c>
      <c r="D312" s="215" t="s">
        <v>132</v>
      </c>
      <c r="E312" s="216" t="s">
        <v>466</v>
      </c>
      <c r="F312" s="217" t="s">
        <v>467</v>
      </c>
      <c r="G312" s="218" t="s">
        <v>135</v>
      </c>
      <c r="H312" s="219">
        <v>45</v>
      </c>
      <c r="I312" s="220"/>
      <c r="J312" s="221">
        <f>ROUND(I312*H312,2)</f>
        <v>0</v>
      </c>
      <c r="K312" s="217" t="s">
        <v>136</v>
      </c>
      <c r="L312" s="45"/>
      <c r="M312" s="222" t="s">
        <v>1</v>
      </c>
      <c r="N312" s="223" t="s">
        <v>38</v>
      </c>
      <c r="O312" s="92"/>
      <c r="P312" s="224">
        <f>O312*H312</f>
        <v>0</v>
      </c>
      <c r="Q312" s="224">
        <v>0.0255</v>
      </c>
      <c r="R312" s="224">
        <f>Q312*H312</f>
        <v>1.1475</v>
      </c>
      <c r="S312" s="224">
        <v>0</v>
      </c>
      <c r="T312" s="225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26" t="s">
        <v>217</v>
      </c>
      <c r="AT312" s="226" t="s">
        <v>132</v>
      </c>
      <c r="AU312" s="226" t="s">
        <v>83</v>
      </c>
      <c r="AY312" s="18" t="s">
        <v>129</v>
      </c>
      <c r="BE312" s="227">
        <f>IF(N312="základní",J312,0)</f>
        <v>0</v>
      </c>
      <c r="BF312" s="227">
        <f>IF(N312="snížená",J312,0)</f>
        <v>0</v>
      </c>
      <c r="BG312" s="227">
        <f>IF(N312="zákl. přenesená",J312,0)</f>
        <v>0</v>
      </c>
      <c r="BH312" s="227">
        <f>IF(N312="sníž. přenesená",J312,0)</f>
        <v>0</v>
      </c>
      <c r="BI312" s="227">
        <f>IF(N312="nulová",J312,0)</f>
        <v>0</v>
      </c>
      <c r="BJ312" s="18" t="s">
        <v>81</v>
      </c>
      <c r="BK312" s="227">
        <f>ROUND(I312*H312,2)</f>
        <v>0</v>
      </c>
      <c r="BL312" s="18" t="s">
        <v>217</v>
      </c>
      <c r="BM312" s="226" t="s">
        <v>468</v>
      </c>
    </row>
    <row r="313" s="2" customFormat="1" ht="24.15" customHeight="1">
      <c r="A313" s="39"/>
      <c r="B313" s="40"/>
      <c r="C313" s="215" t="s">
        <v>469</v>
      </c>
      <c r="D313" s="215" t="s">
        <v>132</v>
      </c>
      <c r="E313" s="216" t="s">
        <v>470</v>
      </c>
      <c r="F313" s="217" t="s">
        <v>471</v>
      </c>
      <c r="G313" s="218" t="s">
        <v>135</v>
      </c>
      <c r="H313" s="219">
        <v>40</v>
      </c>
      <c r="I313" s="220"/>
      <c r="J313" s="221">
        <f>ROUND(I313*H313,2)</f>
        <v>0</v>
      </c>
      <c r="K313" s="217" t="s">
        <v>136</v>
      </c>
      <c r="L313" s="45"/>
      <c r="M313" s="222" t="s">
        <v>1</v>
      </c>
      <c r="N313" s="223" t="s">
        <v>38</v>
      </c>
      <c r="O313" s="92"/>
      <c r="P313" s="224">
        <f>O313*H313</f>
        <v>0</v>
      </c>
      <c r="Q313" s="224">
        <v>0.0052</v>
      </c>
      <c r="R313" s="224">
        <f>Q313*H313</f>
        <v>0.208</v>
      </c>
      <c r="S313" s="224">
        <v>0</v>
      </c>
      <c r="T313" s="225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26" t="s">
        <v>217</v>
      </c>
      <c r="AT313" s="226" t="s">
        <v>132</v>
      </c>
      <c r="AU313" s="226" t="s">
        <v>83</v>
      </c>
      <c r="AY313" s="18" t="s">
        <v>129</v>
      </c>
      <c r="BE313" s="227">
        <f>IF(N313="základní",J313,0)</f>
        <v>0</v>
      </c>
      <c r="BF313" s="227">
        <f>IF(N313="snížená",J313,0)</f>
        <v>0</v>
      </c>
      <c r="BG313" s="227">
        <f>IF(N313="zákl. přenesená",J313,0)</f>
        <v>0</v>
      </c>
      <c r="BH313" s="227">
        <f>IF(N313="sníž. přenesená",J313,0)</f>
        <v>0</v>
      </c>
      <c r="BI313" s="227">
        <f>IF(N313="nulová",J313,0)</f>
        <v>0</v>
      </c>
      <c r="BJ313" s="18" t="s">
        <v>81</v>
      </c>
      <c r="BK313" s="227">
        <f>ROUND(I313*H313,2)</f>
        <v>0</v>
      </c>
      <c r="BL313" s="18" t="s">
        <v>217</v>
      </c>
      <c r="BM313" s="226" t="s">
        <v>472</v>
      </c>
    </row>
    <row r="314" s="2" customFormat="1" ht="24.15" customHeight="1">
      <c r="A314" s="39"/>
      <c r="B314" s="40"/>
      <c r="C314" s="277" t="s">
        <v>473</v>
      </c>
      <c r="D314" s="277" t="s">
        <v>474</v>
      </c>
      <c r="E314" s="278" t="s">
        <v>475</v>
      </c>
      <c r="F314" s="279" t="s">
        <v>476</v>
      </c>
      <c r="G314" s="280" t="s">
        <v>135</v>
      </c>
      <c r="H314" s="281">
        <v>46</v>
      </c>
      <c r="I314" s="282"/>
      <c r="J314" s="283">
        <f>ROUND(I314*H314,2)</f>
        <v>0</v>
      </c>
      <c r="K314" s="279" t="s">
        <v>1</v>
      </c>
      <c r="L314" s="284"/>
      <c r="M314" s="285" t="s">
        <v>1</v>
      </c>
      <c r="N314" s="286" t="s">
        <v>38</v>
      </c>
      <c r="O314" s="92"/>
      <c r="P314" s="224">
        <f>O314*H314</f>
        <v>0</v>
      </c>
      <c r="Q314" s="224">
        <v>0.086</v>
      </c>
      <c r="R314" s="224">
        <f>Q314*H314</f>
        <v>3.9559999999999992</v>
      </c>
      <c r="S314" s="224">
        <v>0</v>
      </c>
      <c r="T314" s="225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26" t="s">
        <v>295</v>
      </c>
      <c r="AT314" s="226" t="s">
        <v>474</v>
      </c>
      <c r="AU314" s="226" t="s">
        <v>83</v>
      </c>
      <c r="AY314" s="18" t="s">
        <v>129</v>
      </c>
      <c r="BE314" s="227">
        <f>IF(N314="základní",J314,0)</f>
        <v>0</v>
      </c>
      <c r="BF314" s="227">
        <f>IF(N314="snížená",J314,0)</f>
        <v>0</v>
      </c>
      <c r="BG314" s="227">
        <f>IF(N314="zákl. přenesená",J314,0)</f>
        <v>0</v>
      </c>
      <c r="BH314" s="227">
        <f>IF(N314="sníž. přenesená",J314,0)</f>
        <v>0</v>
      </c>
      <c r="BI314" s="227">
        <f>IF(N314="nulová",J314,0)</f>
        <v>0</v>
      </c>
      <c r="BJ314" s="18" t="s">
        <v>81</v>
      </c>
      <c r="BK314" s="227">
        <f>ROUND(I314*H314,2)</f>
        <v>0</v>
      </c>
      <c r="BL314" s="18" t="s">
        <v>217</v>
      </c>
      <c r="BM314" s="226" t="s">
        <v>477</v>
      </c>
    </row>
    <row r="315" s="13" customFormat="1">
      <c r="A315" s="13"/>
      <c r="B315" s="228"/>
      <c r="C315" s="229"/>
      <c r="D315" s="230" t="s">
        <v>139</v>
      </c>
      <c r="E315" s="229"/>
      <c r="F315" s="232" t="s">
        <v>478</v>
      </c>
      <c r="G315" s="229"/>
      <c r="H315" s="233">
        <v>46</v>
      </c>
      <c r="I315" s="234"/>
      <c r="J315" s="229"/>
      <c r="K315" s="229"/>
      <c r="L315" s="235"/>
      <c r="M315" s="236"/>
      <c r="N315" s="237"/>
      <c r="O315" s="237"/>
      <c r="P315" s="237"/>
      <c r="Q315" s="237"/>
      <c r="R315" s="237"/>
      <c r="S315" s="237"/>
      <c r="T315" s="238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9" t="s">
        <v>139</v>
      </c>
      <c r="AU315" s="239" t="s">
        <v>83</v>
      </c>
      <c r="AV315" s="13" t="s">
        <v>83</v>
      </c>
      <c r="AW315" s="13" t="s">
        <v>4</v>
      </c>
      <c r="AX315" s="13" t="s">
        <v>81</v>
      </c>
      <c r="AY315" s="239" t="s">
        <v>129</v>
      </c>
    </row>
    <row r="316" s="2" customFormat="1" ht="24.15" customHeight="1">
      <c r="A316" s="39"/>
      <c r="B316" s="40"/>
      <c r="C316" s="215" t="s">
        <v>479</v>
      </c>
      <c r="D316" s="215" t="s">
        <v>132</v>
      </c>
      <c r="E316" s="216" t="s">
        <v>480</v>
      </c>
      <c r="F316" s="217" t="s">
        <v>481</v>
      </c>
      <c r="G316" s="218" t="s">
        <v>135</v>
      </c>
      <c r="H316" s="219">
        <v>48</v>
      </c>
      <c r="I316" s="220"/>
      <c r="J316" s="221">
        <f>ROUND(I316*H316,2)</f>
        <v>0</v>
      </c>
      <c r="K316" s="217" t="s">
        <v>136</v>
      </c>
      <c r="L316" s="45"/>
      <c r="M316" s="222" t="s">
        <v>1</v>
      </c>
      <c r="N316" s="223" t="s">
        <v>38</v>
      </c>
      <c r="O316" s="92"/>
      <c r="P316" s="224">
        <f>O316*H316</f>
        <v>0</v>
      </c>
      <c r="Q316" s="224">
        <v>0.0015</v>
      </c>
      <c r="R316" s="224">
        <f>Q316*H316</f>
        <v>0.072000000000000008</v>
      </c>
      <c r="S316" s="224">
        <v>0</v>
      </c>
      <c r="T316" s="225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26" t="s">
        <v>217</v>
      </c>
      <c r="AT316" s="226" t="s">
        <v>132</v>
      </c>
      <c r="AU316" s="226" t="s">
        <v>83</v>
      </c>
      <c r="AY316" s="18" t="s">
        <v>129</v>
      </c>
      <c r="BE316" s="227">
        <f>IF(N316="základní",J316,0)</f>
        <v>0</v>
      </c>
      <c r="BF316" s="227">
        <f>IF(N316="snížená",J316,0)</f>
        <v>0</v>
      </c>
      <c r="BG316" s="227">
        <f>IF(N316="zákl. přenesená",J316,0)</f>
        <v>0</v>
      </c>
      <c r="BH316" s="227">
        <f>IF(N316="sníž. přenesená",J316,0)</f>
        <v>0</v>
      </c>
      <c r="BI316" s="227">
        <f>IF(N316="nulová",J316,0)</f>
        <v>0</v>
      </c>
      <c r="BJ316" s="18" t="s">
        <v>81</v>
      </c>
      <c r="BK316" s="227">
        <f>ROUND(I316*H316,2)</f>
        <v>0</v>
      </c>
      <c r="BL316" s="18" t="s">
        <v>217</v>
      </c>
      <c r="BM316" s="226" t="s">
        <v>482</v>
      </c>
    </row>
    <row r="317" s="2" customFormat="1" ht="24.15" customHeight="1">
      <c r="A317" s="39"/>
      <c r="B317" s="40"/>
      <c r="C317" s="215" t="s">
        <v>483</v>
      </c>
      <c r="D317" s="215" t="s">
        <v>132</v>
      </c>
      <c r="E317" s="216" t="s">
        <v>484</v>
      </c>
      <c r="F317" s="217" t="s">
        <v>485</v>
      </c>
      <c r="G317" s="218" t="s">
        <v>394</v>
      </c>
      <c r="H317" s="276"/>
      <c r="I317" s="220"/>
      <c r="J317" s="221">
        <f>ROUND(I317*H317,2)</f>
        <v>0</v>
      </c>
      <c r="K317" s="217" t="s">
        <v>136</v>
      </c>
      <c r="L317" s="45"/>
      <c r="M317" s="222" t="s">
        <v>1</v>
      </c>
      <c r="N317" s="223" t="s">
        <v>38</v>
      </c>
      <c r="O317" s="92"/>
      <c r="P317" s="224">
        <f>O317*H317</f>
        <v>0</v>
      </c>
      <c r="Q317" s="224">
        <v>0</v>
      </c>
      <c r="R317" s="224">
        <f>Q317*H317</f>
        <v>0</v>
      </c>
      <c r="S317" s="224">
        <v>0</v>
      </c>
      <c r="T317" s="225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26" t="s">
        <v>217</v>
      </c>
      <c r="AT317" s="226" t="s">
        <v>132</v>
      </c>
      <c r="AU317" s="226" t="s">
        <v>83</v>
      </c>
      <c r="AY317" s="18" t="s">
        <v>129</v>
      </c>
      <c r="BE317" s="227">
        <f>IF(N317="základní",J317,0)</f>
        <v>0</v>
      </c>
      <c r="BF317" s="227">
        <f>IF(N317="snížená",J317,0)</f>
        <v>0</v>
      </c>
      <c r="BG317" s="227">
        <f>IF(N317="zákl. přenesená",J317,0)</f>
        <v>0</v>
      </c>
      <c r="BH317" s="227">
        <f>IF(N317="sníž. přenesená",J317,0)</f>
        <v>0</v>
      </c>
      <c r="BI317" s="227">
        <f>IF(N317="nulová",J317,0)</f>
        <v>0</v>
      </c>
      <c r="BJ317" s="18" t="s">
        <v>81</v>
      </c>
      <c r="BK317" s="227">
        <f>ROUND(I317*H317,2)</f>
        <v>0</v>
      </c>
      <c r="BL317" s="18" t="s">
        <v>217</v>
      </c>
      <c r="BM317" s="226" t="s">
        <v>486</v>
      </c>
    </row>
    <row r="318" s="12" customFormat="1" ht="22.8" customHeight="1">
      <c r="A318" s="12"/>
      <c r="B318" s="199"/>
      <c r="C318" s="200"/>
      <c r="D318" s="201" t="s">
        <v>72</v>
      </c>
      <c r="E318" s="213" t="s">
        <v>487</v>
      </c>
      <c r="F318" s="213" t="s">
        <v>488</v>
      </c>
      <c r="G318" s="200"/>
      <c r="H318" s="200"/>
      <c r="I318" s="203"/>
      <c r="J318" s="214">
        <f>BK318</f>
        <v>0</v>
      </c>
      <c r="K318" s="200"/>
      <c r="L318" s="205"/>
      <c r="M318" s="206"/>
      <c r="N318" s="207"/>
      <c r="O318" s="207"/>
      <c r="P318" s="208">
        <f>SUM(P319:P330)</f>
        <v>0</v>
      </c>
      <c r="Q318" s="207"/>
      <c r="R318" s="208">
        <f>SUM(R319:R330)</f>
        <v>0.70641</v>
      </c>
      <c r="S318" s="207"/>
      <c r="T318" s="209">
        <f>SUM(T319:T330)</f>
        <v>0.235</v>
      </c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R318" s="210" t="s">
        <v>83</v>
      </c>
      <c r="AT318" s="211" t="s">
        <v>72</v>
      </c>
      <c r="AU318" s="211" t="s">
        <v>81</v>
      </c>
      <c r="AY318" s="210" t="s">
        <v>129</v>
      </c>
      <c r="BK318" s="212">
        <f>SUM(BK319:BK330)</f>
        <v>0</v>
      </c>
    </row>
    <row r="319" s="2" customFormat="1" ht="24.15" customHeight="1">
      <c r="A319" s="39"/>
      <c r="B319" s="40"/>
      <c r="C319" s="215" t="s">
        <v>489</v>
      </c>
      <c r="D319" s="215" t="s">
        <v>132</v>
      </c>
      <c r="E319" s="216" t="s">
        <v>490</v>
      </c>
      <c r="F319" s="217" t="s">
        <v>491</v>
      </c>
      <c r="G319" s="218" t="s">
        <v>135</v>
      </c>
      <c r="H319" s="219">
        <v>47</v>
      </c>
      <c r="I319" s="220"/>
      <c r="J319" s="221">
        <f>ROUND(I319*H319,2)</f>
        <v>0</v>
      </c>
      <c r="K319" s="217" t="s">
        <v>136</v>
      </c>
      <c r="L319" s="45"/>
      <c r="M319" s="222" t="s">
        <v>1</v>
      </c>
      <c r="N319" s="223" t="s">
        <v>38</v>
      </c>
      <c r="O319" s="92"/>
      <c r="P319" s="224">
        <f>O319*H319</f>
        <v>0</v>
      </c>
      <c r="Q319" s="224">
        <v>3E-05</v>
      </c>
      <c r="R319" s="224">
        <f>Q319*H319</f>
        <v>0.00141</v>
      </c>
      <c r="S319" s="224">
        <v>0</v>
      </c>
      <c r="T319" s="225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26" t="s">
        <v>217</v>
      </c>
      <c r="AT319" s="226" t="s">
        <v>132</v>
      </c>
      <c r="AU319" s="226" t="s">
        <v>83</v>
      </c>
      <c r="AY319" s="18" t="s">
        <v>129</v>
      </c>
      <c r="BE319" s="227">
        <f>IF(N319="základní",J319,0)</f>
        <v>0</v>
      </c>
      <c r="BF319" s="227">
        <f>IF(N319="snížená",J319,0)</f>
        <v>0</v>
      </c>
      <c r="BG319" s="227">
        <f>IF(N319="zákl. přenesená",J319,0)</f>
        <v>0</v>
      </c>
      <c r="BH319" s="227">
        <f>IF(N319="sníž. přenesená",J319,0)</f>
        <v>0</v>
      </c>
      <c r="BI319" s="227">
        <f>IF(N319="nulová",J319,0)</f>
        <v>0</v>
      </c>
      <c r="BJ319" s="18" t="s">
        <v>81</v>
      </c>
      <c r="BK319" s="227">
        <f>ROUND(I319*H319,2)</f>
        <v>0</v>
      </c>
      <c r="BL319" s="18" t="s">
        <v>217</v>
      </c>
      <c r="BM319" s="226" t="s">
        <v>492</v>
      </c>
    </row>
    <row r="320" s="13" customFormat="1">
      <c r="A320" s="13"/>
      <c r="B320" s="228"/>
      <c r="C320" s="229"/>
      <c r="D320" s="230" t="s">
        <v>139</v>
      </c>
      <c r="E320" s="231" t="s">
        <v>1</v>
      </c>
      <c r="F320" s="232" t="s">
        <v>493</v>
      </c>
      <c r="G320" s="229"/>
      <c r="H320" s="233">
        <v>47</v>
      </c>
      <c r="I320" s="234"/>
      <c r="J320" s="229"/>
      <c r="K320" s="229"/>
      <c r="L320" s="235"/>
      <c r="M320" s="236"/>
      <c r="N320" s="237"/>
      <c r="O320" s="237"/>
      <c r="P320" s="237"/>
      <c r="Q320" s="237"/>
      <c r="R320" s="237"/>
      <c r="S320" s="237"/>
      <c r="T320" s="238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9" t="s">
        <v>139</v>
      </c>
      <c r="AU320" s="239" t="s">
        <v>83</v>
      </c>
      <c r="AV320" s="13" t="s">
        <v>83</v>
      </c>
      <c r="AW320" s="13" t="s">
        <v>30</v>
      </c>
      <c r="AX320" s="13" t="s">
        <v>81</v>
      </c>
      <c r="AY320" s="239" t="s">
        <v>129</v>
      </c>
    </row>
    <row r="321" s="2" customFormat="1" ht="37.8" customHeight="1">
      <c r="A321" s="39"/>
      <c r="B321" s="40"/>
      <c r="C321" s="215" t="s">
        <v>494</v>
      </c>
      <c r="D321" s="215" t="s">
        <v>132</v>
      </c>
      <c r="E321" s="216" t="s">
        <v>495</v>
      </c>
      <c r="F321" s="217" t="s">
        <v>496</v>
      </c>
      <c r="G321" s="218" t="s">
        <v>135</v>
      </c>
      <c r="H321" s="219">
        <v>47</v>
      </c>
      <c r="I321" s="220"/>
      <c r="J321" s="221">
        <f>ROUND(I321*H321,2)</f>
        <v>0</v>
      </c>
      <c r="K321" s="217" t="s">
        <v>136</v>
      </c>
      <c r="L321" s="45"/>
      <c r="M321" s="222" t="s">
        <v>1</v>
      </c>
      <c r="N321" s="223" t="s">
        <v>38</v>
      </c>
      <c r="O321" s="92"/>
      <c r="P321" s="224">
        <f>O321*H321</f>
        <v>0</v>
      </c>
      <c r="Q321" s="224">
        <v>0.015</v>
      </c>
      <c r="R321" s="224">
        <f>Q321*H321</f>
        <v>0.705</v>
      </c>
      <c r="S321" s="224">
        <v>0</v>
      </c>
      <c r="T321" s="225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26" t="s">
        <v>217</v>
      </c>
      <c r="AT321" s="226" t="s">
        <v>132</v>
      </c>
      <c r="AU321" s="226" t="s">
        <v>83</v>
      </c>
      <c r="AY321" s="18" t="s">
        <v>129</v>
      </c>
      <c r="BE321" s="227">
        <f>IF(N321="základní",J321,0)</f>
        <v>0</v>
      </c>
      <c r="BF321" s="227">
        <f>IF(N321="snížená",J321,0)</f>
        <v>0</v>
      </c>
      <c r="BG321" s="227">
        <f>IF(N321="zákl. přenesená",J321,0)</f>
        <v>0</v>
      </c>
      <c r="BH321" s="227">
        <f>IF(N321="sníž. přenesená",J321,0)</f>
        <v>0</v>
      </c>
      <c r="BI321" s="227">
        <f>IF(N321="nulová",J321,0)</f>
        <v>0</v>
      </c>
      <c r="BJ321" s="18" t="s">
        <v>81</v>
      </c>
      <c r="BK321" s="227">
        <f>ROUND(I321*H321,2)</f>
        <v>0</v>
      </c>
      <c r="BL321" s="18" t="s">
        <v>217</v>
      </c>
      <c r="BM321" s="226" t="s">
        <v>497</v>
      </c>
    </row>
    <row r="322" s="13" customFormat="1">
      <c r="A322" s="13"/>
      <c r="B322" s="228"/>
      <c r="C322" s="229"/>
      <c r="D322" s="230" t="s">
        <v>139</v>
      </c>
      <c r="E322" s="231" t="s">
        <v>1</v>
      </c>
      <c r="F322" s="232" t="s">
        <v>498</v>
      </c>
      <c r="G322" s="229"/>
      <c r="H322" s="233">
        <v>47</v>
      </c>
      <c r="I322" s="234"/>
      <c r="J322" s="229"/>
      <c r="K322" s="229"/>
      <c r="L322" s="235"/>
      <c r="M322" s="236"/>
      <c r="N322" s="237"/>
      <c r="O322" s="237"/>
      <c r="P322" s="237"/>
      <c r="Q322" s="237"/>
      <c r="R322" s="237"/>
      <c r="S322" s="237"/>
      <c r="T322" s="238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9" t="s">
        <v>139</v>
      </c>
      <c r="AU322" s="239" t="s">
        <v>83</v>
      </c>
      <c r="AV322" s="13" t="s">
        <v>83</v>
      </c>
      <c r="AW322" s="13" t="s">
        <v>30</v>
      </c>
      <c r="AX322" s="13" t="s">
        <v>81</v>
      </c>
      <c r="AY322" s="239" t="s">
        <v>129</v>
      </c>
    </row>
    <row r="323" s="2" customFormat="1" ht="24.15" customHeight="1">
      <c r="A323" s="39"/>
      <c r="B323" s="40"/>
      <c r="C323" s="215" t="s">
        <v>499</v>
      </c>
      <c r="D323" s="215" t="s">
        <v>132</v>
      </c>
      <c r="E323" s="216" t="s">
        <v>500</v>
      </c>
      <c r="F323" s="217" t="s">
        <v>501</v>
      </c>
      <c r="G323" s="218" t="s">
        <v>394</v>
      </c>
      <c r="H323" s="276"/>
      <c r="I323" s="220"/>
      <c r="J323" s="221">
        <f>ROUND(I323*H323,2)</f>
        <v>0</v>
      </c>
      <c r="K323" s="217" t="s">
        <v>136</v>
      </c>
      <c r="L323" s="45"/>
      <c r="M323" s="222" t="s">
        <v>1</v>
      </c>
      <c r="N323" s="223" t="s">
        <v>38</v>
      </c>
      <c r="O323" s="92"/>
      <c r="P323" s="224">
        <f>O323*H323</f>
        <v>0</v>
      </c>
      <c r="Q323" s="224">
        <v>0</v>
      </c>
      <c r="R323" s="224">
        <f>Q323*H323</f>
        <v>0</v>
      </c>
      <c r="S323" s="224">
        <v>0</v>
      </c>
      <c r="T323" s="225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26" t="s">
        <v>217</v>
      </c>
      <c r="AT323" s="226" t="s">
        <v>132</v>
      </c>
      <c r="AU323" s="226" t="s">
        <v>83</v>
      </c>
      <c r="AY323" s="18" t="s">
        <v>129</v>
      </c>
      <c r="BE323" s="227">
        <f>IF(N323="základní",J323,0)</f>
        <v>0</v>
      </c>
      <c r="BF323" s="227">
        <f>IF(N323="snížená",J323,0)</f>
        <v>0</v>
      </c>
      <c r="BG323" s="227">
        <f>IF(N323="zákl. přenesená",J323,0)</f>
        <v>0</v>
      </c>
      <c r="BH323" s="227">
        <f>IF(N323="sníž. přenesená",J323,0)</f>
        <v>0</v>
      </c>
      <c r="BI323" s="227">
        <f>IF(N323="nulová",J323,0)</f>
        <v>0</v>
      </c>
      <c r="BJ323" s="18" t="s">
        <v>81</v>
      </c>
      <c r="BK323" s="227">
        <f>ROUND(I323*H323,2)</f>
        <v>0</v>
      </c>
      <c r="BL323" s="18" t="s">
        <v>217</v>
      </c>
      <c r="BM323" s="226" t="s">
        <v>502</v>
      </c>
    </row>
    <row r="324" s="2" customFormat="1" ht="24.15" customHeight="1">
      <c r="A324" s="39"/>
      <c r="B324" s="40"/>
      <c r="C324" s="215" t="s">
        <v>503</v>
      </c>
      <c r="D324" s="215" t="s">
        <v>132</v>
      </c>
      <c r="E324" s="216" t="s">
        <v>504</v>
      </c>
      <c r="F324" s="217" t="s">
        <v>505</v>
      </c>
      <c r="G324" s="218" t="s">
        <v>135</v>
      </c>
      <c r="H324" s="219">
        <v>41</v>
      </c>
      <c r="I324" s="220"/>
      <c r="J324" s="221">
        <f>ROUND(I324*H324,2)</f>
        <v>0</v>
      </c>
      <c r="K324" s="217" t="s">
        <v>1</v>
      </c>
      <c r="L324" s="45"/>
      <c r="M324" s="222" t="s">
        <v>1</v>
      </c>
      <c r="N324" s="223" t="s">
        <v>38</v>
      </c>
      <c r="O324" s="92"/>
      <c r="P324" s="224">
        <f>O324*H324</f>
        <v>0</v>
      </c>
      <c r="Q324" s="224">
        <v>0</v>
      </c>
      <c r="R324" s="224">
        <f>Q324*H324</f>
        <v>0</v>
      </c>
      <c r="S324" s="224">
        <v>0</v>
      </c>
      <c r="T324" s="225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26" t="s">
        <v>217</v>
      </c>
      <c r="AT324" s="226" t="s">
        <v>132</v>
      </c>
      <c r="AU324" s="226" t="s">
        <v>83</v>
      </c>
      <c r="AY324" s="18" t="s">
        <v>129</v>
      </c>
      <c r="BE324" s="227">
        <f>IF(N324="základní",J324,0)</f>
        <v>0</v>
      </c>
      <c r="BF324" s="227">
        <f>IF(N324="snížená",J324,0)</f>
        <v>0</v>
      </c>
      <c r="BG324" s="227">
        <f>IF(N324="zákl. přenesená",J324,0)</f>
        <v>0</v>
      </c>
      <c r="BH324" s="227">
        <f>IF(N324="sníž. přenesená",J324,0)</f>
        <v>0</v>
      </c>
      <c r="BI324" s="227">
        <f>IF(N324="nulová",J324,0)</f>
        <v>0</v>
      </c>
      <c r="BJ324" s="18" t="s">
        <v>81</v>
      </c>
      <c r="BK324" s="227">
        <f>ROUND(I324*H324,2)</f>
        <v>0</v>
      </c>
      <c r="BL324" s="18" t="s">
        <v>217</v>
      </c>
      <c r="BM324" s="226" t="s">
        <v>506</v>
      </c>
    </row>
    <row r="325" s="13" customFormat="1">
      <c r="A325" s="13"/>
      <c r="B325" s="228"/>
      <c r="C325" s="229"/>
      <c r="D325" s="230" t="s">
        <v>139</v>
      </c>
      <c r="E325" s="231" t="s">
        <v>1</v>
      </c>
      <c r="F325" s="232" t="s">
        <v>507</v>
      </c>
      <c r="G325" s="229"/>
      <c r="H325" s="233">
        <v>41</v>
      </c>
      <c r="I325" s="234"/>
      <c r="J325" s="229"/>
      <c r="K325" s="229"/>
      <c r="L325" s="235"/>
      <c r="M325" s="236"/>
      <c r="N325" s="237"/>
      <c r="O325" s="237"/>
      <c r="P325" s="237"/>
      <c r="Q325" s="237"/>
      <c r="R325" s="237"/>
      <c r="S325" s="237"/>
      <c r="T325" s="238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9" t="s">
        <v>139</v>
      </c>
      <c r="AU325" s="239" t="s">
        <v>83</v>
      </c>
      <c r="AV325" s="13" t="s">
        <v>83</v>
      </c>
      <c r="AW325" s="13" t="s">
        <v>30</v>
      </c>
      <c r="AX325" s="13" t="s">
        <v>81</v>
      </c>
      <c r="AY325" s="239" t="s">
        <v>129</v>
      </c>
    </row>
    <row r="326" s="2" customFormat="1" ht="24.15" customHeight="1">
      <c r="A326" s="39"/>
      <c r="B326" s="40"/>
      <c r="C326" s="215" t="s">
        <v>508</v>
      </c>
      <c r="D326" s="215" t="s">
        <v>132</v>
      </c>
      <c r="E326" s="216" t="s">
        <v>509</v>
      </c>
      <c r="F326" s="217" t="s">
        <v>510</v>
      </c>
      <c r="G326" s="218" t="s">
        <v>135</v>
      </c>
      <c r="H326" s="219">
        <v>6</v>
      </c>
      <c r="I326" s="220"/>
      <c r="J326" s="221">
        <f>ROUND(I326*H326,2)</f>
        <v>0</v>
      </c>
      <c r="K326" s="217" t="s">
        <v>1</v>
      </c>
      <c r="L326" s="45"/>
      <c r="M326" s="222" t="s">
        <v>1</v>
      </c>
      <c r="N326" s="223" t="s">
        <v>38</v>
      </c>
      <c r="O326" s="92"/>
      <c r="P326" s="224">
        <f>O326*H326</f>
        <v>0</v>
      </c>
      <c r="Q326" s="224">
        <v>0</v>
      </c>
      <c r="R326" s="224">
        <f>Q326*H326</f>
        <v>0</v>
      </c>
      <c r="S326" s="224">
        <v>0</v>
      </c>
      <c r="T326" s="225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26" t="s">
        <v>217</v>
      </c>
      <c r="AT326" s="226" t="s">
        <v>132</v>
      </c>
      <c r="AU326" s="226" t="s">
        <v>83</v>
      </c>
      <c r="AY326" s="18" t="s">
        <v>129</v>
      </c>
      <c r="BE326" s="227">
        <f>IF(N326="základní",J326,0)</f>
        <v>0</v>
      </c>
      <c r="BF326" s="227">
        <f>IF(N326="snížená",J326,0)</f>
        <v>0</v>
      </c>
      <c r="BG326" s="227">
        <f>IF(N326="zákl. přenesená",J326,0)</f>
        <v>0</v>
      </c>
      <c r="BH326" s="227">
        <f>IF(N326="sníž. přenesená",J326,0)</f>
        <v>0</v>
      </c>
      <c r="BI326" s="227">
        <f>IF(N326="nulová",J326,0)</f>
        <v>0</v>
      </c>
      <c r="BJ326" s="18" t="s">
        <v>81</v>
      </c>
      <c r="BK326" s="227">
        <f>ROUND(I326*H326,2)</f>
        <v>0</v>
      </c>
      <c r="BL326" s="18" t="s">
        <v>217</v>
      </c>
      <c r="BM326" s="226" t="s">
        <v>511</v>
      </c>
    </row>
    <row r="327" s="13" customFormat="1">
      <c r="A327" s="13"/>
      <c r="B327" s="228"/>
      <c r="C327" s="229"/>
      <c r="D327" s="230" t="s">
        <v>139</v>
      </c>
      <c r="E327" s="231" t="s">
        <v>1</v>
      </c>
      <c r="F327" s="232" t="s">
        <v>512</v>
      </c>
      <c r="G327" s="229"/>
      <c r="H327" s="233">
        <v>6</v>
      </c>
      <c r="I327" s="234"/>
      <c r="J327" s="229"/>
      <c r="K327" s="229"/>
      <c r="L327" s="235"/>
      <c r="M327" s="236"/>
      <c r="N327" s="237"/>
      <c r="O327" s="237"/>
      <c r="P327" s="237"/>
      <c r="Q327" s="237"/>
      <c r="R327" s="237"/>
      <c r="S327" s="237"/>
      <c r="T327" s="238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9" t="s">
        <v>139</v>
      </c>
      <c r="AU327" s="239" t="s">
        <v>83</v>
      </c>
      <c r="AV327" s="13" t="s">
        <v>83</v>
      </c>
      <c r="AW327" s="13" t="s">
        <v>30</v>
      </c>
      <c r="AX327" s="13" t="s">
        <v>81</v>
      </c>
      <c r="AY327" s="239" t="s">
        <v>129</v>
      </c>
    </row>
    <row r="328" s="2" customFormat="1" ht="16.5" customHeight="1">
      <c r="A328" s="39"/>
      <c r="B328" s="40"/>
      <c r="C328" s="215" t="s">
        <v>513</v>
      </c>
      <c r="D328" s="215" t="s">
        <v>132</v>
      </c>
      <c r="E328" s="216" t="s">
        <v>514</v>
      </c>
      <c r="F328" s="217" t="s">
        <v>515</v>
      </c>
      <c r="G328" s="218" t="s">
        <v>135</v>
      </c>
      <c r="H328" s="219">
        <v>47</v>
      </c>
      <c r="I328" s="220"/>
      <c r="J328" s="221">
        <f>ROUND(I328*H328,2)</f>
        <v>0</v>
      </c>
      <c r="K328" s="217" t="s">
        <v>1</v>
      </c>
      <c r="L328" s="45"/>
      <c r="M328" s="222" t="s">
        <v>1</v>
      </c>
      <c r="N328" s="223" t="s">
        <v>38</v>
      </c>
      <c r="O328" s="92"/>
      <c r="P328" s="224">
        <f>O328*H328</f>
        <v>0</v>
      </c>
      <c r="Q328" s="224">
        <v>0</v>
      </c>
      <c r="R328" s="224">
        <f>Q328*H328</f>
        <v>0</v>
      </c>
      <c r="S328" s="224">
        <v>0.005</v>
      </c>
      <c r="T328" s="225">
        <f>S328*H328</f>
        <v>0.235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26" t="s">
        <v>217</v>
      </c>
      <c r="AT328" s="226" t="s">
        <v>132</v>
      </c>
      <c r="AU328" s="226" t="s">
        <v>83</v>
      </c>
      <c r="AY328" s="18" t="s">
        <v>129</v>
      </c>
      <c r="BE328" s="227">
        <f>IF(N328="základní",J328,0)</f>
        <v>0</v>
      </c>
      <c r="BF328" s="227">
        <f>IF(N328="snížená",J328,0)</f>
        <v>0</v>
      </c>
      <c r="BG328" s="227">
        <f>IF(N328="zákl. přenesená",J328,0)</f>
        <v>0</v>
      </c>
      <c r="BH328" s="227">
        <f>IF(N328="sníž. přenesená",J328,0)</f>
        <v>0</v>
      </c>
      <c r="BI328" s="227">
        <f>IF(N328="nulová",J328,0)</f>
        <v>0</v>
      </c>
      <c r="BJ328" s="18" t="s">
        <v>81</v>
      </c>
      <c r="BK328" s="227">
        <f>ROUND(I328*H328,2)</f>
        <v>0</v>
      </c>
      <c r="BL328" s="18" t="s">
        <v>217</v>
      </c>
      <c r="BM328" s="226" t="s">
        <v>516</v>
      </c>
    </row>
    <row r="329" s="13" customFormat="1">
      <c r="A329" s="13"/>
      <c r="B329" s="228"/>
      <c r="C329" s="229"/>
      <c r="D329" s="230" t="s">
        <v>139</v>
      </c>
      <c r="E329" s="231" t="s">
        <v>1</v>
      </c>
      <c r="F329" s="232" t="s">
        <v>517</v>
      </c>
      <c r="G329" s="229"/>
      <c r="H329" s="233">
        <v>47</v>
      </c>
      <c r="I329" s="234"/>
      <c r="J329" s="229"/>
      <c r="K329" s="229"/>
      <c r="L329" s="235"/>
      <c r="M329" s="236"/>
      <c r="N329" s="237"/>
      <c r="O329" s="237"/>
      <c r="P329" s="237"/>
      <c r="Q329" s="237"/>
      <c r="R329" s="237"/>
      <c r="S329" s="237"/>
      <c r="T329" s="238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9" t="s">
        <v>139</v>
      </c>
      <c r="AU329" s="239" t="s">
        <v>83</v>
      </c>
      <c r="AV329" s="13" t="s">
        <v>83</v>
      </c>
      <c r="AW329" s="13" t="s">
        <v>30</v>
      </c>
      <c r="AX329" s="13" t="s">
        <v>81</v>
      </c>
      <c r="AY329" s="239" t="s">
        <v>129</v>
      </c>
    </row>
    <row r="330" s="2" customFormat="1" ht="16.5" customHeight="1">
      <c r="A330" s="39"/>
      <c r="B330" s="40"/>
      <c r="C330" s="215" t="s">
        <v>518</v>
      </c>
      <c r="D330" s="215" t="s">
        <v>132</v>
      </c>
      <c r="E330" s="216" t="s">
        <v>519</v>
      </c>
      <c r="F330" s="217" t="s">
        <v>520</v>
      </c>
      <c r="G330" s="218" t="s">
        <v>135</v>
      </c>
      <c r="H330" s="219">
        <v>47</v>
      </c>
      <c r="I330" s="220"/>
      <c r="J330" s="221">
        <f>ROUND(I330*H330,2)</f>
        <v>0</v>
      </c>
      <c r="K330" s="217" t="s">
        <v>1</v>
      </c>
      <c r="L330" s="45"/>
      <c r="M330" s="222" t="s">
        <v>1</v>
      </c>
      <c r="N330" s="223" t="s">
        <v>38</v>
      </c>
      <c r="O330" s="92"/>
      <c r="P330" s="224">
        <f>O330*H330</f>
        <v>0</v>
      </c>
      <c r="Q330" s="224">
        <v>0</v>
      </c>
      <c r="R330" s="224">
        <f>Q330*H330</f>
        <v>0</v>
      </c>
      <c r="S330" s="224">
        <v>0</v>
      </c>
      <c r="T330" s="225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26" t="s">
        <v>217</v>
      </c>
      <c r="AT330" s="226" t="s">
        <v>132</v>
      </c>
      <c r="AU330" s="226" t="s">
        <v>83</v>
      </c>
      <c r="AY330" s="18" t="s">
        <v>129</v>
      </c>
      <c r="BE330" s="227">
        <f>IF(N330="základní",J330,0)</f>
        <v>0</v>
      </c>
      <c r="BF330" s="227">
        <f>IF(N330="snížená",J330,0)</f>
        <v>0</v>
      </c>
      <c r="BG330" s="227">
        <f>IF(N330="zákl. přenesená",J330,0)</f>
        <v>0</v>
      </c>
      <c r="BH330" s="227">
        <f>IF(N330="sníž. přenesená",J330,0)</f>
        <v>0</v>
      </c>
      <c r="BI330" s="227">
        <f>IF(N330="nulová",J330,0)</f>
        <v>0</v>
      </c>
      <c r="BJ330" s="18" t="s">
        <v>81</v>
      </c>
      <c r="BK330" s="227">
        <f>ROUND(I330*H330,2)</f>
        <v>0</v>
      </c>
      <c r="BL330" s="18" t="s">
        <v>217</v>
      </c>
      <c r="BM330" s="226" t="s">
        <v>521</v>
      </c>
    </row>
    <row r="331" s="12" customFormat="1" ht="22.8" customHeight="1">
      <c r="A331" s="12"/>
      <c r="B331" s="199"/>
      <c r="C331" s="200"/>
      <c r="D331" s="201" t="s">
        <v>72</v>
      </c>
      <c r="E331" s="213" t="s">
        <v>522</v>
      </c>
      <c r="F331" s="213" t="s">
        <v>523</v>
      </c>
      <c r="G331" s="200"/>
      <c r="H331" s="200"/>
      <c r="I331" s="203"/>
      <c r="J331" s="214">
        <f>BK331</f>
        <v>0</v>
      </c>
      <c r="K331" s="200"/>
      <c r="L331" s="205"/>
      <c r="M331" s="206"/>
      <c r="N331" s="207"/>
      <c r="O331" s="207"/>
      <c r="P331" s="208">
        <f>SUM(P332:P342)</f>
        <v>0</v>
      </c>
      <c r="Q331" s="207"/>
      <c r="R331" s="208">
        <f>SUM(R332:R342)</f>
        <v>0.496558</v>
      </c>
      <c r="S331" s="207"/>
      <c r="T331" s="209">
        <f>SUM(T332:T342)</f>
        <v>0</v>
      </c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R331" s="210" t="s">
        <v>83</v>
      </c>
      <c r="AT331" s="211" t="s">
        <v>72</v>
      </c>
      <c r="AU331" s="211" t="s">
        <v>81</v>
      </c>
      <c r="AY331" s="210" t="s">
        <v>129</v>
      </c>
      <c r="BK331" s="212">
        <f>SUM(BK332:BK342)</f>
        <v>0</v>
      </c>
    </row>
    <row r="332" s="2" customFormat="1" ht="24.15" customHeight="1">
      <c r="A332" s="39"/>
      <c r="B332" s="40"/>
      <c r="C332" s="215" t="s">
        <v>524</v>
      </c>
      <c r="D332" s="215" t="s">
        <v>132</v>
      </c>
      <c r="E332" s="216" t="s">
        <v>525</v>
      </c>
      <c r="F332" s="217" t="s">
        <v>526</v>
      </c>
      <c r="G332" s="218" t="s">
        <v>135</v>
      </c>
      <c r="H332" s="219">
        <v>400.45</v>
      </c>
      <c r="I332" s="220"/>
      <c r="J332" s="221">
        <f>ROUND(I332*H332,2)</f>
        <v>0</v>
      </c>
      <c r="K332" s="217" t="s">
        <v>136</v>
      </c>
      <c r="L332" s="45"/>
      <c r="M332" s="222" t="s">
        <v>1</v>
      </c>
      <c r="N332" s="223" t="s">
        <v>38</v>
      </c>
      <c r="O332" s="92"/>
      <c r="P332" s="224">
        <f>O332*H332</f>
        <v>0</v>
      </c>
      <c r="Q332" s="224">
        <v>0.00101</v>
      </c>
      <c r="R332" s="224">
        <f>Q332*H332</f>
        <v>0.4044545</v>
      </c>
      <c r="S332" s="224">
        <v>0</v>
      </c>
      <c r="T332" s="225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26" t="s">
        <v>217</v>
      </c>
      <c r="AT332" s="226" t="s">
        <v>132</v>
      </c>
      <c r="AU332" s="226" t="s">
        <v>83</v>
      </c>
      <c r="AY332" s="18" t="s">
        <v>129</v>
      </c>
      <c r="BE332" s="227">
        <f>IF(N332="základní",J332,0)</f>
        <v>0</v>
      </c>
      <c r="BF332" s="227">
        <f>IF(N332="snížená",J332,0)</f>
        <v>0</v>
      </c>
      <c r="BG332" s="227">
        <f>IF(N332="zákl. přenesená",J332,0)</f>
        <v>0</v>
      </c>
      <c r="BH332" s="227">
        <f>IF(N332="sníž. přenesená",J332,0)</f>
        <v>0</v>
      </c>
      <c r="BI332" s="227">
        <f>IF(N332="nulová",J332,0)</f>
        <v>0</v>
      </c>
      <c r="BJ332" s="18" t="s">
        <v>81</v>
      </c>
      <c r="BK332" s="227">
        <f>ROUND(I332*H332,2)</f>
        <v>0</v>
      </c>
      <c r="BL332" s="18" t="s">
        <v>217</v>
      </c>
      <c r="BM332" s="226" t="s">
        <v>527</v>
      </c>
    </row>
    <row r="333" s="13" customFormat="1">
      <c r="A333" s="13"/>
      <c r="B333" s="228"/>
      <c r="C333" s="229"/>
      <c r="D333" s="230" t="s">
        <v>139</v>
      </c>
      <c r="E333" s="231" t="s">
        <v>1</v>
      </c>
      <c r="F333" s="232" t="s">
        <v>163</v>
      </c>
      <c r="G333" s="229"/>
      <c r="H333" s="233">
        <v>451.8</v>
      </c>
      <c r="I333" s="234"/>
      <c r="J333" s="229"/>
      <c r="K333" s="229"/>
      <c r="L333" s="235"/>
      <c r="M333" s="236"/>
      <c r="N333" s="237"/>
      <c r="O333" s="237"/>
      <c r="P333" s="237"/>
      <c r="Q333" s="237"/>
      <c r="R333" s="237"/>
      <c r="S333" s="237"/>
      <c r="T333" s="238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9" t="s">
        <v>139</v>
      </c>
      <c r="AU333" s="239" t="s">
        <v>83</v>
      </c>
      <c r="AV333" s="13" t="s">
        <v>83</v>
      </c>
      <c r="AW333" s="13" t="s">
        <v>30</v>
      </c>
      <c r="AX333" s="13" t="s">
        <v>73</v>
      </c>
      <c r="AY333" s="239" t="s">
        <v>129</v>
      </c>
    </row>
    <row r="334" s="13" customFormat="1">
      <c r="A334" s="13"/>
      <c r="B334" s="228"/>
      <c r="C334" s="229"/>
      <c r="D334" s="230" t="s">
        <v>139</v>
      </c>
      <c r="E334" s="231" t="s">
        <v>1</v>
      </c>
      <c r="F334" s="232" t="s">
        <v>164</v>
      </c>
      <c r="G334" s="229"/>
      <c r="H334" s="233">
        <v>-113.75</v>
      </c>
      <c r="I334" s="234"/>
      <c r="J334" s="229"/>
      <c r="K334" s="229"/>
      <c r="L334" s="235"/>
      <c r="M334" s="236"/>
      <c r="N334" s="237"/>
      <c r="O334" s="237"/>
      <c r="P334" s="237"/>
      <c r="Q334" s="237"/>
      <c r="R334" s="237"/>
      <c r="S334" s="237"/>
      <c r="T334" s="238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9" t="s">
        <v>139</v>
      </c>
      <c r="AU334" s="239" t="s">
        <v>83</v>
      </c>
      <c r="AV334" s="13" t="s">
        <v>83</v>
      </c>
      <c r="AW334" s="13" t="s">
        <v>30</v>
      </c>
      <c r="AX334" s="13" t="s">
        <v>73</v>
      </c>
      <c r="AY334" s="239" t="s">
        <v>129</v>
      </c>
    </row>
    <row r="335" s="13" customFormat="1">
      <c r="A335" s="13"/>
      <c r="B335" s="228"/>
      <c r="C335" s="229"/>
      <c r="D335" s="230" t="s">
        <v>139</v>
      </c>
      <c r="E335" s="231" t="s">
        <v>1</v>
      </c>
      <c r="F335" s="232" t="s">
        <v>165</v>
      </c>
      <c r="G335" s="229"/>
      <c r="H335" s="233">
        <v>62.4</v>
      </c>
      <c r="I335" s="234"/>
      <c r="J335" s="229"/>
      <c r="K335" s="229"/>
      <c r="L335" s="235"/>
      <c r="M335" s="236"/>
      <c r="N335" s="237"/>
      <c r="O335" s="237"/>
      <c r="P335" s="237"/>
      <c r="Q335" s="237"/>
      <c r="R335" s="237"/>
      <c r="S335" s="237"/>
      <c r="T335" s="238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9" t="s">
        <v>139</v>
      </c>
      <c r="AU335" s="239" t="s">
        <v>83</v>
      </c>
      <c r="AV335" s="13" t="s">
        <v>83</v>
      </c>
      <c r="AW335" s="13" t="s">
        <v>30</v>
      </c>
      <c r="AX335" s="13" t="s">
        <v>73</v>
      </c>
      <c r="AY335" s="239" t="s">
        <v>129</v>
      </c>
    </row>
    <row r="336" s="14" customFormat="1">
      <c r="A336" s="14"/>
      <c r="B336" s="240"/>
      <c r="C336" s="241"/>
      <c r="D336" s="230" t="s">
        <v>139</v>
      </c>
      <c r="E336" s="242" t="s">
        <v>1</v>
      </c>
      <c r="F336" s="243" t="s">
        <v>166</v>
      </c>
      <c r="G336" s="241"/>
      <c r="H336" s="244">
        <v>400.45</v>
      </c>
      <c r="I336" s="245"/>
      <c r="J336" s="241"/>
      <c r="K336" s="241"/>
      <c r="L336" s="246"/>
      <c r="M336" s="247"/>
      <c r="N336" s="248"/>
      <c r="O336" s="248"/>
      <c r="P336" s="248"/>
      <c r="Q336" s="248"/>
      <c r="R336" s="248"/>
      <c r="S336" s="248"/>
      <c r="T336" s="249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0" t="s">
        <v>139</v>
      </c>
      <c r="AU336" s="250" t="s">
        <v>83</v>
      </c>
      <c r="AV336" s="14" t="s">
        <v>137</v>
      </c>
      <c r="AW336" s="14" t="s">
        <v>30</v>
      </c>
      <c r="AX336" s="14" t="s">
        <v>81</v>
      </c>
      <c r="AY336" s="250" t="s">
        <v>129</v>
      </c>
    </row>
    <row r="337" s="2" customFormat="1" ht="33" customHeight="1">
      <c r="A337" s="39"/>
      <c r="B337" s="40"/>
      <c r="C337" s="215" t="s">
        <v>528</v>
      </c>
      <c r="D337" s="215" t="s">
        <v>132</v>
      </c>
      <c r="E337" s="216" t="s">
        <v>529</v>
      </c>
      <c r="F337" s="217" t="s">
        <v>530</v>
      </c>
      <c r="G337" s="218" t="s">
        <v>135</v>
      </c>
      <c r="H337" s="219">
        <v>400.45</v>
      </c>
      <c r="I337" s="220"/>
      <c r="J337" s="221">
        <f>ROUND(I337*H337,2)</f>
        <v>0</v>
      </c>
      <c r="K337" s="217" t="s">
        <v>136</v>
      </c>
      <c r="L337" s="45"/>
      <c r="M337" s="222" t="s">
        <v>1</v>
      </c>
      <c r="N337" s="223" t="s">
        <v>38</v>
      </c>
      <c r="O337" s="92"/>
      <c r="P337" s="224">
        <f>O337*H337</f>
        <v>0</v>
      </c>
      <c r="Q337" s="224">
        <v>0.00023</v>
      </c>
      <c r="R337" s="224">
        <f>Q337*H337</f>
        <v>0.0921035</v>
      </c>
      <c r="S337" s="224">
        <v>0</v>
      </c>
      <c r="T337" s="225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26" t="s">
        <v>217</v>
      </c>
      <c r="AT337" s="226" t="s">
        <v>132</v>
      </c>
      <c r="AU337" s="226" t="s">
        <v>83</v>
      </c>
      <c r="AY337" s="18" t="s">
        <v>129</v>
      </c>
      <c r="BE337" s="227">
        <f>IF(N337="základní",J337,0)</f>
        <v>0</v>
      </c>
      <c r="BF337" s="227">
        <f>IF(N337="snížená",J337,0)</f>
        <v>0</v>
      </c>
      <c r="BG337" s="227">
        <f>IF(N337="zákl. přenesená",J337,0)</f>
        <v>0</v>
      </c>
      <c r="BH337" s="227">
        <f>IF(N337="sníž. přenesená",J337,0)</f>
        <v>0</v>
      </c>
      <c r="BI337" s="227">
        <f>IF(N337="nulová",J337,0)</f>
        <v>0</v>
      </c>
      <c r="BJ337" s="18" t="s">
        <v>81</v>
      </c>
      <c r="BK337" s="227">
        <f>ROUND(I337*H337,2)</f>
        <v>0</v>
      </c>
      <c r="BL337" s="18" t="s">
        <v>217</v>
      </c>
      <c r="BM337" s="226" t="s">
        <v>531</v>
      </c>
    </row>
    <row r="338" s="13" customFormat="1">
      <c r="A338" s="13"/>
      <c r="B338" s="228"/>
      <c r="C338" s="229"/>
      <c r="D338" s="230" t="s">
        <v>139</v>
      </c>
      <c r="E338" s="231" t="s">
        <v>1</v>
      </c>
      <c r="F338" s="232" t="s">
        <v>163</v>
      </c>
      <c r="G338" s="229"/>
      <c r="H338" s="233">
        <v>451.8</v>
      </c>
      <c r="I338" s="234"/>
      <c r="J338" s="229"/>
      <c r="K338" s="229"/>
      <c r="L338" s="235"/>
      <c r="M338" s="236"/>
      <c r="N338" s="237"/>
      <c r="O338" s="237"/>
      <c r="P338" s="237"/>
      <c r="Q338" s="237"/>
      <c r="R338" s="237"/>
      <c r="S338" s="237"/>
      <c r="T338" s="238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9" t="s">
        <v>139</v>
      </c>
      <c r="AU338" s="239" t="s">
        <v>83</v>
      </c>
      <c r="AV338" s="13" t="s">
        <v>83</v>
      </c>
      <c r="AW338" s="13" t="s">
        <v>30</v>
      </c>
      <c r="AX338" s="13" t="s">
        <v>73</v>
      </c>
      <c r="AY338" s="239" t="s">
        <v>129</v>
      </c>
    </row>
    <row r="339" s="13" customFormat="1">
      <c r="A339" s="13"/>
      <c r="B339" s="228"/>
      <c r="C339" s="229"/>
      <c r="D339" s="230" t="s">
        <v>139</v>
      </c>
      <c r="E339" s="231" t="s">
        <v>1</v>
      </c>
      <c r="F339" s="232" t="s">
        <v>164</v>
      </c>
      <c r="G339" s="229"/>
      <c r="H339" s="233">
        <v>-113.75</v>
      </c>
      <c r="I339" s="234"/>
      <c r="J339" s="229"/>
      <c r="K339" s="229"/>
      <c r="L339" s="235"/>
      <c r="M339" s="236"/>
      <c r="N339" s="237"/>
      <c r="O339" s="237"/>
      <c r="P339" s="237"/>
      <c r="Q339" s="237"/>
      <c r="R339" s="237"/>
      <c r="S339" s="237"/>
      <c r="T339" s="238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9" t="s">
        <v>139</v>
      </c>
      <c r="AU339" s="239" t="s">
        <v>83</v>
      </c>
      <c r="AV339" s="13" t="s">
        <v>83</v>
      </c>
      <c r="AW339" s="13" t="s">
        <v>30</v>
      </c>
      <c r="AX339" s="13" t="s">
        <v>73</v>
      </c>
      <c r="AY339" s="239" t="s">
        <v>129</v>
      </c>
    </row>
    <row r="340" s="13" customFormat="1">
      <c r="A340" s="13"/>
      <c r="B340" s="228"/>
      <c r="C340" s="229"/>
      <c r="D340" s="230" t="s">
        <v>139</v>
      </c>
      <c r="E340" s="231" t="s">
        <v>1</v>
      </c>
      <c r="F340" s="232" t="s">
        <v>165</v>
      </c>
      <c r="G340" s="229"/>
      <c r="H340" s="233">
        <v>62.4</v>
      </c>
      <c r="I340" s="234"/>
      <c r="J340" s="229"/>
      <c r="K340" s="229"/>
      <c r="L340" s="235"/>
      <c r="M340" s="236"/>
      <c r="N340" s="237"/>
      <c r="O340" s="237"/>
      <c r="P340" s="237"/>
      <c r="Q340" s="237"/>
      <c r="R340" s="237"/>
      <c r="S340" s="237"/>
      <c r="T340" s="238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9" t="s">
        <v>139</v>
      </c>
      <c r="AU340" s="239" t="s">
        <v>83</v>
      </c>
      <c r="AV340" s="13" t="s">
        <v>83</v>
      </c>
      <c r="AW340" s="13" t="s">
        <v>30</v>
      </c>
      <c r="AX340" s="13" t="s">
        <v>73</v>
      </c>
      <c r="AY340" s="239" t="s">
        <v>129</v>
      </c>
    </row>
    <row r="341" s="14" customFormat="1">
      <c r="A341" s="14"/>
      <c r="B341" s="240"/>
      <c r="C341" s="241"/>
      <c r="D341" s="230" t="s">
        <v>139</v>
      </c>
      <c r="E341" s="242" t="s">
        <v>1</v>
      </c>
      <c r="F341" s="243" t="s">
        <v>166</v>
      </c>
      <c r="G341" s="241"/>
      <c r="H341" s="244">
        <v>400.45</v>
      </c>
      <c r="I341" s="245"/>
      <c r="J341" s="241"/>
      <c r="K341" s="241"/>
      <c r="L341" s="246"/>
      <c r="M341" s="247"/>
      <c r="N341" s="248"/>
      <c r="O341" s="248"/>
      <c r="P341" s="248"/>
      <c r="Q341" s="248"/>
      <c r="R341" s="248"/>
      <c r="S341" s="248"/>
      <c r="T341" s="249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0" t="s">
        <v>139</v>
      </c>
      <c r="AU341" s="250" t="s">
        <v>83</v>
      </c>
      <c r="AV341" s="14" t="s">
        <v>137</v>
      </c>
      <c r="AW341" s="14" t="s">
        <v>30</v>
      </c>
      <c r="AX341" s="14" t="s">
        <v>81</v>
      </c>
      <c r="AY341" s="250" t="s">
        <v>129</v>
      </c>
    </row>
    <row r="342" s="2" customFormat="1" ht="21.75" customHeight="1">
      <c r="A342" s="39"/>
      <c r="B342" s="40"/>
      <c r="C342" s="215" t="s">
        <v>532</v>
      </c>
      <c r="D342" s="215" t="s">
        <v>132</v>
      </c>
      <c r="E342" s="216" t="s">
        <v>533</v>
      </c>
      <c r="F342" s="217" t="s">
        <v>534</v>
      </c>
      <c r="G342" s="218" t="s">
        <v>143</v>
      </c>
      <c r="H342" s="219">
        <v>1</v>
      </c>
      <c r="I342" s="220"/>
      <c r="J342" s="221">
        <f>ROUND(I342*H342,2)</f>
        <v>0</v>
      </c>
      <c r="K342" s="217" t="s">
        <v>1</v>
      </c>
      <c r="L342" s="45"/>
      <c r="M342" s="222" t="s">
        <v>1</v>
      </c>
      <c r="N342" s="223" t="s">
        <v>38</v>
      </c>
      <c r="O342" s="92"/>
      <c r="P342" s="224">
        <f>O342*H342</f>
        <v>0</v>
      </c>
      <c r="Q342" s="224">
        <v>0</v>
      </c>
      <c r="R342" s="224">
        <f>Q342*H342</f>
        <v>0</v>
      </c>
      <c r="S342" s="224">
        <v>0</v>
      </c>
      <c r="T342" s="225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26" t="s">
        <v>217</v>
      </c>
      <c r="AT342" s="226" t="s">
        <v>132</v>
      </c>
      <c r="AU342" s="226" t="s">
        <v>83</v>
      </c>
      <c r="AY342" s="18" t="s">
        <v>129</v>
      </c>
      <c r="BE342" s="227">
        <f>IF(N342="základní",J342,0)</f>
        <v>0</v>
      </c>
      <c r="BF342" s="227">
        <f>IF(N342="snížená",J342,0)</f>
        <v>0</v>
      </c>
      <c r="BG342" s="227">
        <f>IF(N342="zákl. přenesená",J342,0)</f>
        <v>0</v>
      </c>
      <c r="BH342" s="227">
        <f>IF(N342="sníž. přenesená",J342,0)</f>
        <v>0</v>
      </c>
      <c r="BI342" s="227">
        <f>IF(N342="nulová",J342,0)</f>
        <v>0</v>
      </c>
      <c r="BJ342" s="18" t="s">
        <v>81</v>
      </c>
      <c r="BK342" s="227">
        <f>ROUND(I342*H342,2)</f>
        <v>0</v>
      </c>
      <c r="BL342" s="18" t="s">
        <v>217</v>
      </c>
      <c r="BM342" s="226" t="s">
        <v>535</v>
      </c>
    </row>
    <row r="343" s="12" customFormat="1" ht="22.8" customHeight="1">
      <c r="A343" s="12"/>
      <c r="B343" s="199"/>
      <c r="C343" s="200"/>
      <c r="D343" s="201" t="s">
        <v>72</v>
      </c>
      <c r="E343" s="213" t="s">
        <v>536</v>
      </c>
      <c r="F343" s="213" t="s">
        <v>537</v>
      </c>
      <c r="G343" s="200"/>
      <c r="H343" s="200"/>
      <c r="I343" s="203"/>
      <c r="J343" s="214">
        <f>BK343</f>
        <v>0</v>
      </c>
      <c r="K343" s="200"/>
      <c r="L343" s="205"/>
      <c r="M343" s="206"/>
      <c r="N343" s="207"/>
      <c r="O343" s="207"/>
      <c r="P343" s="208">
        <f>SUM(P344:P357)</f>
        <v>0</v>
      </c>
      <c r="Q343" s="207"/>
      <c r="R343" s="208">
        <f>SUM(R344:R357)</f>
        <v>0.065862499999999992</v>
      </c>
      <c r="S343" s="207"/>
      <c r="T343" s="209">
        <f>SUM(T344:T357)</f>
        <v>0</v>
      </c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R343" s="210" t="s">
        <v>83</v>
      </c>
      <c r="AT343" s="211" t="s">
        <v>72</v>
      </c>
      <c r="AU343" s="211" t="s">
        <v>81</v>
      </c>
      <c r="AY343" s="210" t="s">
        <v>129</v>
      </c>
      <c r="BK343" s="212">
        <f>SUM(BK344:BK357)</f>
        <v>0</v>
      </c>
    </row>
    <row r="344" s="2" customFormat="1" ht="24.15" customHeight="1">
      <c r="A344" s="39"/>
      <c r="B344" s="40"/>
      <c r="C344" s="215" t="s">
        <v>538</v>
      </c>
      <c r="D344" s="215" t="s">
        <v>132</v>
      </c>
      <c r="E344" s="216" t="s">
        <v>539</v>
      </c>
      <c r="F344" s="217" t="s">
        <v>540</v>
      </c>
      <c r="G344" s="218" t="s">
        <v>135</v>
      </c>
      <c r="H344" s="219">
        <v>131.725</v>
      </c>
      <c r="I344" s="220"/>
      <c r="J344" s="221">
        <f>ROUND(I344*H344,2)</f>
        <v>0</v>
      </c>
      <c r="K344" s="217" t="s">
        <v>136</v>
      </c>
      <c r="L344" s="45"/>
      <c r="M344" s="222" t="s">
        <v>1</v>
      </c>
      <c r="N344" s="223" t="s">
        <v>38</v>
      </c>
      <c r="O344" s="92"/>
      <c r="P344" s="224">
        <f>O344*H344</f>
        <v>0</v>
      </c>
      <c r="Q344" s="224">
        <v>0.00021</v>
      </c>
      <c r="R344" s="224">
        <f>Q344*H344</f>
        <v>0.02766225</v>
      </c>
      <c r="S344" s="224">
        <v>0</v>
      </c>
      <c r="T344" s="225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26" t="s">
        <v>217</v>
      </c>
      <c r="AT344" s="226" t="s">
        <v>132</v>
      </c>
      <c r="AU344" s="226" t="s">
        <v>83</v>
      </c>
      <c r="AY344" s="18" t="s">
        <v>129</v>
      </c>
      <c r="BE344" s="227">
        <f>IF(N344="základní",J344,0)</f>
        <v>0</v>
      </c>
      <c r="BF344" s="227">
        <f>IF(N344="snížená",J344,0)</f>
        <v>0</v>
      </c>
      <c r="BG344" s="227">
        <f>IF(N344="zákl. přenesená",J344,0)</f>
        <v>0</v>
      </c>
      <c r="BH344" s="227">
        <f>IF(N344="sníž. přenesená",J344,0)</f>
        <v>0</v>
      </c>
      <c r="BI344" s="227">
        <f>IF(N344="nulová",J344,0)</f>
        <v>0</v>
      </c>
      <c r="BJ344" s="18" t="s">
        <v>81</v>
      </c>
      <c r="BK344" s="227">
        <f>ROUND(I344*H344,2)</f>
        <v>0</v>
      </c>
      <c r="BL344" s="18" t="s">
        <v>217</v>
      </c>
      <c r="BM344" s="226" t="s">
        <v>541</v>
      </c>
    </row>
    <row r="345" s="15" customFormat="1">
      <c r="A345" s="15"/>
      <c r="B345" s="251"/>
      <c r="C345" s="252"/>
      <c r="D345" s="230" t="s">
        <v>139</v>
      </c>
      <c r="E345" s="253" t="s">
        <v>1</v>
      </c>
      <c r="F345" s="254" t="s">
        <v>202</v>
      </c>
      <c r="G345" s="252"/>
      <c r="H345" s="253" t="s">
        <v>1</v>
      </c>
      <c r="I345" s="255"/>
      <c r="J345" s="252"/>
      <c r="K345" s="252"/>
      <c r="L345" s="256"/>
      <c r="M345" s="257"/>
      <c r="N345" s="258"/>
      <c r="O345" s="258"/>
      <c r="P345" s="258"/>
      <c r="Q345" s="258"/>
      <c r="R345" s="258"/>
      <c r="S345" s="258"/>
      <c r="T345" s="259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T345" s="260" t="s">
        <v>139</v>
      </c>
      <c r="AU345" s="260" t="s">
        <v>83</v>
      </c>
      <c r="AV345" s="15" t="s">
        <v>81</v>
      </c>
      <c r="AW345" s="15" t="s">
        <v>30</v>
      </c>
      <c r="AX345" s="15" t="s">
        <v>73</v>
      </c>
      <c r="AY345" s="260" t="s">
        <v>129</v>
      </c>
    </row>
    <row r="346" s="13" customFormat="1">
      <c r="A346" s="13"/>
      <c r="B346" s="228"/>
      <c r="C346" s="229"/>
      <c r="D346" s="230" t="s">
        <v>139</v>
      </c>
      <c r="E346" s="231" t="s">
        <v>1</v>
      </c>
      <c r="F346" s="232" t="s">
        <v>203</v>
      </c>
      <c r="G346" s="229"/>
      <c r="H346" s="233">
        <v>8.15</v>
      </c>
      <c r="I346" s="234"/>
      <c r="J346" s="229"/>
      <c r="K346" s="229"/>
      <c r="L346" s="235"/>
      <c r="M346" s="236"/>
      <c r="N346" s="237"/>
      <c r="O346" s="237"/>
      <c r="P346" s="237"/>
      <c r="Q346" s="237"/>
      <c r="R346" s="237"/>
      <c r="S346" s="237"/>
      <c r="T346" s="238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9" t="s">
        <v>139</v>
      </c>
      <c r="AU346" s="239" t="s">
        <v>83</v>
      </c>
      <c r="AV346" s="13" t="s">
        <v>83</v>
      </c>
      <c r="AW346" s="13" t="s">
        <v>30</v>
      </c>
      <c r="AX346" s="13" t="s">
        <v>73</v>
      </c>
      <c r="AY346" s="239" t="s">
        <v>129</v>
      </c>
    </row>
    <row r="347" s="13" customFormat="1">
      <c r="A347" s="13"/>
      <c r="B347" s="228"/>
      <c r="C347" s="229"/>
      <c r="D347" s="230" t="s">
        <v>139</v>
      </c>
      <c r="E347" s="231" t="s">
        <v>1</v>
      </c>
      <c r="F347" s="232" t="s">
        <v>216</v>
      </c>
      <c r="G347" s="229"/>
      <c r="H347" s="233">
        <v>11.175</v>
      </c>
      <c r="I347" s="234"/>
      <c r="J347" s="229"/>
      <c r="K347" s="229"/>
      <c r="L347" s="235"/>
      <c r="M347" s="236"/>
      <c r="N347" s="237"/>
      <c r="O347" s="237"/>
      <c r="P347" s="237"/>
      <c r="Q347" s="237"/>
      <c r="R347" s="237"/>
      <c r="S347" s="237"/>
      <c r="T347" s="238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9" t="s">
        <v>139</v>
      </c>
      <c r="AU347" s="239" t="s">
        <v>83</v>
      </c>
      <c r="AV347" s="13" t="s">
        <v>83</v>
      </c>
      <c r="AW347" s="13" t="s">
        <v>30</v>
      </c>
      <c r="AX347" s="13" t="s">
        <v>73</v>
      </c>
      <c r="AY347" s="239" t="s">
        <v>129</v>
      </c>
    </row>
    <row r="348" s="13" customFormat="1">
      <c r="A348" s="13"/>
      <c r="B348" s="228"/>
      <c r="C348" s="229"/>
      <c r="D348" s="230" t="s">
        <v>139</v>
      </c>
      <c r="E348" s="231" t="s">
        <v>1</v>
      </c>
      <c r="F348" s="232" t="s">
        <v>205</v>
      </c>
      <c r="G348" s="229"/>
      <c r="H348" s="233">
        <v>12.4</v>
      </c>
      <c r="I348" s="234"/>
      <c r="J348" s="229"/>
      <c r="K348" s="229"/>
      <c r="L348" s="235"/>
      <c r="M348" s="236"/>
      <c r="N348" s="237"/>
      <c r="O348" s="237"/>
      <c r="P348" s="237"/>
      <c r="Q348" s="237"/>
      <c r="R348" s="237"/>
      <c r="S348" s="237"/>
      <c r="T348" s="238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9" t="s">
        <v>139</v>
      </c>
      <c r="AU348" s="239" t="s">
        <v>83</v>
      </c>
      <c r="AV348" s="13" t="s">
        <v>83</v>
      </c>
      <c r="AW348" s="13" t="s">
        <v>30</v>
      </c>
      <c r="AX348" s="13" t="s">
        <v>73</v>
      </c>
      <c r="AY348" s="239" t="s">
        <v>129</v>
      </c>
    </row>
    <row r="349" s="13" customFormat="1">
      <c r="A349" s="13"/>
      <c r="B349" s="228"/>
      <c r="C349" s="229"/>
      <c r="D349" s="230" t="s">
        <v>139</v>
      </c>
      <c r="E349" s="231" t="s">
        <v>1</v>
      </c>
      <c r="F349" s="232" t="s">
        <v>542</v>
      </c>
      <c r="G349" s="229"/>
      <c r="H349" s="233">
        <v>100</v>
      </c>
      <c r="I349" s="234"/>
      <c r="J349" s="229"/>
      <c r="K349" s="229"/>
      <c r="L349" s="235"/>
      <c r="M349" s="236"/>
      <c r="N349" s="237"/>
      <c r="O349" s="237"/>
      <c r="P349" s="237"/>
      <c r="Q349" s="237"/>
      <c r="R349" s="237"/>
      <c r="S349" s="237"/>
      <c r="T349" s="238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39" t="s">
        <v>139</v>
      </c>
      <c r="AU349" s="239" t="s">
        <v>83</v>
      </c>
      <c r="AV349" s="13" t="s">
        <v>83</v>
      </c>
      <c r="AW349" s="13" t="s">
        <v>30</v>
      </c>
      <c r="AX349" s="13" t="s">
        <v>73</v>
      </c>
      <c r="AY349" s="239" t="s">
        <v>129</v>
      </c>
    </row>
    <row r="350" s="14" customFormat="1">
      <c r="A350" s="14"/>
      <c r="B350" s="240"/>
      <c r="C350" s="241"/>
      <c r="D350" s="230" t="s">
        <v>139</v>
      </c>
      <c r="E350" s="242" t="s">
        <v>1</v>
      </c>
      <c r="F350" s="243" t="s">
        <v>166</v>
      </c>
      <c r="G350" s="241"/>
      <c r="H350" s="244">
        <v>131.725</v>
      </c>
      <c r="I350" s="245"/>
      <c r="J350" s="241"/>
      <c r="K350" s="241"/>
      <c r="L350" s="246"/>
      <c r="M350" s="247"/>
      <c r="N350" s="248"/>
      <c r="O350" s="248"/>
      <c r="P350" s="248"/>
      <c r="Q350" s="248"/>
      <c r="R350" s="248"/>
      <c r="S350" s="248"/>
      <c r="T350" s="249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0" t="s">
        <v>139</v>
      </c>
      <c r="AU350" s="250" t="s">
        <v>83</v>
      </c>
      <c r="AV350" s="14" t="s">
        <v>137</v>
      </c>
      <c r="AW350" s="14" t="s">
        <v>30</v>
      </c>
      <c r="AX350" s="14" t="s">
        <v>81</v>
      </c>
      <c r="AY350" s="250" t="s">
        <v>129</v>
      </c>
    </row>
    <row r="351" s="2" customFormat="1" ht="24.15" customHeight="1">
      <c r="A351" s="39"/>
      <c r="B351" s="40"/>
      <c r="C351" s="215" t="s">
        <v>543</v>
      </c>
      <c r="D351" s="215" t="s">
        <v>132</v>
      </c>
      <c r="E351" s="216" t="s">
        <v>544</v>
      </c>
      <c r="F351" s="217" t="s">
        <v>545</v>
      </c>
      <c r="G351" s="218" t="s">
        <v>135</v>
      </c>
      <c r="H351" s="219">
        <v>131.725</v>
      </c>
      <c r="I351" s="220"/>
      <c r="J351" s="221">
        <f>ROUND(I351*H351,2)</f>
        <v>0</v>
      </c>
      <c r="K351" s="217" t="s">
        <v>136</v>
      </c>
      <c r="L351" s="45"/>
      <c r="M351" s="222" t="s">
        <v>1</v>
      </c>
      <c r="N351" s="223" t="s">
        <v>38</v>
      </c>
      <c r="O351" s="92"/>
      <c r="P351" s="224">
        <f>O351*H351</f>
        <v>0</v>
      </c>
      <c r="Q351" s="224">
        <v>0.00029</v>
      </c>
      <c r="R351" s="224">
        <f>Q351*H351</f>
        <v>0.03820025</v>
      </c>
      <c r="S351" s="224">
        <v>0</v>
      </c>
      <c r="T351" s="225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26" t="s">
        <v>217</v>
      </c>
      <c r="AT351" s="226" t="s">
        <v>132</v>
      </c>
      <c r="AU351" s="226" t="s">
        <v>83</v>
      </c>
      <c r="AY351" s="18" t="s">
        <v>129</v>
      </c>
      <c r="BE351" s="227">
        <f>IF(N351="základní",J351,0)</f>
        <v>0</v>
      </c>
      <c r="BF351" s="227">
        <f>IF(N351="snížená",J351,0)</f>
        <v>0</v>
      </c>
      <c r="BG351" s="227">
        <f>IF(N351="zákl. přenesená",J351,0)</f>
        <v>0</v>
      </c>
      <c r="BH351" s="227">
        <f>IF(N351="sníž. přenesená",J351,0)</f>
        <v>0</v>
      </c>
      <c r="BI351" s="227">
        <f>IF(N351="nulová",J351,0)</f>
        <v>0</v>
      </c>
      <c r="BJ351" s="18" t="s">
        <v>81</v>
      </c>
      <c r="BK351" s="227">
        <f>ROUND(I351*H351,2)</f>
        <v>0</v>
      </c>
      <c r="BL351" s="18" t="s">
        <v>217</v>
      </c>
      <c r="BM351" s="226" t="s">
        <v>546</v>
      </c>
    </row>
    <row r="352" s="15" customFormat="1">
      <c r="A352" s="15"/>
      <c r="B352" s="251"/>
      <c r="C352" s="252"/>
      <c r="D352" s="230" t="s">
        <v>139</v>
      </c>
      <c r="E352" s="253" t="s">
        <v>1</v>
      </c>
      <c r="F352" s="254" t="s">
        <v>202</v>
      </c>
      <c r="G352" s="252"/>
      <c r="H352" s="253" t="s">
        <v>1</v>
      </c>
      <c r="I352" s="255"/>
      <c r="J352" s="252"/>
      <c r="K352" s="252"/>
      <c r="L352" s="256"/>
      <c r="M352" s="257"/>
      <c r="N352" s="258"/>
      <c r="O352" s="258"/>
      <c r="P352" s="258"/>
      <c r="Q352" s="258"/>
      <c r="R352" s="258"/>
      <c r="S352" s="258"/>
      <c r="T352" s="259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T352" s="260" t="s">
        <v>139</v>
      </c>
      <c r="AU352" s="260" t="s">
        <v>83</v>
      </c>
      <c r="AV352" s="15" t="s">
        <v>81</v>
      </c>
      <c r="AW352" s="15" t="s">
        <v>30</v>
      </c>
      <c r="AX352" s="15" t="s">
        <v>73</v>
      </c>
      <c r="AY352" s="260" t="s">
        <v>129</v>
      </c>
    </row>
    <row r="353" s="13" customFormat="1">
      <c r="A353" s="13"/>
      <c r="B353" s="228"/>
      <c r="C353" s="229"/>
      <c r="D353" s="230" t="s">
        <v>139</v>
      </c>
      <c r="E353" s="231" t="s">
        <v>1</v>
      </c>
      <c r="F353" s="232" t="s">
        <v>203</v>
      </c>
      <c r="G353" s="229"/>
      <c r="H353" s="233">
        <v>8.15</v>
      </c>
      <c r="I353" s="234"/>
      <c r="J353" s="229"/>
      <c r="K353" s="229"/>
      <c r="L353" s="235"/>
      <c r="M353" s="236"/>
      <c r="N353" s="237"/>
      <c r="O353" s="237"/>
      <c r="P353" s="237"/>
      <c r="Q353" s="237"/>
      <c r="R353" s="237"/>
      <c r="S353" s="237"/>
      <c r="T353" s="238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9" t="s">
        <v>139</v>
      </c>
      <c r="AU353" s="239" t="s">
        <v>83</v>
      </c>
      <c r="AV353" s="13" t="s">
        <v>83</v>
      </c>
      <c r="AW353" s="13" t="s">
        <v>30</v>
      </c>
      <c r="AX353" s="13" t="s">
        <v>73</v>
      </c>
      <c r="AY353" s="239" t="s">
        <v>129</v>
      </c>
    </row>
    <row r="354" s="13" customFormat="1">
      <c r="A354" s="13"/>
      <c r="B354" s="228"/>
      <c r="C354" s="229"/>
      <c r="D354" s="230" t="s">
        <v>139</v>
      </c>
      <c r="E354" s="231" t="s">
        <v>1</v>
      </c>
      <c r="F354" s="232" t="s">
        <v>216</v>
      </c>
      <c r="G354" s="229"/>
      <c r="H354" s="233">
        <v>11.175</v>
      </c>
      <c r="I354" s="234"/>
      <c r="J354" s="229"/>
      <c r="K354" s="229"/>
      <c r="L354" s="235"/>
      <c r="M354" s="236"/>
      <c r="N354" s="237"/>
      <c r="O354" s="237"/>
      <c r="P354" s="237"/>
      <c r="Q354" s="237"/>
      <c r="R354" s="237"/>
      <c r="S354" s="237"/>
      <c r="T354" s="238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9" t="s">
        <v>139</v>
      </c>
      <c r="AU354" s="239" t="s">
        <v>83</v>
      </c>
      <c r="AV354" s="13" t="s">
        <v>83</v>
      </c>
      <c r="AW354" s="13" t="s">
        <v>30</v>
      </c>
      <c r="AX354" s="13" t="s">
        <v>73</v>
      </c>
      <c r="AY354" s="239" t="s">
        <v>129</v>
      </c>
    </row>
    <row r="355" s="13" customFormat="1">
      <c r="A355" s="13"/>
      <c r="B355" s="228"/>
      <c r="C355" s="229"/>
      <c r="D355" s="230" t="s">
        <v>139</v>
      </c>
      <c r="E355" s="231" t="s">
        <v>1</v>
      </c>
      <c r="F355" s="232" t="s">
        <v>205</v>
      </c>
      <c r="G355" s="229"/>
      <c r="H355" s="233">
        <v>12.4</v>
      </c>
      <c r="I355" s="234"/>
      <c r="J355" s="229"/>
      <c r="K355" s="229"/>
      <c r="L355" s="235"/>
      <c r="M355" s="236"/>
      <c r="N355" s="237"/>
      <c r="O355" s="237"/>
      <c r="P355" s="237"/>
      <c r="Q355" s="237"/>
      <c r="R355" s="237"/>
      <c r="S355" s="237"/>
      <c r="T355" s="238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9" t="s">
        <v>139</v>
      </c>
      <c r="AU355" s="239" t="s">
        <v>83</v>
      </c>
      <c r="AV355" s="13" t="s">
        <v>83</v>
      </c>
      <c r="AW355" s="13" t="s">
        <v>30</v>
      </c>
      <c r="AX355" s="13" t="s">
        <v>73</v>
      </c>
      <c r="AY355" s="239" t="s">
        <v>129</v>
      </c>
    </row>
    <row r="356" s="13" customFormat="1">
      <c r="A356" s="13"/>
      <c r="B356" s="228"/>
      <c r="C356" s="229"/>
      <c r="D356" s="230" t="s">
        <v>139</v>
      </c>
      <c r="E356" s="231" t="s">
        <v>1</v>
      </c>
      <c r="F356" s="232" t="s">
        <v>542</v>
      </c>
      <c r="G356" s="229"/>
      <c r="H356" s="233">
        <v>100</v>
      </c>
      <c r="I356" s="234"/>
      <c r="J356" s="229"/>
      <c r="K356" s="229"/>
      <c r="L356" s="235"/>
      <c r="M356" s="236"/>
      <c r="N356" s="237"/>
      <c r="O356" s="237"/>
      <c r="P356" s="237"/>
      <c r="Q356" s="237"/>
      <c r="R356" s="237"/>
      <c r="S356" s="237"/>
      <c r="T356" s="238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9" t="s">
        <v>139</v>
      </c>
      <c r="AU356" s="239" t="s">
        <v>83</v>
      </c>
      <c r="AV356" s="13" t="s">
        <v>83</v>
      </c>
      <c r="AW356" s="13" t="s">
        <v>30</v>
      </c>
      <c r="AX356" s="13" t="s">
        <v>73</v>
      </c>
      <c r="AY356" s="239" t="s">
        <v>129</v>
      </c>
    </row>
    <row r="357" s="14" customFormat="1">
      <c r="A357" s="14"/>
      <c r="B357" s="240"/>
      <c r="C357" s="241"/>
      <c r="D357" s="230" t="s">
        <v>139</v>
      </c>
      <c r="E357" s="242" t="s">
        <v>1</v>
      </c>
      <c r="F357" s="243" t="s">
        <v>166</v>
      </c>
      <c r="G357" s="241"/>
      <c r="H357" s="244">
        <v>131.725</v>
      </c>
      <c r="I357" s="245"/>
      <c r="J357" s="241"/>
      <c r="K357" s="241"/>
      <c r="L357" s="246"/>
      <c r="M357" s="247"/>
      <c r="N357" s="248"/>
      <c r="O357" s="248"/>
      <c r="P357" s="248"/>
      <c r="Q357" s="248"/>
      <c r="R357" s="248"/>
      <c r="S357" s="248"/>
      <c r="T357" s="249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0" t="s">
        <v>139</v>
      </c>
      <c r="AU357" s="250" t="s">
        <v>83</v>
      </c>
      <c r="AV357" s="14" t="s">
        <v>137</v>
      </c>
      <c r="AW357" s="14" t="s">
        <v>30</v>
      </c>
      <c r="AX357" s="14" t="s">
        <v>81</v>
      </c>
      <c r="AY357" s="250" t="s">
        <v>129</v>
      </c>
    </row>
    <row r="358" s="12" customFormat="1" ht="25.92" customHeight="1">
      <c r="A358" s="12"/>
      <c r="B358" s="199"/>
      <c r="C358" s="200"/>
      <c r="D358" s="201" t="s">
        <v>72</v>
      </c>
      <c r="E358" s="202" t="s">
        <v>474</v>
      </c>
      <c r="F358" s="202" t="s">
        <v>547</v>
      </c>
      <c r="G358" s="200"/>
      <c r="H358" s="200"/>
      <c r="I358" s="203"/>
      <c r="J358" s="204">
        <f>BK358</f>
        <v>0</v>
      </c>
      <c r="K358" s="200"/>
      <c r="L358" s="205"/>
      <c r="M358" s="206"/>
      <c r="N358" s="207"/>
      <c r="O358" s="207"/>
      <c r="P358" s="208">
        <f>P359</f>
        <v>0</v>
      </c>
      <c r="Q358" s="207"/>
      <c r="R358" s="208">
        <f>R359</f>
        <v>0</v>
      </c>
      <c r="S358" s="207"/>
      <c r="T358" s="209">
        <f>T359</f>
        <v>0</v>
      </c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R358" s="210" t="s">
        <v>130</v>
      </c>
      <c r="AT358" s="211" t="s">
        <v>72</v>
      </c>
      <c r="AU358" s="211" t="s">
        <v>73</v>
      </c>
      <c r="AY358" s="210" t="s">
        <v>129</v>
      </c>
      <c r="BK358" s="212">
        <f>BK359</f>
        <v>0</v>
      </c>
    </row>
    <row r="359" s="12" customFormat="1" ht="22.8" customHeight="1">
      <c r="A359" s="12"/>
      <c r="B359" s="199"/>
      <c r="C359" s="200"/>
      <c r="D359" s="201" t="s">
        <v>72</v>
      </c>
      <c r="E359" s="213" t="s">
        <v>548</v>
      </c>
      <c r="F359" s="213" t="s">
        <v>549</v>
      </c>
      <c r="G359" s="200"/>
      <c r="H359" s="200"/>
      <c r="I359" s="203"/>
      <c r="J359" s="214">
        <f>BK359</f>
        <v>0</v>
      </c>
      <c r="K359" s="200"/>
      <c r="L359" s="205"/>
      <c r="M359" s="206"/>
      <c r="N359" s="207"/>
      <c r="O359" s="207"/>
      <c r="P359" s="208">
        <f>SUM(P360:P368)</f>
        <v>0</v>
      </c>
      <c r="Q359" s="207"/>
      <c r="R359" s="208">
        <f>SUM(R360:R368)</f>
        <v>0</v>
      </c>
      <c r="S359" s="207"/>
      <c r="T359" s="209">
        <f>SUM(T360:T368)</f>
        <v>0</v>
      </c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R359" s="210" t="s">
        <v>130</v>
      </c>
      <c r="AT359" s="211" t="s">
        <v>72</v>
      </c>
      <c r="AU359" s="211" t="s">
        <v>81</v>
      </c>
      <c r="AY359" s="210" t="s">
        <v>129</v>
      </c>
      <c r="BK359" s="212">
        <f>SUM(BK360:BK368)</f>
        <v>0</v>
      </c>
    </row>
    <row r="360" s="2" customFormat="1" ht="24.15" customHeight="1">
      <c r="A360" s="39"/>
      <c r="B360" s="40"/>
      <c r="C360" s="215" t="s">
        <v>550</v>
      </c>
      <c r="D360" s="215" t="s">
        <v>132</v>
      </c>
      <c r="E360" s="216" t="s">
        <v>551</v>
      </c>
      <c r="F360" s="217" t="s">
        <v>552</v>
      </c>
      <c r="G360" s="218" t="s">
        <v>143</v>
      </c>
      <c r="H360" s="219">
        <v>5</v>
      </c>
      <c r="I360" s="220"/>
      <c r="J360" s="221">
        <f>ROUND(I360*H360,2)</f>
        <v>0</v>
      </c>
      <c r="K360" s="217" t="s">
        <v>1</v>
      </c>
      <c r="L360" s="45"/>
      <c r="M360" s="222" t="s">
        <v>1</v>
      </c>
      <c r="N360" s="223" t="s">
        <v>38</v>
      </c>
      <c r="O360" s="92"/>
      <c r="P360" s="224">
        <f>O360*H360</f>
        <v>0</v>
      </c>
      <c r="Q360" s="224">
        <v>0</v>
      </c>
      <c r="R360" s="224">
        <f>Q360*H360</f>
        <v>0</v>
      </c>
      <c r="S360" s="224">
        <v>0</v>
      </c>
      <c r="T360" s="225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26" t="s">
        <v>461</v>
      </c>
      <c r="AT360" s="226" t="s">
        <v>132</v>
      </c>
      <c r="AU360" s="226" t="s">
        <v>83</v>
      </c>
      <c r="AY360" s="18" t="s">
        <v>129</v>
      </c>
      <c r="BE360" s="227">
        <f>IF(N360="základní",J360,0)</f>
        <v>0</v>
      </c>
      <c r="BF360" s="227">
        <f>IF(N360="snížená",J360,0)</f>
        <v>0</v>
      </c>
      <c r="BG360" s="227">
        <f>IF(N360="zákl. přenesená",J360,0)</f>
        <v>0</v>
      </c>
      <c r="BH360" s="227">
        <f>IF(N360="sníž. přenesená",J360,0)</f>
        <v>0</v>
      </c>
      <c r="BI360" s="227">
        <f>IF(N360="nulová",J360,0)</f>
        <v>0</v>
      </c>
      <c r="BJ360" s="18" t="s">
        <v>81</v>
      </c>
      <c r="BK360" s="227">
        <f>ROUND(I360*H360,2)</f>
        <v>0</v>
      </c>
      <c r="BL360" s="18" t="s">
        <v>461</v>
      </c>
      <c r="BM360" s="226" t="s">
        <v>553</v>
      </c>
    </row>
    <row r="361" s="2" customFormat="1">
      <c r="A361" s="39"/>
      <c r="B361" s="40"/>
      <c r="C361" s="41"/>
      <c r="D361" s="230" t="s">
        <v>327</v>
      </c>
      <c r="E361" s="41"/>
      <c r="F361" s="272" t="s">
        <v>554</v>
      </c>
      <c r="G361" s="41"/>
      <c r="H361" s="41"/>
      <c r="I361" s="273"/>
      <c r="J361" s="41"/>
      <c r="K361" s="41"/>
      <c r="L361" s="45"/>
      <c r="M361" s="274"/>
      <c r="N361" s="275"/>
      <c r="O361" s="92"/>
      <c r="P361" s="92"/>
      <c r="Q361" s="92"/>
      <c r="R361" s="92"/>
      <c r="S361" s="92"/>
      <c r="T361" s="93"/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T361" s="18" t="s">
        <v>327</v>
      </c>
      <c r="AU361" s="18" t="s">
        <v>83</v>
      </c>
    </row>
    <row r="362" s="13" customFormat="1">
      <c r="A362" s="13"/>
      <c r="B362" s="228"/>
      <c r="C362" s="229"/>
      <c r="D362" s="230" t="s">
        <v>139</v>
      </c>
      <c r="E362" s="231" t="s">
        <v>1</v>
      </c>
      <c r="F362" s="232" t="s">
        <v>555</v>
      </c>
      <c r="G362" s="229"/>
      <c r="H362" s="233">
        <v>5</v>
      </c>
      <c r="I362" s="234"/>
      <c r="J362" s="229"/>
      <c r="K362" s="229"/>
      <c r="L362" s="235"/>
      <c r="M362" s="236"/>
      <c r="N362" s="237"/>
      <c r="O362" s="237"/>
      <c r="P362" s="237"/>
      <c r="Q362" s="237"/>
      <c r="R362" s="237"/>
      <c r="S362" s="237"/>
      <c r="T362" s="238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9" t="s">
        <v>139</v>
      </c>
      <c r="AU362" s="239" t="s">
        <v>83</v>
      </c>
      <c r="AV362" s="13" t="s">
        <v>83</v>
      </c>
      <c r="AW362" s="13" t="s">
        <v>30</v>
      </c>
      <c r="AX362" s="13" t="s">
        <v>81</v>
      </c>
      <c r="AY362" s="239" t="s">
        <v>129</v>
      </c>
    </row>
    <row r="363" s="2" customFormat="1" ht="24.15" customHeight="1">
      <c r="A363" s="39"/>
      <c r="B363" s="40"/>
      <c r="C363" s="215" t="s">
        <v>556</v>
      </c>
      <c r="D363" s="215" t="s">
        <v>132</v>
      </c>
      <c r="E363" s="216" t="s">
        <v>557</v>
      </c>
      <c r="F363" s="217" t="s">
        <v>558</v>
      </c>
      <c r="G363" s="218" t="s">
        <v>143</v>
      </c>
      <c r="H363" s="219">
        <v>3</v>
      </c>
      <c r="I363" s="220"/>
      <c r="J363" s="221">
        <f>ROUND(I363*H363,2)</f>
        <v>0</v>
      </c>
      <c r="K363" s="217" t="s">
        <v>1</v>
      </c>
      <c r="L363" s="45"/>
      <c r="M363" s="222" t="s">
        <v>1</v>
      </c>
      <c r="N363" s="223" t="s">
        <v>38</v>
      </c>
      <c r="O363" s="92"/>
      <c r="P363" s="224">
        <f>O363*H363</f>
        <v>0</v>
      </c>
      <c r="Q363" s="224">
        <v>0</v>
      </c>
      <c r="R363" s="224">
        <f>Q363*H363</f>
        <v>0</v>
      </c>
      <c r="S363" s="224">
        <v>0</v>
      </c>
      <c r="T363" s="225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26" t="s">
        <v>461</v>
      </c>
      <c r="AT363" s="226" t="s">
        <v>132</v>
      </c>
      <c r="AU363" s="226" t="s">
        <v>83</v>
      </c>
      <c r="AY363" s="18" t="s">
        <v>129</v>
      </c>
      <c r="BE363" s="227">
        <f>IF(N363="základní",J363,0)</f>
        <v>0</v>
      </c>
      <c r="BF363" s="227">
        <f>IF(N363="snížená",J363,0)</f>
        <v>0</v>
      </c>
      <c r="BG363" s="227">
        <f>IF(N363="zákl. přenesená",J363,0)</f>
        <v>0</v>
      </c>
      <c r="BH363" s="227">
        <f>IF(N363="sníž. přenesená",J363,0)</f>
        <v>0</v>
      </c>
      <c r="BI363" s="227">
        <f>IF(N363="nulová",J363,0)</f>
        <v>0</v>
      </c>
      <c r="BJ363" s="18" t="s">
        <v>81</v>
      </c>
      <c r="BK363" s="227">
        <f>ROUND(I363*H363,2)</f>
        <v>0</v>
      </c>
      <c r="BL363" s="18" t="s">
        <v>461</v>
      </c>
      <c r="BM363" s="226" t="s">
        <v>559</v>
      </c>
    </row>
    <row r="364" s="2" customFormat="1">
      <c r="A364" s="39"/>
      <c r="B364" s="40"/>
      <c r="C364" s="41"/>
      <c r="D364" s="230" t="s">
        <v>327</v>
      </c>
      <c r="E364" s="41"/>
      <c r="F364" s="272" t="s">
        <v>560</v>
      </c>
      <c r="G364" s="41"/>
      <c r="H364" s="41"/>
      <c r="I364" s="273"/>
      <c r="J364" s="41"/>
      <c r="K364" s="41"/>
      <c r="L364" s="45"/>
      <c r="M364" s="274"/>
      <c r="N364" s="275"/>
      <c r="O364" s="92"/>
      <c r="P364" s="92"/>
      <c r="Q364" s="92"/>
      <c r="R364" s="92"/>
      <c r="S364" s="92"/>
      <c r="T364" s="93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T364" s="18" t="s">
        <v>327</v>
      </c>
      <c r="AU364" s="18" t="s">
        <v>83</v>
      </c>
    </row>
    <row r="365" s="13" customFormat="1">
      <c r="A365" s="13"/>
      <c r="B365" s="228"/>
      <c r="C365" s="229"/>
      <c r="D365" s="230" t="s">
        <v>139</v>
      </c>
      <c r="E365" s="231" t="s">
        <v>1</v>
      </c>
      <c r="F365" s="232" t="s">
        <v>561</v>
      </c>
      <c r="G365" s="229"/>
      <c r="H365" s="233">
        <v>3</v>
      </c>
      <c r="I365" s="234"/>
      <c r="J365" s="229"/>
      <c r="K365" s="229"/>
      <c r="L365" s="235"/>
      <c r="M365" s="236"/>
      <c r="N365" s="237"/>
      <c r="O365" s="237"/>
      <c r="P365" s="237"/>
      <c r="Q365" s="237"/>
      <c r="R365" s="237"/>
      <c r="S365" s="237"/>
      <c r="T365" s="238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9" t="s">
        <v>139</v>
      </c>
      <c r="AU365" s="239" t="s">
        <v>83</v>
      </c>
      <c r="AV365" s="13" t="s">
        <v>83</v>
      </c>
      <c r="AW365" s="13" t="s">
        <v>30</v>
      </c>
      <c r="AX365" s="13" t="s">
        <v>81</v>
      </c>
      <c r="AY365" s="239" t="s">
        <v>129</v>
      </c>
    </row>
    <row r="366" s="2" customFormat="1" ht="16.5" customHeight="1">
      <c r="A366" s="39"/>
      <c r="B366" s="40"/>
      <c r="C366" s="215" t="s">
        <v>562</v>
      </c>
      <c r="D366" s="215" t="s">
        <v>132</v>
      </c>
      <c r="E366" s="216" t="s">
        <v>563</v>
      </c>
      <c r="F366" s="217" t="s">
        <v>564</v>
      </c>
      <c r="G366" s="218" t="s">
        <v>315</v>
      </c>
      <c r="H366" s="219">
        <v>1</v>
      </c>
      <c r="I366" s="220"/>
      <c r="J366" s="221">
        <f>ROUND(I366*H366,2)</f>
        <v>0</v>
      </c>
      <c r="K366" s="217" t="s">
        <v>1</v>
      </c>
      <c r="L366" s="45"/>
      <c r="M366" s="222" t="s">
        <v>1</v>
      </c>
      <c r="N366" s="223" t="s">
        <v>38</v>
      </c>
      <c r="O366" s="92"/>
      <c r="P366" s="224">
        <f>O366*H366</f>
        <v>0</v>
      </c>
      <c r="Q366" s="224">
        <v>0</v>
      </c>
      <c r="R366" s="224">
        <f>Q366*H366</f>
        <v>0</v>
      </c>
      <c r="S366" s="224">
        <v>0</v>
      </c>
      <c r="T366" s="225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26" t="s">
        <v>461</v>
      </c>
      <c r="AT366" s="226" t="s">
        <v>132</v>
      </c>
      <c r="AU366" s="226" t="s">
        <v>83</v>
      </c>
      <c r="AY366" s="18" t="s">
        <v>129</v>
      </c>
      <c r="BE366" s="227">
        <f>IF(N366="základní",J366,0)</f>
        <v>0</v>
      </c>
      <c r="BF366" s="227">
        <f>IF(N366="snížená",J366,0)</f>
        <v>0</v>
      </c>
      <c r="BG366" s="227">
        <f>IF(N366="zákl. přenesená",J366,0)</f>
        <v>0</v>
      </c>
      <c r="BH366" s="227">
        <f>IF(N366="sníž. přenesená",J366,0)</f>
        <v>0</v>
      </c>
      <c r="BI366" s="227">
        <f>IF(N366="nulová",J366,0)</f>
        <v>0</v>
      </c>
      <c r="BJ366" s="18" t="s">
        <v>81</v>
      </c>
      <c r="BK366" s="227">
        <f>ROUND(I366*H366,2)</f>
        <v>0</v>
      </c>
      <c r="BL366" s="18" t="s">
        <v>461</v>
      </c>
      <c r="BM366" s="226" t="s">
        <v>565</v>
      </c>
    </row>
    <row r="367" s="2" customFormat="1">
      <c r="A367" s="39"/>
      <c r="B367" s="40"/>
      <c r="C367" s="41"/>
      <c r="D367" s="230" t="s">
        <v>327</v>
      </c>
      <c r="E367" s="41"/>
      <c r="F367" s="272" t="s">
        <v>566</v>
      </c>
      <c r="G367" s="41"/>
      <c r="H367" s="41"/>
      <c r="I367" s="273"/>
      <c r="J367" s="41"/>
      <c r="K367" s="41"/>
      <c r="L367" s="45"/>
      <c r="M367" s="274"/>
      <c r="N367" s="275"/>
      <c r="O367" s="92"/>
      <c r="P367" s="92"/>
      <c r="Q367" s="92"/>
      <c r="R367" s="92"/>
      <c r="S367" s="92"/>
      <c r="T367" s="93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T367" s="18" t="s">
        <v>327</v>
      </c>
      <c r="AU367" s="18" t="s">
        <v>83</v>
      </c>
    </row>
    <row r="368" s="2" customFormat="1" ht="16.5" customHeight="1">
      <c r="A368" s="39"/>
      <c r="B368" s="40"/>
      <c r="C368" s="215" t="s">
        <v>567</v>
      </c>
      <c r="D368" s="215" t="s">
        <v>132</v>
      </c>
      <c r="E368" s="216" t="s">
        <v>568</v>
      </c>
      <c r="F368" s="217" t="s">
        <v>569</v>
      </c>
      <c r="G368" s="218" t="s">
        <v>143</v>
      </c>
      <c r="H368" s="219">
        <v>10</v>
      </c>
      <c r="I368" s="220"/>
      <c r="J368" s="221">
        <f>ROUND(I368*H368,2)</f>
        <v>0</v>
      </c>
      <c r="K368" s="217" t="s">
        <v>1</v>
      </c>
      <c r="L368" s="45"/>
      <c r="M368" s="222" t="s">
        <v>1</v>
      </c>
      <c r="N368" s="223" t="s">
        <v>38</v>
      </c>
      <c r="O368" s="92"/>
      <c r="P368" s="224">
        <f>O368*H368</f>
        <v>0</v>
      </c>
      <c r="Q368" s="224">
        <v>0</v>
      </c>
      <c r="R368" s="224">
        <f>Q368*H368</f>
        <v>0</v>
      </c>
      <c r="S368" s="224">
        <v>0</v>
      </c>
      <c r="T368" s="225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26" t="s">
        <v>461</v>
      </c>
      <c r="AT368" s="226" t="s">
        <v>132</v>
      </c>
      <c r="AU368" s="226" t="s">
        <v>83</v>
      </c>
      <c r="AY368" s="18" t="s">
        <v>129</v>
      </c>
      <c r="BE368" s="227">
        <f>IF(N368="základní",J368,0)</f>
        <v>0</v>
      </c>
      <c r="BF368" s="227">
        <f>IF(N368="snížená",J368,0)</f>
        <v>0</v>
      </c>
      <c r="BG368" s="227">
        <f>IF(N368="zákl. přenesená",J368,0)</f>
        <v>0</v>
      </c>
      <c r="BH368" s="227">
        <f>IF(N368="sníž. přenesená",J368,0)</f>
        <v>0</v>
      </c>
      <c r="BI368" s="227">
        <f>IF(N368="nulová",J368,0)</f>
        <v>0</v>
      </c>
      <c r="BJ368" s="18" t="s">
        <v>81</v>
      </c>
      <c r="BK368" s="227">
        <f>ROUND(I368*H368,2)</f>
        <v>0</v>
      </c>
      <c r="BL368" s="18" t="s">
        <v>461</v>
      </c>
      <c r="BM368" s="226" t="s">
        <v>570</v>
      </c>
    </row>
    <row r="369" s="12" customFormat="1" ht="25.92" customHeight="1">
      <c r="A369" s="12"/>
      <c r="B369" s="199"/>
      <c r="C369" s="200"/>
      <c r="D369" s="201" t="s">
        <v>72</v>
      </c>
      <c r="E369" s="202" t="s">
        <v>571</v>
      </c>
      <c r="F369" s="202" t="s">
        <v>571</v>
      </c>
      <c r="G369" s="200"/>
      <c r="H369" s="200"/>
      <c r="I369" s="203"/>
      <c r="J369" s="204">
        <f>BK369</f>
        <v>0</v>
      </c>
      <c r="K369" s="200"/>
      <c r="L369" s="205"/>
      <c r="M369" s="206"/>
      <c r="N369" s="207"/>
      <c r="O369" s="207"/>
      <c r="P369" s="208">
        <f>P370+P375</f>
        <v>0</v>
      </c>
      <c r="Q369" s="207"/>
      <c r="R369" s="208">
        <f>R370+R375</f>
        <v>0</v>
      </c>
      <c r="S369" s="207"/>
      <c r="T369" s="209">
        <f>T370+T375</f>
        <v>0</v>
      </c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R369" s="210" t="s">
        <v>154</v>
      </c>
      <c r="AT369" s="211" t="s">
        <v>72</v>
      </c>
      <c r="AU369" s="211" t="s">
        <v>73</v>
      </c>
      <c r="AY369" s="210" t="s">
        <v>129</v>
      </c>
      <c r="BK369" s="212">
        <f>BK370+BK375</f>
        <v>0</v>
      </c>
    </row>
    <row r="370" s="12" customFormat="1" ht="22.8" customHeight="1">
      <c r="A370" s="12"/>
      <c r="B370" s="199"/>
      <c r="C370" s="200"/>
      <c r="D370" s="201" t="s">
        <v>72</v>
      </c>
      <c r="E370" s="213" t="s">
        <v>73</v>
      </c>
      <c r="F370" s="213" t="s">
        <v>572</v>
      </c>
      <c r="G370" s="200"/>
      <c r="H370" s="200"/>
      <c r="I370" s="203"/>
      <c r="J370" s="214">
        <f>BK370</f>
        <v>0</v>
      </c>
      <c r="K370" s="200"/>
      <c r="L370" s="205"/>
      <c r="M370" s="206"/>
      <c r="N370" s="207"/>
      <c r="O370" s="207"/>
      <c r="P370" s="208">
        <f>SUM(P371:P374)</f>
        <v>0</v>
      </c>
      <c r="Q370" s="207"/>
      <c r="R370" s="208">
        <f>SUM(R371:R374)</f>
        <v>0</v>
      </c>
      <c r="S370" s="207"/>
      <c r="T370" s="209">
        <f>SUM(T371:T374)</f>
        <v>0</v>
      </c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R370" s="210" t="s">
        <v>154</v>
      </c>
      <c r="AT370" s="211" t="s">
        <v>72</v>
      </c>
      <c r="AU370" s="211" t="s">
        <v>81</v>
      </c>
      <c r="AY370" s="210" t="s">
        <v>129</v>
      </c>
      <c r="BK370" s="212">
        <f>SUM(BK371:BK374)</f>
        <v>0</v>
      </c>
    </row>
    <row r="371" s="2" customFormat="1" ht="16.5" customHeight="1">
      <c r="A371" s="39"/>
      <c r="B371" s="40"/>
      <c r="C371" s="215" t="s">
        <v>573</v>
      </c>
      <c r="D371" s="215" t="s">
        <v>132</v>
      </c>
      <c r="E371" s="216" t="s">
        <v>574</v>
      </c>
      <c r="F371" s="217" t="s">
        <v>575</v>
      </c>
      <c r="G371" s="218" t="s">
        <v>315</v>
      </c>
      <c r="H371" s="219">
        <v>1</v>
      </c>
      <c r="I371" s="220"/>
      <c r="J371" s="221">
        <f>ROUND(I371*H371,2)</f>
        <v>0</v>
      </c>
      <c r="K371" s="217" t="s">
        <v>1</v>
      </c>
      <c r="L371" s="45"/>
      <c r="M371" s="222" t="s">
        <v>1</v>
      </c>
      <c r="N371" s="223" t="s">
        <v>38</v>
      </c>
      <c r="O371" s="92"/>
      <c r="P371" s="224">
        <f>O371*H371</f>
        <v>0</v>
      </c>
      <c r="Q371" s="224">
        <v>0</v>
      </c>
      <c r="R371" s="224">
        <f>Q371*H371</f>
        <v>0</v>
      </c>
      <c r="S371" s="224">
        <v>0</v>
      </c>
      <c r="T371" s="225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26" t="s">
        <v>137</v>
      </c>
      <c r="AT371" s="226" t="s">
        <v>132</v>
      </c>
      <c r="AU371" s="226" t="s">
        <v>83</v>
      </c>
      <c r="AY371" s="18" t="s">
        <v>129</v>
      </c>
      <c r="BE371" s="227">
        <f>IF(N371="základní",J371,0)</f>
        <v>0</v>
      </c>
      <c r="BF371" s="227">
        <f>IF(N371="snížená",J371,0)</f>
        <v>0</v>
      </c>
      <c r="BG371" s="227">
        <f>IF(N371="zákl. přenesená",J371,0)</f>
        <v>0</v>
      </c>
      <c r="BH371" s="227">
        <f>IF(N371="sníž. přenesená",J371,0)</f>
        <v>0</v>
      </c>
      <c r="BI371" s="227">
        <f>IF(N371="nulová",J371,0)</f>
        <v>0</v>
      </c>
      <c r="BJ371" s="18" t="s">
        <v>81</v>
      </c>
      <c r="BK371" s="227">
        <f>ROUND(I371*H371,2)</f>
        <v>0</v>
      </c>
      <c r="BL371" s="18" t="s">
        <v>137</v>
      </c>
      <c r="BM371" s="226" t="s">
        <v>576</v>
      </c>
    </row>
    <row r="372" s="2" customFormat="1" ht="16.5" customHeight="1">
      <c r="A372" s="39"/>
      <c r="B372" s="40"/>
      <c r="C372" s="215" t="s">
        <v>577</v>
      </c>
      <c r="D372" s="215" t="s">
        <v>132</v>
      </c>
      <c r="E372" s="216" t="s">
        <v>578</v>
      </c>
      <c r="F372" s="217" t="s">
        <v>579</v>
      </c>
      <c r="G372" s="218" t="s">
        <v>315</v>
      </c>
      <c r="H372" s="219">
        <v>1</v>
      </c>
      <c r="I372" s="220"/>
      <c r="J372" s="221">
        <f>ROUND(I372*H372,2)</f>
        <v>0</v>
      </c>
      <c r="K372" s="217" t="s">
        <v>1</v>
      </c>
      <c r="L372" s="45"/>
      <c r="M372" s="222" t="s">
        <v>1</v>
      </c>
      <c r="N372" s="223" t="s">
        <v>38</v>
      </c>
      <c r="O372" s="92"/>
      <c r="P372" s="224">
        <f>O372*H372</f>
        <v>0</v>
      </c>
      <c r="Q372" s="224">
        <v>0</v>
      </c>
      <c r="R372" s="224">
        <f>Q372*H372</f>
        <v>0</v>
      </c>
      <c r="S372" s="224">
        <v>0</v>
      </c>
      <c r="T372" s="225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26" t="s">
        <v>137</v>
      </c>
      <c r="AT372" s="226" t="s">
        <v>132</v>
      </c>
      <c r="AU372" s="226" t="s">
        <v>83</v>
      </c>
      <c r="AY372" s="18" t="s">
        <v>129</v>
      </c>
      <c r="BE372" s="227">
        <f>IF(N372="základní",J372,0)</f>
        <v>0</v>
      </c>
      <c r="BF372" s="227">
        <f>IF(N372="snížená",J372,0)</f>
        <v>0</v>
      </c>
      <c r="BG372" s="227">
        <f>IF(N372="zákl. přenesená",J372,0)</f>
        <v>0</v>
      </c>
      <c r="BH372" s="227">
        <f>IF(N372="sníž. přenesená",J372,0)</f>
        <v>0</v>
      </c>
      <c r="BI372" s="227">
        <f>IF(N372="nulová",J372,0)</f>
        <v>0</v>
      </c>
      <c r="BJ372" s="18" t="s">
        <v>81</v>
      </c>
      <c r="BK372" s="227">
        <f>ROUND(I372*H372,2)</f>
        <v>0</v>
      </c>
      <c r="BL372" s="18" t="s">
        <v>137</v>
      </c>
      <c r="BM372" s="226" t="s">
        <v>580</v>
      </c>
    </row>
    <row r="373" s="2" customFormat="1" ht="24.15" customHeight="1">
      <c r="A373" s="39"/>
      <c r="B373" s="40"/>
      <c r="C373" s="215" t="s">
        <v>581</v>
      </c>
      <c r="D373" s="215" t="s">
        <v>132</v>
      </c>
      <c r="E373" s="216" t="s">
        <v>582</v>
      </c>
      <c r="F373" s="217" t="s">
        <v>583</v>
      </c>
      <c r="G373" s="218" t="s">
        <v>315</v>
      </c>
      <c r="H373" s="219">
        <v>1</v>
      </c>
      <c r="I373" s="220"/>
      <c r="J373" s="221">
        <f>ROUND(I373*H373,2)</f>
        <v>0</v>
      </c>
      <c r="K373" s="217" t="s">
        <v>1</v>
      </c>
      <c r="L373" s="45"/>
      <c r="M373" s="222" t="s">
        <v>1</v>
      </c>
      <c r="N373" s="223" t="s">
        <v>38</v>
      </c>
      <c r="O373" s="92"/>
      <c r="P373" s="224">
        <f>O373*H373</f>
        <v>0</v>
      </c>
      <c r="Q373" s="224">
        <v>0</v>
      </c>
      <c r="R373" s="224">
        <f>Q373*H373</f>
        <v>0</v>
      </c>
      <c r="S373" s="224">
        <v>0</v>
      </c>
      <c r="T373" s="225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26" t="s">
        <v>137</v>
      </c>
      <c r="AT373" s="226" t="s">
        <v>132</v>
      </c>
      <c r="AU373" s="226" t="s">
        <v>83</v>
      </c>
      <c r="AY373" s="18" t="s">
        <v>129</v>
      </c>
      <c r="BE373" s="227">
        <f>IF(N373="základní",J373,0)</f>
        <v>0</v>
      </c>
      <c r="BF373" s="227">
        <f>IF(N373="snížená",J373,0)</f>
        <v>0</v>
      </c>
      <c r="BG373" s="227">
        <f>IF(N373="zákl. přenesená",J373,0)</f>
        <v>0</v>
      </c>
      <c r="BH373" s="227">
        <f>IF(N373="sníž. přenesená",J373,0)</f>
        <v>0</v>
      </c>
      <c r="BI373" s="227">
        <f>IF(N373="nulová",J373,0)</f>
        <v>0</v>
      </c>
      <c r="BJ373" s="18" t="s">
        <v>81</v>
      </c>
      <c r="BK373" s="227">
        <f>ROUND(I373*H373,2)</f>
        <v>0</v>
      </c>
      <c r="BL373" s="18" t="s">
        <v>137</v>
      </c>
      <c r="BM373" s="226" t="s">
        <v>584</v>
      </c>
    </row>
    <row r="374" s="2" customFormat="1">
      <c r="A374" s="39"/>
      <c r="B374" s="40"/>
      <c r="C374" s="41"/>
      <c r="D374" s="230" t="s">
        <v>327</v>
      </c>
      <c r="E374" s="41"/>
      <c r="F374" s="272" t="s">
        <v>585</v>
      </c>
      <c r="G374" s="41"/>
      <c r="H374" s="41"/>
      <c r="I374" s="273"/>
      <c r="J374" s="41"/>
      <c r="K374" s="41"/>
      <c r="L374" s="45"/>
      <c r="M374" s="274"/>
      <c r="N374" s="275"/>
      <c r="O374" s="92"/>
      <c r="P374" s="92"/>
      <c r="Q374" s="92"/>
      <c r="R374" s="92"/>
      <c r="S374" s="92"/>
      <c r="T374" s="93"/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T374" s="18" t="s">
        <v>327</v>
      </c>
      <c r="AU374" s="18" t="s">
        <v>83</v>
      </c>
    </row>
    <row r="375" s="12" customFormat="1" ht="22.8" customHeight="1">
      <c r="A375" s="12"/>
      <c r="B375" s="199"/>
      <c r="C375" s="200"/>
      <c r="D375" s="201" t="s">
        <v>72</v>
      </c>
      <c r="E375" s="213" t="s">
        <v>586</v>
      </c>
      <c r="F375" s="213" t="s">
        <v>587</v>
      </c>
      <c r="G375" s="200"/>
      <c r="H375" s="200"/>
      <c r="I375" s="203"/>
      <c r="J375" s="214">
        <f>BK375</f>
        <v>0</v>
      </c>
      <c r="K375" s="200"/>
      <c r="L375" s="205"/>
      <c r="M375" s="206"/>
      <c r="N375" s="207"/>
      <c r="O375" s="207"/>
      <c r="P375" s="208">
        <f>P376</f>
        <v>0</v>
      </c>
      <c r="Q375" s="207"/>
      <c r="R375" s="208">
        <f>R376</f>
        <v>0</v>
      </c>
      <c r="S375" s="207"/>
      <c r="T375" s="209">
        <f>T376</f>
        <v>0</v>
      </c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R375" s="210" t="s">
        <v>154</v>
      </c>
      <c r="AT375" s="211" t="s">
        <v>72</v>
      </c>
      <c r="AU375" s="211" t="s">
        <v>81</v>
      </c>
      <c r="AY375" s="210" t="s">
        <v>129</v>
      </c>
      <c r="BK375" s="212">
        <f>BK376</f>
        <v>0</v>
      </c>
    </row>
    <row r="376" s="2" customFormat="1" ht="16.5" customHeight="1">
      <c r="A376" s="39"/>
      <c r="B376" s="40"/>
      <c r="C376" s="215" t="s">
        <v>588</v>
      </c>
      <c r="D376" s="215" t="s">
        <v>132</v>
      </c>
      <c r="E376" s="216" t="s">
        <v>589</v>
      </c>
      <c r="F376" s="217" t="s">
        <v>590</v>
      </c>
      <c r="G376" s="218" t="s">
        <v>315</v>
      </c>
      <c r="H376" s="219">
        <v>1</v>
      </c>
      <c r="I376" s="220"/>
      <c r="J376" s="221">
        <f>ROUND(I376*H376,2)</f>
        <v>0</v>
      </c>
      <c r="K376" s="217" t="s">
        <v>1</v>
      </c>
      <c r="L376" s="45"/>
      <c r="M376" s="222" t="s">
        <v>1</v>
      </c>
      <c r="N376" s="223" t="s">
        <v>38</v>
      </c>
      <c r="O376" s="92"/>
      <c r="P376" s="224">
        <f>O376*H376</f>
        <v>0</v>
      </c>
      <c r="Q376" s="224">
        <v>0</v>
      </c>
      <c r="R376" s="224">
        <f>Q376*H376</f>
        <v>0</v>
      </c>
      <c r="S376" s="224">
        <v>0</v>
      </c>
      <c r="T376" s="225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26" t="s">
        <v>591</v>
      </c>
      <c r="AT376" s="226" t="s">
        <v>132</v>
      </c>
      <c r="AU376" s="226" t="s">
        <v>83</v>
      </c>
      <c r="AY376" s="18" t="s">
        <v>129</v>
      </c>
      <c r="BE376" s="227">
        <f>IF(N376="základní",J376,0)</f>
        <v>0</v>
      </c>
      <c r="BF376" s="227">
        <f>IF(N376="snížená",J376,0)</f>
        <v>0</v>
      </c>
      <c r="BG376" s="227">
        <f>IF(N376="zákl. přenesená",J376,0)</f>
        <v>0</v>
      </c>
      <c r="BH376" s="227">
        <f>IF(N376="sníž. přenesená",J376,0)</f>
        <v>0</v>
      </c>
      <c r="BI376" s="227">
        <f>IF(N376="nulová",J376,0)</f>
        <v>0</v>
      </c>
      <c r="BJ376" s="18" t="s">
        <v>81</v>
      </c>
      <c r="BK376" s="227">
        <f>ROUND(I376*H376,2)</f>
        <v>0</v>
      </c>
      <c r="BL376" s="18" t="s">
        <v>591</v>
      </c>
      <c r="BM376" s="226" t="s">
        <v>592</v>
      </c>
    </row>
    <row r="377" s="12" customFormat="1" ht="25.92" customHeight="1">
      <c r="A377" s="12"/>
      <c r="B377" s="199"/>
      <c r="C377" s="200"/>
      <c r="D377" s="201" t="s">
        <v>72</v>
      </c>
      <c r="E377" s="202" t="s">
        <v>593</v>
      </c>
      <c r="F377" s="202" t="s">
        <v>594</v>
      </c>
      <c r="G377" s="200"/>
      <c r="H377" s="200"/>
      <c r="I377" s="203"/>
      <c r="J377" s="204">
        <f>BK377</f>
        <v>0</v>
      </c>
      <c r="K377" s="200"/>
      <c r="L377" s="205"/>
      <c r="M377" s="206"/>
      <c r="N377" s="207"/>
      <c r="O377" s="207"/>
      <c r="P377" s="208">
        <f>SUM(P378:P380)</f>
        <v>0</v>
      </c>
      <c r="Q377" s="207"/>
      <c r="R377" s="208">
        <f>SUM(R378:R380)</f>
        <v>0</v>
      </c>
      <c r="S377" s="207"/>
      <c r="T377" s="209">
        <f>SUM(T378:T380)</f>
        <v>0</v>
      </c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R377" s="210" t="s">
        <v>154</v>
      </c>
      <c r="AT377" s="211" t="s">
        <v>72</v>
      </c>
      <c r="AU377" s="211" t="s">
        <v>73</v>
      </c>
      <c r="AY377" s="210" t="s">
        <v>129</v>
      </c>
      <c r="BK377" s="212">
        <f>SUM(BK378:BK380)</f>
        <v>0</v>
      </c>
    </row>
    <row r="378" s="2" customFormat="1" ht="16.5" customHeight="1">
      <c r="A378" s="39"/>
      <c r="B378" s="40"/>
      <c r="C378" s="215" t="s">
        <v>595</v>
      </c>
      <c r="D378" s="215" t="s">
        <v>132</v>
      </c>
      <c r="E378" s="216" t="s">
        <v>596</v>
      </c>
      <c r="F378" s="217" t="s">
        <v>597</v>
      </c>
      <c r="G378" s="218" t="s">
        <v>315</v>
      </c>
      <c r="H378" s="219">
        <v>1</v>
      </c>
      <c r="I378" s="220"/>
      <c r="J378" s="221">
        <f>ROUND(I378*H378,2)</f>
        <v>0</v>
      </c>
      <c r="K378" s="217" t="s">
        <v>1</v>
      </c>
      <c r="L378" s="45"/>
      <c r="M378" s="222" t="s">
        <v>1</v>
      </c>
      <c r="N378" s="223" t="s">
        <v>38</v>
      </c>
      <c r="O378" s="92"/>
      <c r="P378" s="224">
        <f>O378*H378</f>
        <v>0</v>
      </c>
      <c r="Q378" s="224">
        <v>0</v>
      </c>
      <c r="R378" s="224">
        <f>Q378*H378</f>
        <v>0</v>
      </c>
      <c r="S378" s="224">
        <v>0</v>
      </c>
      <c r="T378" s="225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26" t="s">
        <v>137</v>
      </c>
      <c r="AT378" s="226" t="s">
        <v>132</v>
      </c>
      <c r="AU378" s="226" t="s">
        <v>81</v>
      </c>
      <c r="AY378" s="18" t="s">
        <v>129</v>
      </c>
      <c r="BE378" s="227">
        <f>IF(N378="základní",J378,0)</f>
        <v>0</v>
      </c>
      <c r="BF378" s="227">
        <f>IF(N378="snížená",J378,0)</f>
        <v>0</v>
      </c>
      <c r="BG378" s="227">
        <f>IF(N378="zákl. přenesená",J378,0)</f>
        <v>0</v>
      </c>
      <c r="BH378" s="227">
        <f>IF(N378="sníž. přenesená",J378,0)</f>
        <v>0</v>
      </c>
      <c r="BI378" s="227">
        <f>IF(N378="nulová",J378,0)</f>
        <v>0</v>
      </c>
      <c r="BJ378" s="18" t="s">
        <v>81</v>
      </c>
      <c r="BK378" s="227">
        <f>ROUND(I378*H378,2)</f>
        <v>0</v>
      </c>
      <c r="BL378" s="18" t="s">
        <v>137</v>
      </c>
      <c r="BM378" s="226" t="s">
        <v>598</v>
      </c>
    </row>
    <row r="379" s="2" customFormat="1">
      <c r="A379" s="39"/>
      <c r="B379" s="40"/>
      <c r="C379" s="41"/>
      <c r="D379" s="230" t="s">
        <v>327</v>
      </c>
      <c r="E379" s="41"/>
      <c r="F379" s="272" t="s">
        <v>599</v>
      </c>
      <c r="G379" s="41"/>
      <c r="H379" s="41"/>
      <c r="I379" s="273"/>
      <c r="J379" s="41"/>
      <c r="K379" s="41"/>
      <c r="L379" s="45"/>
      <c r="M379" s="274"/>
      <c r="N379" s="275"/>
      <c r="O379" s="92"/>
      <c r="P379" s="92"/>
      <c r="Q379" s="92"/>
      <c r="R379" s="92"/>
      <c r="S379" s="92"/>
      <c r="T379" s="93"/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T379" s="18" t="s">
        <v>327</v>
      </c>
      <c r="AU379" s="18" t="s">
        <v>81</v>
      </c>
    </row>
    <row r="380" s="2" customFormat="1" ht="21.75" customHeight="1">
      <c r="A380" s="39"/>
      <c r="B380" s="40"/>
      <c r="C380" s="215" t="s">
        <v>600</v>
      </c>
      <c r="D380" s="215" t="s">
        <v>132</v>
      </c>
      <c r="E380" s="216" t="s">
        <v>601</v>
      </c>
      <c r="F380" s="217" t="s">
        <v>602</v>
      </c>
      <c r="G380" s="218" t="s">
        <v>315</v>
      </c>
      <c r="H380" s="219">
        <v>1</v>
      </c>
      <c r="I380" s="220"/>
      <c r="J380" s="221">
        <f>ROUND(I380*H380,2)</f>
        <v>0</v>
      </c>
      <c r="K380" s="217" t="s">
        <v>1</v>
      </c>
      <c r="L380" s="45"/>
      <c r="M380" s="287" t="s">
        <v>1</v>
      </c>
      <c r="N380" s="288" t="s">
        <v>38</v>
      </c>
      <c r="O380" s="289"/>
      <c r="P380" s="290">
        <f>O380*H380</f>
        <v>0</v>
      </c>
      <c r="Q380" s="290">
        <v>0</v>
      </c>
      <c r="R380" s="290">
        <f>Q380*H380</f>
        <v>0</v>
      </c>
      <c r="S380" s="290">
        <v>0</v>
      </c>
      <c r="T380" s="291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26" t="s">
        <v>137</v>
      </c>
      <c r="AT380" s="226" t="s">
        <v>132</v>
      </c>
      <c r="AU380" s="226" t="s">
        <v>81</v>
      </c>
      <c r="AY380" s="18" t="s">
        <v>129</v>
      </c>
      <c r="BE380" s="227">
        <f>IF(N380="základní",J380,0)</f>
        <v>0</v>
      </c>
      <c r="BF380" s="227">
        <f>IF(N380="snížená",J380,0)</f>
        <v>0</v>
      </c>
      <c r="BG380" s="227">
        <f>IF(N380="zákl. přenesená",J380,0)</f>
        <v>0</v>
      </c>
      <c r="BH380" s="227">
        <f>IF(N380="sníž. přenesená",J380,0)</f>
        <v>0</v>
      </c>
      <c r="BI380" s="227">
        <f>IF(N380="nulová",J380,0)</f>
        <v>0</v>
      </c>
      <c r="BJ380" s="18" t="s">
        <v>81</v>
      </c>
      <c r="BK380" s="227">
        <f>ROUND(I380*H380,2)</f>
        <v>0</v>
      </c>
      <c r="BL380" s="18" t="s">
        <v>137</v>
      </c>
      <c r="BM380" s="226" t="s">
        <v>603</v>
      </c>
    </row>
    <row r="381" s="2" customFormat="1" ht="6.96" customHeight="1">
      <c r="A381" s="39"/>
      <c r="B381" s="67"/>
      <c r="C381" s="68"/>
      <c r="D381" s="68"/>
      <c r="E381" s="68"/>
      <c r="F381" s="68"/>
      <c r="G381" s="68"/>
      <c r="H381" s="68"/>
      <c r="I381" s="68"/>
      <c r="J381" s="68"/>
      <c r="K381" s="68"/>
      <c r="L381" s="45"/>
      <c r="M381" s="39"/>
      <c r="O381" s="39"/>
      <c r="P381" s="39"/>
      <c r="Q381" s="39"/>
      <c r="R381" s="39"/>
      <c r="S381" s="39"/>
      <c r="T381" s="39"/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</row>
  </sheetData>
  <sheetProtection sheet="1" autoFilter="0" formatColumns="0" formatRows="0" objects="1" scenarios="1" spinCount="100000" saltValue="U6so0URUJtqxGCunjjg7VWI9eTQ/uGyY8IbN0qAU7Im1i5eCloF/s8OF12rLnwrvgXvyZkNyfyiPMjbHhzKbrA==" hashValue="n6Sw93FcD5swTSqfCrGiOlwUSpRI/9C1YKsXArUw7CrvQhC40JowbP+nu2qnvKG2slC7c495wf7k/pR1sWOWbg==" algorithmName="SHA-512" password="CC35"/>
  <autoFilter ref="C137:K380"/>
  <mergeCells count="9">
    <mergeCell ref="E7:H7"/>
    <mergeCell ref="E9:H9"/>
    <mergeCell ref="E18:H18"/>
    <mergeCell ref="E27:H27"/>
    <mergeCell ref="E85:H85"/>
    <mergeCell ref="E87:H87"/>
    <mergeCell ref="E128:H128"/>
    <mergeCell ref="E130:H13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BARBORAKYSK8FBE\barborakyskova</dc:creator>
  <cp:lastModifiedBy>BARBORAKYSK8FBE\barborakyskova</cp:lastModifiedBy>
  <dcterms:created xsi:type="dcterms:W3CDTF">2023-11-17T07:09:32Z</dcterms:created>
  <dcterms:modified xsi:type="dcterms:W3CDTF">2023-11-17T07:09:41Z</dcterms:modified>
</cp:coreProperties>
</file>