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C:\Users\hudec\Desktop\Oprava oplocení\Veřejná zakázka konečná verze k publikování\VZ GJB Český Těšín\"/>
    </mc:Choice>
  </mc:AlternateContent>
  <xr:revisionPtr revIDLastSave="0" documentId="13_ncr:1_{B77B0285-7F16-4BC3-A98B-BE3FD51DC22B}" xr6:coauthVersionLast="36" xr6:coauthVersionMax="36" xr10:uidLastSave="{00000000-0000-0000-0000-000000000000}"/>
  <bookViews>
    <workbookView xWindow="0" yWindow="0" windowWidth="23040" windowHeight="9072" activeTab="1" xr2:uid="{00000000-000D-0000-FFFF-FFFF00000000}"/>
  </bookViews>
  <sheets>
    <sheet name="Rekapitulace stavby" sheetId="1" r:id="rId1"/>
    <sheet name="1 - SO 01 - Oprava oplocení" sheetId="2" r:id="rId2"/>
    <sheet name="2 - SO 02 - Odstranění op..." sheetId="3" r:id="rId3"/>
    <sheet name="3 - VRN" sheetId="4" r:id="rId4"/>
  </sheets>
  <definedNames>
    <definedName name="_xlnm._FilterDatabase" localSheetId="1" hidden="1">'1 - SO 01 - Oprava oplocení'!$C$130:$K$203</definedName>
    <definedName name="_xlnm._FilterDatabase" localSheetId="2" hidden="1">'2 - SO 02 - Odstranění op...'!$C$128:$K$210</definedName>
    <definedName name="_xlnm._FilterDatabase" localSheetId="3" hidden="1">'3 - VRN'!$C$119:$K$130</definedName>
    <definedName name="_xlnm.Print_Titles" localSheetId="1">'1 - SO 01 - Oprava oplocení'!$130:$130</definedName>
    <definedName name="_xlnm.Print_Titles" localSheetId="2">'2 - SO 02 - Odstranění op...'!$128:$128</definedName>
    <definedName name="_xlnm.Print_Titles" localSheetId="3">'3 - VRN'!$119:$119</definedName>
    <definedName name="_xlnm.Print_Titles" localSheetId="0">'Rekapitulace stavby'!$92:$92</definedName>
    <definedName name="_xlnm.Print_Area" localSheetId="1">'1 - SO 01 - Oprava oplocení'!$C$4:$J$76,'1 - SO 01 - Oprava oplocení'!$C$82:$J$112,'1 - SO 01 - Oprava oplocení'!$C$118:$J$203</definedName>
    <definedName name="_xlnm.Print_Area" localSheetId="2">'2 - SO 02 - Odstranění op...'!$C$4:$J$76,'2 - SO 02 - Odstranění op...'!$C$82:$J$110,'2 - SO 02 - Odstranění op...'!$C$116:$J$210</definedName>
    <definedName name="_xlnm.Print_Area" localSheetId="3">'3 - VRN'!$C$4:$J$76,'3 - VRN'!$C$82:$J$101,'3 - VRN'!$C$107:$J$130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30" i="4"/>
  <c r="BH130" i="4"/>
  <c r="BG130" i="4"/>
  <c r="BF130" i="4"/>
  <c r="T130" i="4"/>
  <c r="T129" i="4"/>
  <c r="T128" i="4" s="1"/>
  <c r="R130" i="4"/>
  <c r="R129" i="4"/>
  <c r="R128" i="4" s="1"/>
  <c r="P130" i="4"/>
  <c r="P129" i="4" s="1"/>
  <c r="P128" i="4" s="1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J116" i="4"/>
  <c r="F114" i="4"/>
  <c r="E112" i="4"/>
  <c r="J91" i="4"/>
  <c r="F89" i="4"/>
  <c r="E87" i="4"/>
  <c r="J24" i="4"/>
  <c r="E24" i="4"/>
  <c r="J117" i="4"/>
  <c r="J23" i="4"/>
  <c r="J18" i="4"/>
  <c r="E18" i="4"/>
  <c r="F117" i="4" s="1"/>
  <c r="J17" i="4"/>
  <c r="J15" i="4"/>
  <c r="E15" i="4"/>
  <c r="F116" i="4"/>
  <c r="J14" i="4"/>
  <c r="J12" i="4"/>
  <c r="J89" i="4" s="1"/>
  <c r="E7" i="4"/>
  <c r="E110" i="4" s="1"/>
  <c r="J37" i="3"/>
  <c r="J36" i="3"/>
  <c r="AY96" i="1" s="1"/>
  <c r="J35" i="3"/>
  <c r="AX96" i="1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T197" i="3" s="1"/>
  <c r="R198" i="3"/>
  <c r="R197" i="3" s="1"/>
  <c r="P198" i="3"/>
  <c r="P197" i="3" s="1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T170" i="3" s="1"/>
  <c r="R171" i="3"/>
  <c r="R170" i="3" s="1"/>
  <c r="P171" i="3"/>
  <c r="P170" i="3" s="1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J125" i="3"/>
  <c r="F123" i="3"/>
  <c r="E121" i="3"/>
  <c r="J91" i="3"/>
  <c r="F89" i="3"/>
  <c r="E87" i="3"/>
  <c r="J24" i="3"/>
  <c r="E24" i="3"/>
  <c r="J92" i="3" s="1"/>
  <c r="J23" i="3"/>
  <c r="J18" i="3"/>
  <c r="E18" i="3"/>
  <c r="F92" i="3" s="1"/>
  <c r="J17" i="3"/>
  <c r="J15" i="3"/>
  <c r="E15" i="3"/>
  <c r="F125" i="3" s="1"/>
  <c r="J14" i="3"/>
  <c r="J12" i="3"/>
  <c r="J89" i="3" s="1"/>
  <c r="E7" i="3"/>
  <c r="E119" i="3" s="1"/>
  <c r="J37" i="2"/>
  <c r="J36" i="2"/>
  <c r="AY95" i="1"/>
  <c r="J35" i="2"/>
  <c r="AX95" i="1" s="1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T171" i="2" s="1"/>
  <c r="R172" i="2"/>
  <c r="R171" i="2"/>
  <c r="P172" i="2"/>
  <c r="P171" i="2"/>
  <c r="BI170" i="2"/>
  <c r="BH170" i="2"/>
  <c r="BG170" i="2"/>
  <c r="BF170" i="2"/>
  <c r="T170" i="2"/>
  <c r="T169" i="2"/>
  <c r="R170" i="2"/>
  <c r="R169" i="2"/>
  <c r="P170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T145" i="2" s="1"/>
  <c r="R146" i="2"/>
  <c r="R145" i="2" s="1"/>
  <c r="P146" i="2"/>
  <c r="P145" i="2" s="1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J127" i="2"/>
  <c r="F125" i="2"/>
  <c r="E123" i="2"/>
  <c r="J91" i="2"/>
  <c r="F89" i="2"/>
  <c r="E87" i="2"/>
  <c r="J24" i="2"/>
  <c r="E24" i="2"/>
  <c r="J128" i="2" s="1"/>
  <c r="J23" i="2"/>
  <c r="J18" i="2"/>
  <c r="E18" i="2"/>
  <c r="F92" i="2"/>
  <c r="J17" i="2"/>
  <c r="J15" i="2"/>
  <c r="E15" i="2"/>
  <c r="F91" i="2" s="1"/>
  <c r="J14" i="2"/>
  <c r="J12" i="2"/>
  <c r="J125" i="2" s="1"/>
  <c r="E7" i="2"/>
  <c r="E121" i="2" s="1"/>
  <c r="L90" i="1"/>
  <c r="AM90" i="1"/>
  <c r="AM89" i="1"/>
  <c r="L89" i="1"/>
  <c r="AM87" i="1"/>
  <c r="L87" i="1"/>
  <c r="L85" i="1"/>
  <c r="L84" i="1"/>
  <c r="J184" i="2"/>
  <c r="BK172" i="2"/>
  <c r="BK181" i="2"/>
  <c r="BK176" i="2"/>
  <c r="J202" i="2"/>
  <c r="J154" i="2"/>
  <c r="BK144" i="2"/>
  <c r="J153" i="2"/>
  <c r="J159" i="2"/>
  <c r="J187" i="3"/>
  <c r="BK139" i="3"/>
  <c r="J159" i="3"/>
  <c r="J182" i="3"/>
  <c r="J160" i="3"/>
  <c r="BK176" i="3"/>
  <c r="J131" i="3"/>
  <c r="BK131" i="3"/>
  <c r="BK161" i="3"/>
  <c r="BK159" i="3"/>
  <c r="J137" i="3"/>
  <c r="J123" i="4"/>
  <c r="J122" i="4"/>
  <c r="J175" i="2"/>
  <c r="J177" i="2"/>
  <c r="J141" i="2"/>
  <c r="BK152" i="2"/>
  <c r="J148" i="2"/>
  <c r="J178" i="2"/>
  <c r="BK184" i="2"/>
  <c r="BK139" i="2"/>
  <c r="BK146" i="2"/>
  <c r="BK156" i="2"/>
  <c r="J186" i="3"/>
  <c r="BK186" i="3"/>
  <c r="BK168" i="3"/>
  <c r="J134" i="3"/>
  <c r="BK187" i="3"/>
  <c r="J209" i="3"/>
  <c r="BK147" i="3"/>
  <c r="J201" i="3"/>
  <c r="J193" i="3"/>
  <c r="J200" i="3"/>
  <c r="J154" i="3"/>
  <c r="J156" i="2"/>
  <c r="BK182" i="2"/>
  <c r="J144" i="2"/>
  <c r="BK136" i="2"/>
  <c r="BK150" i="2"/>
  <c r="J194" i="2"/>
  <c r="BK194" i="2"/>
  <c r="BK195" i="2"/>
  <c r="AS94" i="1"/>
  <c r="BK144" i="3"/>
  <c r="BK205" i="3"/>
  <c r="J171" i="3"/>
  <c r="BK153" i="3"/>
  <c r="J202" i="3"/>
  <c r="J196" i="3"/>
  <c r="BK202" i="3"/>
  <c r="J176" i="3"/>
  <c r="J127" i="4"/>
  <c r="BK130" i="4"/>
  <c r="BK202" i="2"/>
  <c r="J150" i="2"/>
  <c r="BK180" i="2"/>
  <c r="J170" i="2"/>
  <c r="J198" i="2"/>
  <c r="J176" i="2"/>
  <c r="BK188" i="2"/>
  <c r="J167" i="2"/>
  <c r="J181" i="2"/>
  <c r="BK192" i="3"/>
  <c r="BK138" i="3"/>
  <c r="J163" i="3"/>
  <c r="J192" i="3"/>
  <c r="BK196" i="3"/>
  <c r="BK142" i="3"/>
  <c r="BK182" i="3"/>
  <c r="BK137" i="3"/>
  <c r="J139" i="3"/>
  <c r="J165" i="3"/>
  <c r="BK198" i="3"/>
  <c r="J147" i="3"/>
  <c r="BK126" i="4"/>
  <c r="J126" i="4"/>
  <c r="BK164" i="2"/>
  <c r="BK159" i="2"/>
  <c r="J139" i="2"/>
  <c r="BK198" i="2"/>
  <c r="BK141" i="2"/>
  <c r="BK185" i="2"/>
  <c r="BK153" i="2"/>
  <c r="J180" i="2"/>
  <c r="BK140" i="2"/>
  <c r="J157" i="2"/>
  <c r="J198" i="3"/>
  <c r="J153" i="3"/>
  <c r="BK160" i="3"/>
  <c r="BK179" i="3"/>
  <c r="J188" i="3"/>
  <c r="BK134" i="3"/>
  <c r="BK188" i="3"/>
  <c r="BK209" i="3"/>
  <c r="BK201" i="3"/>
  <c r="J157" i="3"/>
  <c r="BK173" i="3"/>
  <c r="BK123" i="4"/>
  <c r="BK122" i="4"/>
  <c r="BK154" i="2"/>
  <c r="BK167" i="2"/>
  <c r="J133" i="2"/>
  <c r="BK170" i="2"/>
  <c r="J160" i="2"/>
  <c r="J188" i="2"/>
  <c r="BK160" i="2"/>
  <c r="J146" i="2"/>
  <c r="BK175" i="2"/>
  <c r="J164" i="2"/>
  <c r="J136" i="2"/>
  <c r="J184" i="3"/>
  <c r="J169" i="3"/>
  <c r="J142" i="3"/>
  <c r="J173" i="3"/>
  <c r="BK193" i="3"/>
  <c r="BK195" i="3"/>
  <c r="BK150" i="3"/>
  <c r="BK165" i="3"/>
  <c r="BK163" i="3"/>
  <c r="BK154" i="3"/>
  <c r="J150" i="3"/>
  <c r="BK200" i="3"/>
  <c r="J144" i="3"/>
  <c r="J179" i="3"/>
  <c r="BK125" i="4"/>
  <c r="BK127" i="4"/>
  <c r="BK177" i="2"/>
  <c r="BK148" i="2"/>
  <c r="BK178" i="2"/>
  <c r="J172" i="2"/>
  <c r="BK133" i="2"/>
  <c r="J182" i="2"/>
  <c r="J185" i="2"/>
  <c r="J140" i="2"/>
  <c r="BK157" i="2"/>
  <c r="J195" i="2"/>
  <c r="J152" i="2"/>
  <c r="J164" i="3"/>
  <c r="BK184" i="3"/>
  <c r="BK157" i="3"/>
  <c r="J161" i="3"/>
  <c r="BK169" i="3"/>
  <c r="J205" i="3"/>
  <c r="BK164" i="3"/>
  <c r="J168" i="3"/>
  <c r="BK171" i="3"/>
  <c r="J195" i="3"/>
  <c r="J138" i="3"/>
  <c r="J130" i="4"/>
  <c r="J125" i="4"/>
  <c r="R132" i="2" l="1"/>
  <c r="T147" i="2"/>
  <c r="T163" i="2"/>
  <c r="BK174" i="2"/>
  <c r="J174" i="2"/>
  <c r="J106" i="2" s="1"/>
  <c r="R183" i="2"/>
  <c r="T197" i="2"/>
  <c r="T196" i="2" s="1"/>
  <c r="P143" i="3"/>
  <c r="T162" i="3"/>
  <c r="T172" i="3"/>
  <c r="P191" i="3"/>
  <c r="P199" i="3"/>
  <c r="P147" i="2"/>
  <c r="R155" i="2"/>
  <c r="R163" i="2"/>
  <c r="P174" i="2"/>
  <c r="T183" i="2"/>
  <c r="R197" i="2"/>
  <c r="R196" i="2" s="1"/>
  <c r="P130" i="3"/>
  <c r="BK158" i="3"/>
  <c r="J158" i="3" s="1"/>
  <c r="J99" i="3" s="1"/>
  <c r="R162" i="3"/>
  <c r="P181" i="3"/>
  <c r="T199" i="3"/>
  <c r="R121" i="4"/>
  <c r="P132" i="2"/>
  <c r="BK155" i="2"/>
  <c r="J155" i="2" s="1"/>
  <c r="J100" i="2" s="1"/>
  <c r="T158" i="2"/>
  <c r="T174" i="2"/>
  <c r="T168" i="2" s="1"/>
  <c r="R179" i="2"/>
  <c r="P193" i="2"/>
  <c r="T130" i="3"/>
  <c r="P162" i="3"/>
  <c r="P172" i="3"/>
  <c r="T181" i="3"/>
  <c r="R199" i="3"/>
  <c r="R124" i="4"/>
  <c r="BK132" i="2"/>
  <c r="J132" i="2" s="1"/>
  <c r="J97" i="2" s="1"/>
  <c r="BK158" i="2"/>
  <c r="J158" i="2"/>
  <c r="J101" i="2" s="1"/>
  <c r="P163" i="2"/>
  <c r="BK183" i="2"/>
  <c r="J183" i="2"/>
  <c r="J108" i="2" s="1"/>
  <c r="R193" i="2"/>
  <c r="BK130" i="3"/>
  <c r="J130" i="3"/>
  <c r="J97" i="3" s="1"/>
  <c r="R130" i="3"/>
  <c r="T158" i="3"/>
  <c r="R172" i="3"/>
  <c r="T191" i="3"/>
  <c r="P204" i="3"/>
  <c r="P203" i="3" s="1"/>
  <c r="BK124" i="4"/>
  <c r="J124" i="4" s="1"/>
  <c r="J98" i="4" s="1"/>
  <c r="BK147" i="2"/>
  <c r="J147" i="2"/>
  <c r="J99" i="2" s="1"/>
  <c r="T155" i="2"/>
  <c r="BK163" i="2"/>
  <c r="J163" i="2"/>
  <c r="J102" i="2" s="1"/>
  <c r="BK179" i="2"/>
  <c r="J179" i="2" s="1"/>
  <c r="J107" i="2" s="1"/>
  <c r="T179" i="2"/>
  <c r="T193" i="2"/>
  <c r="BK143" i="3"/>
  <c r="J143" i="3" s="1"/>
  <c r="J98" i="3" s="1"/>
  <c r="P158" i="3"/>
  <c r="BK191" i="3"/>
  <c r="J191" i="3"/>
  <c r="J105" i="3" s="1"/>
  <c r="R204" i="3"/>
  <c r="R203" i="3"/>
  <c r="P124" i="4"/>
  <c r="R147" i="2"/>
  <c r="P158" i="2"/>
  <c r="R174" i="2"/>
  <c r="R168" i="2"/>
  <c r="P179" i="2"/>
  <c r="BK193" i="2"/>
  <c r="J193" i="2"/>
  <c r="J109" i="2" s="1"/>
  <c r="P197" i="2"/>
  <c r="P196" i="2" s="1"/>
  <c r="R143" i="3"/>
  <c r="BK162" i="3"/>
  <c r="J162" i="3"/>
  <c r="J100" i="3" s="1"/>
  <c r="BK172" i="3"/>
  <c r="J172" i="3" s="1"/>
  <c r="J102" i="3" s="1"/>
  <c r="R181" i="3"/>
  <c r="BK199" i="3"/>
  <c r="J199" i="3"/>
  <c r="J107" i="3" s="1"/>
  <c r="T204" i="3"/>
  <c r="T203" i="3" s="1"/>
  <c r="BK121" i="4"/>
  <c r="J121" i="4" s="1"/>
  <c r="J97" i="4" s="1"/>
  <c r="T124" i="4"/>
  <c r="T132" i="2"/>
  <c r="P155" i="2"/>
  <c r="R158" i="2"/>
  <c r="P183" i="2"/>
  <c r="BK197" i="2"/>
  <c r="BK196" i="2" s="1"/>
  <c r="J196" i="2" s="1"/>
  <c r="J110" i="2" s="1"/>
  <c r="T143" i="3"/>
  <c r="R158" i="3"/>
  <c r="BK181" i="3"/>
  <c r="J181" i="3" s="1"/>
  <c r="J104" i="3" s="1"/>
  <c r="R191" i="3"/>
  <c r="BK204" i="3"/>
  <c r="J204" i="3" s="1"/>
  <c r="J109" i="3" s="1"/>
  <c r="P121" i="4"/>
  <c r="T121" i="4"/>
  <c r="T120" i="4"/>
  <c r="BK169" i="2"/>
  <c r="J169" i="2" s="1"/>
  <c r="J104" i="2" s="1"/>
  <c r="BK197" i="3"/>
  <c r="J197" i="3" s="1"/>
  <c r="J106" i="3" s="1"/>
  <c r="BK171" i="2"/>
  <c r="J171" i="2"/>
  <c r="J105" i="2" s="1"/>
  <c r="BK170" i="3"/>
  <c r="J170" i="3"/>
  <c r="J101" i="3"/>
  <c r="BK129" i="4"/>
  <c r="J129" i="4" s="1"/>
  <c r="J100" i="4" s="1"/>
  <c r="BK145" i="2"/>
  <c r="J145" i="2"/>
  <c r="J98" i="2" s="1"/>
  <c r="J92" i="4"/>
  <c r="E85" i="4"/>
  <c r="F91" i="4"/>
  <c r="BE126" i="4"/>
  <c r="BE127" i="4"/>
  <c r="F92" i="4"/>
  <c r="BE123" i="4"/>
  <c r="J114" i="4"/>
  <c r="BE122" i="4"/>
  <c r="BE125" i="4"/>
  <c r="BE130" i="4"/>
  <c r="F126" i="3"/>
  <c r="BE161" i="3"/>
  <c r="BE165" i="3"/>
  <c r="F91" i="3"/>
  <c r="J123" i="3"/>
  <c r="J126" i="3"/>
  <c r="BE138" i="3"/>
  <c r="BE168" i="3"/>
  <c r="BE169" i="3"/>
  <c r="BE179" i="3"/>
  <c r="BE182" i="3"/>
  <c r="BE188" i="3"/>
  <c r="E85" i="3"/>
  <c r="BE134" i="3"/>
  <c r="BE184" i="3"/>
  <c r="BE187" i="3"/>
  <c r="BE192" i="3"/>
  <c r="BE195" i="3"/>
  <c r="BE160" i="3"/>
  <c r="BE171" i="3"/>
  <c r="BE186" i="3"/>
  <c r="BE131" i="3"/>
  <c r="BE139" i="3"/>
  <c r="BE157" i="3"/>
  <c r="BE198" i="3"/>
  <c r="BE137" i="3"/>
  <c r="BE150" i="3"/>
  <c r="BE159" i="3"/>
  <c r="BE163" i="3"/>
  <c r="BE193" i="3"/>
  <c r="BE147" i="3"/>
  <c r="BE153" i="3"/>
  <c r="BE154" i="3"/>
  <c r="BE164" i="3"/>
  <c r="BE173" i="3"/>
  <c r="BE196" i="3"/>
  <c r="BE200" i="3"/>
  <c r="BE201" i="3"/>
  <c r="BE205" i="3"/>
  <c r="BE209" i="3"/>
  <c r="BE142" i="3"/>
  <c r="BE144" i="3"/>
  <c r="BE176" i="3"/>
  <c r="BE202" i="3"/>
  <c r="J89" i="2"/>
  <c r="F128" i="2"/>
  <c r="BE139" i="2"/>
  <c r="BE148" i="2"/>
  <c r="E85" i="2"/>
  <c r="J92" i="2"/>
  <c r="BE185" i="2"/>
  <c r="BE188" i="2"/>
  <c r="BE156" i="2"/>
  <c r="BE157" i="2"/>
  <c r="BE159" i="2"/>
  <c r="BE160" i="2"/>
  <c r="BE172" i="2"/>
  <c r="BE177" i="2"/>
  <c r="BE198" i="2"/>
  <c r="BE133" i="2"/>
  <c r="BE136" i="2"/>
  <c r="BE141" i="2"/>
  <c r="BE150" i="2"/>
  <c r="BE184" i="2"/>
  <c r="BE152" i="2"/>
  <c r="BE180" i="2"/>
  <c r="F127" i="2"/>
  <c r="BE140" i="2"/>
  <c r="BE153" i="2"/>
  <c r="BE154" i="2"/>
  <c r="BE176" i="2"/>
  <c r="BE182" i="2"/>
  <c r="BE195" i="2"/>
  <c r="BE164" i="2"/>
  <c r="BE175" i="2"/>
  <c r="BE178" i="2"/>
  <c r="BE202" i="2"/>
  <c r="BE144" i="2"/>
  <c r="BE146" i="2"/>
  <c r="BE167" i="2"/>
  <c r="BE170" i="2"/>
  <c r="BE181" i="2"/>
  <c r="BE194" i="2"/>
  <c r="F34" i="2"/>
  <c r="BA95" i="1" s="1"/>
  <c r="F36" i="3"/>
  <c r="BC96" i="1"/>
  <c r="F35" i="2"/>
  <c r="BB95" i="1" s="1"/>
  <c r="J34" i="3"/>
  <c r="AW96" i="1" s="1"/>
  <c r="J34" i="4"/>
  <c r="AW97" i="1" s="1"/>
  <c r="F37" i="2"/>
  <c r="BD95" i="1" s="1"/>
  <c r="F35" i="3"/>
  <c r="BB96" i="1" s="1"/>
  <c r="J34" i="2"/>
  <c r="AW95" i="1" s="1"/>
  <c r="F37" i="3"/>
  <c r="BD96" i="1" s="1"/>
  <c r="F34" i="3"/>
  <c r="BA96" i="1"/>
  <c r="F34" i="4"/>
  <c r="BA97" i="1" s="1"/>
  <c r="F35" i="4"/>
  <c r="BB97" i="1"/>
  <c r="F36" i="2"/>
  <c r="BC95" i="1" s="1"/>
  <c r="F36" i="4"/>
  <c r="BC97" i="1"/>
  <c r="F37" i="4"/>
  <c r="BD97" i="1" s="1"/>
  <c r="J197" i="2" l="1"/>
  <c r="J111" i="2" s="1"/>
  <c r="P120" i="4"/>
  <c r="AU97" i="1" s="1"/>
  <c r="P168" i="2"/>
  <c r="P180" i="3"/>
  <c r="P129" i="3" s="1"/>
  <c r="AU96" i="1" s="1"/>
  <c r="BK180" i="3"/>
  <c r="J180" i="3" s="1"/>
  <c r="J103" i="3" s="1"/>
  <c r="BK203" i="3"/>
  <c r="J203" i="3" s="1"/>
  <c r="J108" i="3" s="1"/>
  <c r="R180" i="3"/>
  <c r="R129" i="3"/>
  <c r="T180" i="3"/>
  <c r="T129" i="3"/>
  <c r="R120" i="4"/>
  <c r="T131" i="2"/>
  <c r="P131" i="2"/>
  <c r="AU95" i="1" s="1"/>
  <c r="R131" i="2"/>
  <c r="BK128" i="4"/>
  <c r="BK120" i="4" s="1"/>
  <c r="J120" i="4" s="1"/>
  <c r="J30" i="4" s="1"/>
  <c r="AG97" i="1" s="1"/>
  <c r="AN97" i="1" s="1"/>
  <c r="BK168" i="2"/>
  <c r="J168" i="2" s="1"/>
  <c r="J103" i="2" s="1"/>
  <c r="J33" i="2"/>
  <c r="AV95" i="1" s="1"/>
  <c r="AT95" i="1" s="1"/>
  <c r="J33" i="3"/>
  <c r="AV96" i="1" s="1"/>
  <c r="AT96" i="1" s="1"/>
  <c r="F33" i="3"/>
  <c r="AZ96" i="1" s="1"/>
  <c r="F33" i="2"/>
  <c r="AZ95" i="1"/>
  <c r="BB94" i="1"/>
  <c r="W31" i="1"/>
  <c r="F33" i="4"/>
  <c r="AZ97" i="1" s="1"/>
  <c r="J33" i="4"/>
  <c r="AV97" i="1" s="1"/>
  <c r="AT97" i="1" s="1"/>
  <c r="BA94" i="1"/>
  <c r="W30" i="1"/>
  <c r="BC94" i="1"/>
  <c r="W32" i="1" s="1"/>
  <c r="BD94" i="1"/>
  <c r="W33" i="1" s="1"/>
  <c r="BK129" i="3" l="1"/>
  <c r="J129" i="3" s="1"/>
  <c r="J96" i="3" s="1"/>
  <c r="J128" i="4"/>
  <c r="J99" i="4" s="1"/>
  <c r="BK131" i="2"/>
  <c r="J131" i="2" s="1"/>
  <c r="J96" i="2" s="1"/>
  <c r="J96" i="4"/>
  <c r="J39" i="4"/>
  <c r="AU94" i="1"/>
  <c r="AZ94" i="1"/>
  <c r="W29" i="1" s="1"/>
  <c r="AY94" i="1"/>
  <c r="AX94" i="1"/>
  <c r="AW94" i="1"/>
  <c r="AK30" i="1"/>
  <c r="J30" i="3" l="1"/>
  <c r="AG96" i="1" s="1"/>
  <c r="AN96" i="1" s="1"/>
  <c r="J39" i="3"/>
  <c r="J30" i="2"/>
  <c r="AG95" i="1" s="1"/>
  <c r="AN95" i="1" s="1"/>
  <c r="AV94" i="1"/>
  <c r="AK29" i="1" s="1"/>
  <c r="J39" i="2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<sst xmlns="http://schemas.openxmlformats.org/spreadsheetml/2006/main" count="2292" uniqueCount="404">
  <si>
    <t>Export Komplet</t>
  </si>
  <si>
    <t/>
  </si>
  <si>
    <t>2.0</t>
  </si>
  <si>
    <t>False</t>
  </si>
  <si>
    <t>{c108c10a-bab7-4219-94cb-368f2170aee9}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</si>
  <si>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</si>
  <si>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</si>
  <si>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</si>
  <si>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</si>
  <si>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</si>
  <si>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</si>
  <si>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</si>
  <si>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</si>
  <si>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</si>
  <si>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20044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</si>
  <si>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</si>
  <si>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</si>
  <si>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oplocení, Gymnázium J.B., Český Těšín</t>
  </si>
  <si>
    <t>KSO:</t>
  </si>
  <si>
    <t>CC-CZ:</t>
  </si>
  <si>
    <t>Místo:</t>
  </si>
  <si>
    <t xml:space="preserve"> </t>
  </si>
  <si>
    <t>Datum:</t>
  </si>
  <si>
    <t>30. 5. 2024</t>
  </si>
  <si>
    <t>Zadavatel:</t>
  </si>
  <si>
    <t>IČ:</t>
  </si>
  <si>
    <t>DIČ:</t>
  </si>
  <si>
    <t>Uchazeč:</t>
  </si>
  <si>
    <t>Vyplň údaj</t>
  </si>
  <si>
    <t>Projektant:</t>
  </si>
  <si>
    <t>FAKO spol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</si>
  <si>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</si>
  <si>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</si>
  <si>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</si>
  <si>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</si>
  <si>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</si>
  <si>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</si>
  <si>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</si>
  <si>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</si>
  <si>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</si>
  <si>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</si>
  <si>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</si>
  <si>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</si>
  <si>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</si>
  <si>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</si>
  <si>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</si>
  <si>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</si>
  <si>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</si>
  <si>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</si>
  <si>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</si>
  <si>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</si>
  <si>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</si>
  <si>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</si>
  <si>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</si>
  <si>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</si>
  <si>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</si>
  <si>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</si>
  <si>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</si>
  <si>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</si>
  <si>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</si>
  <si>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</si>
  <si>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</si>
  <si>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</si>
  <si>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</si>
  <si>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</si>
  <si>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</si>
  <si>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</si>
  <si>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</si>
  <si>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</si>
  <si>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</si>
  <si>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</si>
  <si>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</si>
  <si>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</si>
  <si>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</si>
  <si>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</si>
  <si>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</si>
  <si>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</si>
  <si>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</si>
  <si>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</si>
  <si>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</si>
  <si>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01 - Oprava oplocení</t>
  </si>
  <si>
    <t>STA</t>
  </si>
  <si>
    <t>{c8cef950-cb26-48e4-a8fc-b5f96dd76ea8}</t>
  </si>
  <si>
    <t>2</t>
  </si>
  <si>
    <t>SO 02 - Odstranění oplocení + nové oplocení</t>
  </si>
  <si>
    <t>{1ef82b5a-0af2-48b2-aac9-7752f25f18e9}</t>
  </si>
  <si>
    <t>3</t>
  </si>
  <si>
    <t>VRN</t>
  </si>
  <si>
    <t>{fb9fac79-0248-40fe-95ef-b1334e1f5daf}</t>
  </si>
  <si>
    <t>KRYCÍ LIST SOUPISU PRACÍ</t>
  </si>
  <si>
    <t>Objekt:</t>
  </si>
  <si>
    <t>1 - SO 01 - Oprava oplocení</t>
  </si>
  <si>
    <t>Fako spol. s.r.o.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</si>
  <si>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</si>
  <si>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</si>
  <si>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</si>
  <si>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</si>
  <si>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</si>
  <si>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</si>
  <si>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Základy a zvláštní zakládání</t>
  </si>
  <si>
    <t>3 - Svislé a kompletní konstrukce</t>
  </si>
  <si>
    <t>5 - Komunikace</t>
  </si>
  <si>
    <t>62 - Úpravy povrchů vnější</t>
  </si>
  <si>
    <t>96 - Bourání konstrukcí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</si>
  <si>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</si>
  <si>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</si>
  <si>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</si>
  <si>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</si>
  <si>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</si>
  <si>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711 - Izolace proti vodě</t>
  </si>
  <si>
    <t>713 - Izolace tepelné</t>
  </si>
  <si>
    <t>PSV - Práce a dodávky PSV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</si>
  <si>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</si>
  <si>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</si>
  <si>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</si>
  <si>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</si>
  <si>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</si>
  <si>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</si>
  <si>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</si>
  <si>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</si>
  <si>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</si>
  <si>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</si>
  <si>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</si>
  <si>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</si>
  <si>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</si>
  <si>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</si>
  <si>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</si>
  <si>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</si>
  <si>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</si>
  <si>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113106231</t>
  </si>
  <si>
    <t>Rozebrání dlažeb ze zámkové dlažby v kamenivu</t>
  </si>
  <si>
    <t>m2</t>
  </si>
  <si>
    <t>4</t>
  </si>
  <si>
    <t>VV</t>
  </si>
  <si>
    <t>1,0*(65,2+9,8+0,7+14+26,1)</t>
  </si>
  <si>
    <t>Součet</t>
  </si>
  <si>
    <t>139601102</t>
  </si>
  <si>
    <t>Ruční výkop jam, rýh a šachet v hornině tř. 3</t>
  </si>
  <si>
    <t>m3</t>
  </si>
  <si>
    <t>0,5*0,5*(65,2+9,8+0,7+14+26,1)</t>
  </si>
  <si>
    <t>162201203</t>
  </si>
  <si>
    <t>Vodorovné přemíst.výkopku, kolečko hor.1-4, do 10m</t>
  </si>
  <si>
    <t>6</t>
  </si>
  <si>
    <t>162201210</t>
  </si>
  <si>
    <t>Příplatek za dalš.10 m, kolečko, výkop. z hor.1- 4</t>
  </si>
  <si>
    <t>8</t>
  </si>
  <si>
    <t>5</t>
  </si>
  <si>
    <t>174101102</t>
  </si>
  <si>
    <t>Zásyp ruční se zhutněním</t>
  </si>
  <si>
    <t>10</t>
  </si>
  <si>
    <t>0,4*0,5*(65,2+9,8+0,7+14+26,1)</t>
  </si>
  <si>
    <t>R-9970150</t>
  </si>
  <si>
    <t>Náklady spojené s odvozem a uložením přebytečné zeminy</t>
  </si>
  <si>
    <t>t</t>
  </si>
  <si>
    <t>Základy a zvláštní zakládání</t>
  </si>
  <si>
    <t>7</t>
  </si>
  <si>
    <t>216904391</t>
  </si>
  <si>
    <t>Příplatek za ruční dočištění ocelovými kartáči</t>
  </si>
  <si>
    <t>14</t>
  </si>
  <si>
    <t>Svislé a kompletní konstrukce</t>
  </si>
  <si>
    <t>311321813</t>
  </si>
  <si>
    <t>Nosná zeď ze ŽB pohledového tř. C 16/20 bez výztuže</t>
  </si>
  <si>
    <t>1515527284</t>
  </si>
  <si>
    <t>"Betonová čepka oplocení" (27,5+14,895+9,735+4,5+52,855+15)*0,5*0,1</t>
  </si>
  <si>
    <t>9</t>
  </si>
  <si>
    <t>311351121</t>
  </si>
  <si>
    <t>Zřízení oboustranného bednění nosných nadzákladových zdí</t>
  </si>
  <si>
    <t>921604742</t>
  </si>
  <si>
    <t>(27,5+14,895+9,735+4,5+52,855+15)*0,4</t>
  </si>
  <si>
    <t>311351122</t>
  </si>
  <si>
    <t>Odstranění oboustranného bednění nosných nadzákladových zdí</t>
  </si>
  <si>
    <t>-758946525</t>
  </si>
  <si>
    <t>11</t>
  </si>
  <si>
    <t>311351911</t>
  </si>
  <si>
    <t>Příplatek k cenám bednění nosných nadzákladových zdí za pohledový beton</t>
  </si>
  <si>
    <t>831273384</t>
  </si>
  <si>
    <t>319201311</t>
  </si>
  <si>
    <t>Vyrovnání povrchu zdiva maltou tl.do 3 cm</t>
  </si>
  <si>
    <t>16</t>
  </si>
  <si>
    <t>Komunikace</t>
  </si>
  <si>
    <t>13</t>
  </si>
  <si>
    <t>564851111</t>
  </si>
  <si>
    <t>Podklad ze štěrkodrti po zhutnění tloušťky 15 cm štěrkodrť frakce 0-32 mm</t>
  </si>
  <si>
    <t>18</t>
  </si>
  <si>
    <t>596215021</t>
  </si>
  <si>
    <t>Kladení zámkové dlažby tl. 6 cm do drtě tl. 4 cm</t>
  </si>
  <si>
    <t>20</t>
  </si>
  <si>
    <t>62</t>
  </si>
  <si>
    <t>Úpravy povrchů vnější</t>
  </si>
  <si>
    <t>15</t>
  </si>
  <si>
    <t>622481211</t>
  </si>
  <si>
    <t>Montáž výztužné sítě(perlinky)do stěrky-vněj.stěny</t>
  </si>
  <si>
    <t>22</t>
  </si>
  <si>
    <t>612433111R01</t>
  </si>
  <si>
    <t>Omítka sanační, malé zasolení</t>
  </si>
  <si>
    <t>24</t>
  </si>
  <si>
    <t>4,5+15,9+25,8+2,6+44+2,7+6,4+6,1+12,8+6,8+19,4+23,3+32,7+16,4</t>
  </si>
  <si>
    <t>96</t>
  </si>
  <si>
    <t>Bourání konstrukcí</t>
  </si>
  <si>
    <t>17</t>
  </si>
  <si>
    <t>978015291</t>
  </si>
  <si>
    <t>Otlučení omítek vnějších MVC v složit.1-4 do 100 %</t>
  </si>
  <si>
    <t>26</t>
  </si>
  <si>
    <t>979054441</t>
  </si>
  <si>
    <t>Očištění vybour. dlaždic s výplní kamen. těženým</t>
  </si>
  <si>
    <t>28</t>
  </si>
  <si>
    <t>HSV</t>
  </si>
  <si>
    <t>Práce a dodávky HSV</t>
  </si>
  <si>
    <t>Úpravy povrchů, podlahy a osazování výplní</t>
  </si>
  <si>
    <t>19</t>
  </si>
  <si>
    <t>629995101</t>
  </si>
  <si>
    <t>Očištění vnějších ploch tlakovou vodou</t>
  </si>
  <si>
    <t>589568459</t>
  </si>
  <si>
    <t>Ostatní konstrukce a práce, bourání</t>
  </si>
  <si>
    <t>952905211</t>
  </si>
  <si>
    <t>Mechanické očištění stěn od nánosu bahna</t>
  </si>
  <si>
    <t>516696522</t>
  </si>
  <si>
    <t>"Očištění základových konstrukcí pod nopovou fólií" 78,276</t>
  </si>
  <si>
    <t>997</t>
  </si>
  <si>
    <t>Přesun sutě</t>
  </si>
  <si>
    <t>997002511</t>
  </si>
  <si>
    <t>Vodorovné přemístění suti a vybouraných hmot bez naložení ale se složením a urovnáním do 1 km</t>
  </si>
  <si>
    <t>1428649273</t>
  </si>
  <si>
    <t>997002519</t>
  </si>
  <si>
    <t>Příplatek ZKD 1 km přemístění suti a vybouraných hmot</t>
  </si>
  <si>
    <t>1176600045</t>
  </si>
  <si>
    <t>23</t>
  </si>
  <si>
    <t>997002611</t>
  </si>
  <si>
    <t>Nakládání suti a vybouraných hmot</t>
  </si>
  <si>
    <t>-1222071837</t>
  </si>
  <si>
    <t>997013871</t>
  </si>
  <si>
    <t>Poplatek za uložení stavebního odpadu na recyklační skládce (skládkovné) směsného stavebního a demoličního kód odpadu 17 09 04</t>
  </si>
  <si>
    <t>-852724911</t>
  </si>
  <si>
    <t>998</t>
  </si>
  <si>
    <t>Přesun hmot</t>
  </si>
  <si>
    <t>25</t>
  </si>
  <si>
    <t>998011001</t>
  </si>
  <si>
    <t>Přesun hmot pro budovy zděné v do 6 m</t>
  </si>
  <si>
    <t>793112112</t>
  </si>
  <si>
    <t>998011014</t>
  </si>
  <si>
    <t>Příplatek k přesunu hmot pro budovy zděné za zvětšený přesun do 500 m</t>
  </si>
  <si>
    <t>-344504854</t>
  </si>
  <si>
    <t>27</t>
  </si>
  <si>
    <t>998012041</t>
  </si>
  <si>
    <t>Přesun hmot pro budovy monolitické s omezením mechanizace pro budovy v do 6 m</t>
  </si>
  <si>
    <t>198881092</t>
  </si>
  <si>
    <t>711</t>
  </si>
  <si>
    <t>Izolace proti vodě</t>
  </si>
  <si>
    <t>711132311</t>
  </si>
  <si>
    <t>Prov. izolace nopovou fólií svisle, vč.uchyc.prvků</t>
  </si>
  <si>
    <t>32</t>
  </si>
  <si>
    <t>29</t>
  </si>
  <si>
    <t>711823129</t>
  </si>
  <si>
    <t>Montáž ukončovací lišty k nopové fólii včetně dodávky lišty DEKDREN T20</t>
  </si>
  <si>
    <t>m</t>
  </si>
  <si>
    <t>34</t>
  </si>
  <si>
    <t>76,6+42</t>
  </si>
  <si>
    <t>30</t>
  </si>
  <si>
    <t>M</t>
  </si>
  <si>
    <t>28323137</t>
  </si>
  <si>
    <t>fólie profilovaná (nopová) drenážní HDPE s výškou nopů 40mm</t>
  </si>
  <si>
    <t>1451326812</t>
  </si>
  <si>
    <t>"s nakašítovanou textílií"</t>
  </si>
  <si>
    <t>"Odkaz na mn. položky pořadí 16" 71,16000*1,1</t>
  </si>
  <si>
    <t>"ztratné 10%"</t>
  </si>
  <si>
    <t>713</t>
  </si>
  <si>
    <t>Izolace tepelné</t>
  </si>
  <si>
    <t>31</t>
  </si>
  <si>
    <t>28375460</t>
  </si>
  <si>
    <t>Polystyren extrudovaný XPS</t>
  </si>
  <si>
    <t>40</t>
  </si>
  <si>
    <t>713131241</t>
  </si>
  <si>
    <t>Montáž izolace tepelné stěn lepením celoplošně v kombinaci s mechanickým kotvením rohoží, pásů, dílců, desek tl do 100mm</t>
  </si>
  <si>
    <t>-1363537947</t>
  </si>
  <si>
    <t>PSV</t>
  </si>
  <si>
    <t>Práce a dodávky PSV</t>
  </si>
  <si>
    <t>783</t>
  </si>
  <si>
    <t>Dokončovací práce - nátěry</t>
  </si>
  <si>
    <t>33</t>
  </si>
  <si>
    <t>783803100</t>
  </si>
  <si>
    <t>Provedení penetračního nátěru hladkých betonových povrchů</t>
  </si>
  <si>
    <t>113404219</t>
  </si>
  <si>
    <t>"Penetrace betonových čepek - vrch" (27,5+14,895+9,735+4,5+52,855+15)*0,5</t>
  </si>
  <si>
    <t>"Penetrace betonových čepek - boky" (27,5+14,895+9,735+4,5+52,855+15)*0,1*2</t>
  </si>
  <si>
    <t>58581292</t>
  </si>
  <si>
    <t>penetrace disperzní rychlá proti alkalické vodě</t>
  </si>
  <si>
    <t>kg</t>
  </si>
  <si>
    <t>-637722106</t>
  </si>
  <si>
    <t>17,428*1,1 'Přepočtené koeficientem množství</t>
  </si>
  <si>
    <t>2 - SO 02 - Odstranění oplocení + nové oplocení</t>
  </si>
  <si>
    <t>FAKO spol. s.r.o.</t>
  </si>
  <si>
    <t>2 - Zakládání</t>
  </si>
  <si>
    <t>6 - Úpravy povrchu, podlahy</t>
  </si>
  <si>
    <t>63 - Podlahy a podlahové konstrukce</t>
  </si>
  <si>
    <t xml:space="preserve">    3 - Svislé a kompletní konstrukce</t>
  </si>
  <si>
    <t>1,0*14,2</t>
  </si>
  <si>
    <t>0,9*0,5*14,2</t>
  </si>
  <si>
    <t>0,8*0,5*14,2</t>
  </si>
  <si>
    <t>Zakládání</t>
  </si>
  <si>
    <t>271571111</t>
  </si>
  <si>
    <t>Polštář základu ze štěrkopísku tříděného</t>
  </si>
  <si>
    <t>0,4*0,1*(10,47+1,4)</t>
  </si>
  <si>
    <t>274321411</t>
  </si>
  <si>
    <t>Základové pasy ze ŽB bez zvýšených nároků na prostředí tř. C 20/25</t>
  </si>
  <si>
    <t>-831472301</t>
  </si>
  <si>
    <t>0,4*0,6*(10,47+1,4)</t>
  </si>
  <si>
    <t>274351215</t>
  </si>
  <si>
    <t>Bednění stěn základových pasů - zřízení</t>
  </si>
  <si>
    <t>(10,47+0,4+0,4+1,4)*0,9</t>
  </si>
  <si>
    <t>274351216</t>
  </si>
  <si>
    <t>Bednění stěn základových pasů - odstranění</t>
  </si>
  <si>
    <t>279113136</t>
  </si>
  <si>
    <t>Základová zeď tl přes 400 do 500 mm z tvárnic ztraceného bednění včetně výplně z betonu tř. C 16/20</t>
  </si>
  <si>
    <t>862504646</t>
  </si>
  <si>
    <t>0,4*1,0*(10,47+1,4)</t>
  </si>
  <si>
    <t>279361821</t>
  </si>
  <si>
    <t>Výztuž základových zdí z betonář. oceli 10 505 (R)</t>
  </si>
  <si>
    <t>564851011</t>
  </si>
  <si>
    <t>Podklad ze štěrkodrtě ŠD plochy do 100 m2 tl 150 mm</t>
  </si>
  <si>
    <t>1576601271</t>
  </si>
  <si>
    <t>Úpravy povrchu, podlahy</t>
  </si>
  <si>
    <t>602011116</t>
  </si>
  <si>
    <t>Omítka jádrová lehčená Cemix 032, ručně</t>
  </si>
  <si>
    <t>602011172</t>
  </si>
  <si>
    <t>Štuk vnější Cemix 023 b  tl. 3 mm, ručně</t>
  </si>
  <si>
    <t>602021103</t>
  </si>
  <si>
    <t>Přednástřik stěn cement.Baumit 100% krytí, ručně</t>
  </si>
  <si>
    <t>4,7+8,2+1+1,2+8,4+0,32+0,32</t>
  </si>
  <si>
    <t>622481113</t>
  </si>
  <si>
    <t>Potažení vnějších stěn sklotex. pletivem, vypnutí</t>
  </si>
  <si>
    <t>36</t>
  </si>
  <si>
    <t>-45848144</t>
  </si>
  <si>
    <t>63</t>
  </si>
  <si>
    <t>Podlahy a podlahové konstrukce</t>
  </si>
  <si>
    <t>632451023</t>
  </si>
  <si>
    <t>Vyrovnávací potěr MC 15, v pásu, tl. 40 mm</t>
  </si>
  <si>
    <t>38</t>
  </si>
  <si>
    <t>961055111</t>
  </si>
  <si>
    <t>Bourání základů železobetonových</t>
  </si>
  <si>
    <t>0,4*0,8*(10,47+1,4)</t>
  </si>
  <si>
    <t>962052211</t>
  </si>
  <si>
    <t>Bourání zdiva železobetonového nadzákladového</t>
  </si>
  <si>
    <t>42</t>
  </si>
  <si>
    <t>44</t>
  </si>
  <si>
    <t>-1351625980</t>
  </si>
  <si>
    <t>"Betonová čepka oplocení" (1,4+10,47)*0,5*0,1</t>
  </si>
  <si>
    <t>-1419010013</t>
  </si>
  <si>
    <t>(1,4+10,47)*0,4</t>
  </si>
  <si>
    <t>-1658226044</t>
  </si>
  <si>
    <t>936509322</t>
  </si>
  <si>
    <t>341351911</t>
  </si>
  <si>
    <t>Příplatek k cenám bednění nosných stěn za pohledový beton</t>
  </si>
  <si>
    <t>-87254061</t>
  </si>
  <si>
    <t>-1452293391</t>
  </si>
  <si>
    <t>-594609581</t>
  </si>
  <si>
    <t>21,427*10</t>
  </si>
  <si>
    <t>-1268504683</t>
  </si>
  <si>
    <t>1456274861</t>
  </si>
  <si>
    <t>-2027344034</t>
  </si>
  <si>
    <t>35</t>
  </si>
  <si>
    <t>711111001</t>
  </si>
  <si>
    <t>Izolace proti vlhkosti vodor. nátěr ALP za studena 1x nátěr - včetně dodávky penetračního laku ALP-M</t>
  </si>
  <si>
    <t>48</t>
  </si>
  <si>
    <t>711111134</t>
  </si>
  <si>
    <t>Příplatek k izolacím vodorovným proti zemní vlhkosti za každý další 1 mm tloušťky nástřiku</t>
  </si>
  <si>
    <t>-1413173224</t>
  </si>
  <si>
    <t>37</t>
  </si>
  <si>
    <t>998711201</t>
  </si>
  <si>
    <t>Přesun hmot pro izolace proti vodě, výšky do 6 m</t>
  </si>
  <si>
    <t>%</t>
  </si>
  <si>
    <t>50</t>
  </si>
  <si>
    <t>-684444264</t>
  </si>
  <si>
    <t>"Penetrace betonových čepek - vrch" (1,4+10,47)*0,5</t>
  </si>
  <si>
    <t>"Penetrace betonových čepek - boky" (1,4+10,47)*0,1*2</t>
  </si>
  <si>
    <t>39</t>
  </si>
  <si>
    <t>-101873458</t>
  </si>
  <si>
    <t>1,828*1,1 'Přepočtené koeficientem množství</t>
  </si>
  <si>
    <t>3 - VRN</t>
  </si>
  <si>
    <t>VN - Vedlejší náklady</t>
  </si>
  <si>
    <t>ON - Ostatní náklady</t>
  </si>
  <si>
    <t>VRN - Vedlejší rozpočtové náklady</t>
  </si>
  <si>
    <t xml:space="preserve">    VRN3 - Zařízení staveniště</t>
  </si>
  <si>
    <t>VN</t>
  </si>
  <si>
    <t>Vedlejší náklady</t>
  </si>
  <si>
    <t>005121 R</t>
  </si>
  <si>
    <t>Zařízení staveniště</t>
  </si>
  <si>
    <t>Soubor</t>
  </si>
  <si>
    <t>0051201V</t>
  </si>
  <si>
    <t>Staveništní oplocení</t>
  </si>
  <si>
    <t>ON</t>
  </si>
  <si>
    <t>Ostatní náklady</t>
  </si>
  <si>
    <t>004111020R</t>
  </si>
  <si>
    <t>Výrobní (realizační) dokumentace</t>
  </si>
  <si>
    <t>004111010R</t>
  </si>
  <si>
    <t>Průzkumné práce</t>
  </si>
  <si>
    <t>005241010R</t>
  </si>
  <si>
    <t>Dokumentace skutečného provedení</t>
  </si>
  <si>
    <t>Vedlejší rozpočtové náklady</t>
  </si>
  <si>
    <t>VRN3</t>
  </si>
  <si>
    <t>039002000</t>
  </si>
  <si>
    <t>Zrušení zařízení staveniště</t>
  </si>
  <si>
    <t>…</t>
  </si>
  <si>
    <t>1024</t>
  </si>
  <si>
    <t>1109413690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</si>
</sst>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88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4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R5" s="20"/>
      <c r="BE5" s="231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35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R6" s="20"/>
      <c r="BE6" s="232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2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2"/>
      <c r="BS8" s="17" t="s">
        <v>6</v>
      </c>
    </row>
    <row r="9" spans="1:74" s="1" customFormat="1" ht="14.4" customHeight="1">
      <c r="B9" s="20"/>
      <c r="AR9" s="20"/>
      <c r="BE9" s="232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2"/>
      <c r="BS10" s="17" t="s">
        <v>6</v>
      </c>
    </row>
    <row r="11" spans="1:74" s="1" customFormat="1" ht="18.45" customHeight="1">
      <c r="B11" s="20"/>
      <c r="E11" s="25" t="s">
        <v>21</v>
      </c>
      <c r="AK11" s="27" t="s">
        <v>26</v>
      </c>
      <c r="AN11" s="25" t="s">
        <v>1</v>
      </c>
      <c r="AR11" s="20"/>
      <c r="BE11" s="232"/>
      <c r="BS11" s="17" t="s">
        <v>6</v>
      </c>
    </row>
    <row r="12" spans="1:74" s="1" customFormat="1" ht="6.9" customHeight="1">
      <c r="B12" s="20"/>
      <c r="AR12" s="20"/>
      <c r="BE12" s="232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32"/>
      <c r="BS13" s="17" t="s">
        <v>6</v>
      </c>
    </row>
    <row r="14" spans="1:74" ht="13.2">
      <c r="B14" s="20"/>
      <c r="E14" s="236" t="s">
        <v>28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7" t="s">
        <v>26</v>
      </c>
      <c r="AN14" s="29" t="s">
        <v>28</v>
      </c>
      <c r="AR14" s="20"/>
      <c r="BE14" s="232"/>
      <c r="BS14" s="17" t="s">
        <v>6</v>
      </c>
    </row>
    <row r="15" spans="1:74" s="1" customFormat="1" ht="6.9" customHeight="1">
      <c r="B15" s="20"/>
      <c r="AR15" s="20"/>
      <c r="BE15" s="232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32"/>
      <c r="BS16" s="17" t="s">
        <v>3</v>
      </c>
    </row>
    <row r="17" spans="1:71" s="1" customFormat="1" ht="18.45" customHeight="1">
      <c r="B17" s="20"/>
      <c r="E17" s="25" t="s">
        <v>30</v>
      </c>
      <c r="AK17" s="27" t="s">
        <v>26</v>
      </c>
      <c r="AN17" s="25" t="s">
        <v>1</v>
      </c>
      <c r="AR17" s="20"/>
      <c r="BE17" s="232"/>
      <c r="BS17" s="17" t="s">
        <v>31</v>
      </c>
    </row>
    <row r="18" spans="1:71" s="1" customFormat="1" ht="6.9" customHeight="1">
      <c r="B18" s="20"/>
      <c r="AR18" s="20"/>
      <c r="BE18" s="232"/>
      <c r="BS18" s="17" t="s">
        <v>6</v>
      </c>
    </row>
    <row r="19" spans="1:71" s="1" customFormat="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232"/>
      <c r="BS19" s="17" t="s">
        <v>6</v>
      </c>
    </row>
    <row r="20" spans="1:71" s="1" customFormat="1" ht="18.45" customHeight="1">
      <c r="B20" s="20"/>
      <c r="E20" s="25" t="s">
        <v>21</v>
      </c>
      <c r="AK20" s="27" t="s">
        <v>26</v>
      </c>
      <c r="AN20" s="25" t="s">
        <v>1</v>
      </c>
      <c r="AR20" s="20"/>
      <c r="BE20" s="232"/>
      <c r="BS20" s="17" t="s">
        <v>31</v>
      </c>
    </row>
    <row r="21" spans="1:71" s="1" customFormat="1" ht="6.9" customHeight="1">
      <c r="B21" s="20"/>
      <c r="AR21" s="20"/>
      <c r="BE21" s="232"/>
    </row>
    <row r="22" spans="1:71" s="1" customFormat="1" ht="12" customHeight="1">
      <c r="B22" s="20"/>
      <c r="D22" s="27" t="s">
        <v>33</v>
      </c>
      <c r="AR22" s="20"/>
      <c r="BE22" s="232"/>
    </row>
    <row r="23" spans="1:71" s="1" customFormat="1" ht="16.5" customHeight="1">
      <c r="B23" s="20"/>
      <c r="E23" s="238" t="s">
        <v>1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R23" s="20"/>
      <c r="BE23" s="232"/>
    </row>
    <row r="24" spans="1:71" s="1" customFormat="1" ht="6.9" customHeight="1">
      <c r="B24" s="20"/>
      <c r="AR24" s="20"/>
      <c r="BE24" s="232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2"/>
    </row>
    <row r="26" spans="1:71" s="2" customFormat="1" ht="25.95" customHeight="1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9">
        <f>ROUND(AG94,2)</f>
        <v>0</v>
      </c>
      <c r="AL26" s="240"/>
      <c r="AM26" s="240"/>
      <c r="AN26" s="240"/>
      <c r="AO26" s="240"/>
      <c r="AP26" s="32"/>
      <c r="AQ26" s="32"/>
      <c r="AR26" s="33"/>
      <c r="BE26" s="232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2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1" t="s">
        <v>35</v>
      </c>
      <c r="M28" s="241"/>
      <c r="N28" s="241"/>
      <c r="O28" s="241"/>
      <c r="P28" s="241"/>
      <c r="Q28" s="32"/>
      <c r="R28" s="32"/>
      <c r="S28" s="32"/>
      <c r="T28" s="32"/>
      <c r="U28" s="32"/>
      <c r="V28" s="32"/>
      <c r="W28" s="241" t="s">
        <v>36</v>
      </c>
      <c r="X28" s="241"/>
      <c r="Y28" s="241"/>
      <c r="Z28" s="241"/>
      <c r="AA28" s="241"/>
      <c r="AB28" s="241"/>
      <c r="AC28" s="241"/>
      <c r="AD28" s="241"/>
      <c r="AE28" s="241"/>
      <c r="AF28" s="32"/>
      <c r="AG28" s="32"/>
      <c r="AH28" s="32"/>
      <c r="AI28" s="32"/>
      <c r="AJ28" s="32"/>
      <c r="AK28" s="241" t="s">
        <v>37</v>
      </c>
      <c r="AL28" s="241"/>
      <c r="AM28" s="241"/>
      <c r="AN28" s="241"/>
      <c r="AO28" s="241"/>
      <c r="AP28" s="32"/>
      <c r="AQ28" s="32"/>
      <c r="AR28" s="33"/>
      <c r="BE28" s="232"/>
    </row>
    <row r="29" spans="1:71" s="3" customFormat="1" ht="14.4" customHeight="1">
      <c r="B29" s="37"/>
      <c r="D29" s="27" t="s">
        <v>38</v>
      </c>
      <c r="F29" s="27" t="s">
        <v>39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7"/>
      <c r="BE29" s="233"/>
    </row>
    <row r="30" spans="1:71" s="3" customFormat="1" ht="14.4" customHeight="1">
      <c r="B30" s="37"/>
      <c r="F30" s="27" t="s">
        <v>40</v>
      </c>
      <c r="L30" s="226">
        <v>0.12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7"/>
      <c r="BE30" s="233"/>
    </row>
    <row r="31" spans="1:71" s="3" customFormat="1" ht="14.4" hidden="1" customHeight="1">
      <c r="B31" s="37"/>
      <c r="F31" s="27" t="s">
        <v>41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7"/>
      <c r="BE31" s="233"/>
    </row>
    <row r="32" spans="1:71" s="3" customFormat="1" ht="14.4" hidden="1" customHeight="1">
      <c r="B32" s="37"/>
      <c r="F32" s="27" t="s">
        <v>42</v>
      </c>
      <c r="L32" s="226">
        <v>0.12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7"/>
      <c r="BE32" s="233"/>
    </row>
    <row r="33" spans="1:57" s="3" customFormat="1" ht="14.4" hidden="1" customHeight="1">
      <c r="B33" s="37"/>
      <c r="F33" s="27" t="s">
        <v>43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7"/>
      <c r="BE33" s="233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2"/>
    </row>
    <row r="35" spans="1:57" s="2" customFormat="1" ht="25.95" customHeight="1">
      <c r="A35" s="32"/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7" t="s">
        <v>46</v>
      </c>
      <c r="Y35" s="228"/>
      <c r="Z35" s="228"/>
      <c r="AA35" s="228"/>
      <c r="AB35" s="228"/>
      <c r="AC35" s="40"/>
      <c r="AD35" s="40"/>
      <c r="AE35" s="40"/>
      <c r="AF35" s="40"/>
      <c r="AG35" s="40"/>
      <c r="AH35" s="40"/>
      <c r="AI35" s="40"/>
      <c r="AJ35" s="40"/>
      <c r="AK35" s="229">
        <f>SUM(AK26:AK33)</f>
        <v>0</v>
      </c>
      <c r="AL35" s="228"/>
      <c r="AM35" s="228"/>
      <c r="AN35" s="228"/>
      <c r="AO35" s="230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32"/>
      <c r="B60" s="33"/>
      <c r="C60" s="32"/>
      <c r="D60" s="45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49</v>
      </c>
      <c r="AI60" s="35"/>
      <c r="AJ60" s="35"/>
      <c r="AK60" s="35"/>
      <c r="AL60" s="35"/>
      <c r="AM60" s="45" t="s">
        <v>50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32"/>
      <c r="B64" s="33"/>
      <c r="C64" s="32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32"/>
      <c r="B75" s="33"/>
      <c r="C75" s="32"/>
      <c r="D75" s="45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49</v>
      </c>
      <c r="AI75" s="35"/>
      <c r="AJ75" s="35"/>
      <c r="AK75" s="35"/>
      <c r="AL75" s="35"/>
      <c r="AM75" s="45" t="s">
        <v>50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20044</v>
      </c>
      <c r="AR84" s="51"/>
    </row>
    <row r="85" spans="1:91" s="5" customFormat="1" ht="36.9" customHeight="1">
      <c r="B85" s="52"/>
      <c r="C85" s="53" t="s">
        <v>16</v>
      </c>
      <c r="L85" s="215" t="str">
        <f>K6</f>
        <v>Oprava oplocení, Gymnázium J.B., Český Těšín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7" t="str">
        <f>IF(AN8= "","",AN8)</f>
        <v>30. 5. 2024</v>
      </c>
      <c r="AN87" s="217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18" t="str">
        <f>IF(E17="","",E17)</f>
        <v>FAKO spol s.r.o.</v>
      </c>
      <c r="AN89" s="219"/>
      <c r="AO89" s="219"/>
      <c r="AP89" s="219"/>
      <c r="AQ89" s="32"/>
      <c r="AR89" s="33"/>
      <c r="AS89" s="220" t="s">
        <v>54</v>
      </c>
      <c r="AT89" s="22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32</v>
      </c>
      <c r="AJ90" s="32"/>
      <c r="AK90" s="32"/>
      <c r="AL90" s="32"/>
      <c r="AM90" s="218" t="str">
        <f>IF(E20="","",E20)</f>
        <v xml:space="preserve"> </v>
      </c>
      <c r="AN90" s="219"/>
      <c r="AO90" s="219"/>
      <c r="AP90" s="219"/>
      <c r="AQ90" s="32"/>
      <c r="AR90" s="33"/>
      <c r="AS90" s="222"/>
      <c r="AT90" s="22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2"/>
      <c r="AT91" s="22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8" t="s">
        <v>55</v>
      </c>
      <c r="D92" s="209"/>
      <c r="E92" s="209"/>
      <c r="F92" s="209"/>
      <c r="G92" s="209"/>
      <c r="H92" s="60"/>
      <c r="I92" s="210" t="s">
        <v>56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57</v>
      </c>
      <c r="AH92" s="209"/>
      <c r="AI92" s="209"/>
      <c r="AJ92" s="209"/>
      <c r="AK92" s="209"/>
      <c r="AL92" s="209"/>
      <c r="AM92" s="209"/>
      <c r="AN92" s="210" t="s">
        <v>58</v>
      </c>
      <c r="AO92" s="209"/>
      <c r="AP92" s="212"/>
      <c r="AQ92" s="61" t="s">
        <v>59</v>
      </c>
      <c r="AR92" s="3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3">
        <f>ROUND(SUM(AG95:AG97),2)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207" t="s">
        <v>79</v>
      </c>
      <c r="E95" s="207"/>
      <c r="F95" s="207"/>
      <c r="G95" s="207"/>
      <c r="H95" s="207"/>
      <c r="I95" s="82"/>
      <c r="J95" s="207" t="s">
        <v>80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>
        <f>'1 - SO 01 - Oprava oplocení'!J30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83" t="s">
        <v>81</v>
      </c>
      <c r="AR95" s="80"/>
      <c r="AS95" s="84">
        <v>0</v>
      </c>
      <c r="AT95" s="85">
        <f>ROUND(SUM(AV95:AW95),2)</f>
        <v>0</v>
      </c>
      <c r="AU95" s="86">
        <f>'1 - SO 01 - Oprava oplocení'!P131</f>
        <v>0</v>
      </c>
      <c r="AV95" s="85">
        <f>'1 - SO 01 - Oprava oplocení'!J33</f>
        <v>0</v>
      </c>
      <c r="AW95" s="85">
        <f>'1 - SO 01 - Oprava oplocení'!J34</f>
        <v>0</v>
      </c>
      <c r="AX95" s="85">
        <f>'1 - SO 01 - Oprava oplocení'!J35</f>
        <v>0</v>
      </c>
      <c r="AY95" s="85">
        <f>'1 - SO 01 - Oprava oplocení'!J36</f>
        <v>0</v>
      </c>
      <c r="AZ95" s="85">
        <f>'1 - SO 01 - Oprava oplocení'!F33</f>
        <v>0</v>
      </c>
      <c r="BA95" s="85">
        <f>'1 - SO 01 - Oprava oplocení'!F34</f>
        <v>0</v>
      </c>
      <c r="BB95" s="85">
        <f>'1 - SO 01 - Oprava oplocení'!F35</f>
        <v>0</v>
      </c>
      <c r="BC95" s="85">
        <f>'1 - SO 01 - Oprava oplocení'!F36</f>
        <v>0</v>
      </c>
      <c r="BD95" s="87">
        <f>'1 - SO 01 - Oprava oplocení'!F37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24.75" customHeight="1">
      <c r="A96" s="79" t="s">
        <v>78</v>
      </c>
      <c r="B96" s="80"/>
      <c r="C96" s="81"/>
      <c r="D96" s="207" t="s">
        <v>83</v>
      </c>
      <c r="E96" s="207"/>
      <c r="F96" s="207"/>
      <c r="G96" s="207"/>
      <c r="H96" s="207"/>
      <c r="I96" s="82"/>
      <c r="J96" s="207" t="s">
        <v>84</v>
      </c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5">
        <f>'2 - SO 02 - Odstranění op...'!J30</f>
        <v>0</v>
      </c>
      <c r="AH96" s="206"/>
      <c r="AI96" s="206"/>
      <c r="AJ96" s="206"/>
      <c r="AK96" s="206"/>
      <c r="AL96" s="206"/>
      <c r="AM96" s="206"/>
      <c r="AN96" s="205">
        <f>SUM(AG96,AT96)</f>
        <v>0</v>
      </c>
      <c r="AO96" s="206"/>
      <c r="AP96" s="206"/>
      <c r="AQ96" s="83" t="s">
        <v>81</v>
      </c>
      <c r="AR96" s="80"/>
      <c r="AS96" s="84">
        <v>0</v>
      </c>
      <c r="AT96" s="85">
        <f>ROUND(SUM(AV96:AW96),2)</f>
        <v>0</v>
      </c>
      <c r="AU96" s="86">
        <f>'2 - SO 02 - Odstranění op...'!P129</f>
        <v>0</v>
      </c>
      <c r="AV96" s="85">
        <f>'2 - SO 02 - Odstranění op...'!J33</f>
        <v>0</v>
      </c>
      <c r="AW96" s="85">
        <f>'2 - SO 02 - Odstranění op...'!J34</f>
        <v>0</v>
      </c>
      <c r="AX96" s="85">
        <f>'2 - SO 02 - Odstranění op...'!J35</f>
        <v>0</v>
      </c>
      <c r="AY96" s="85">
        <f>'2 - SO 02 - Odstranění op...'!J36</f>
        <v>0</v>
      </c>
      <c r="AZ96" s="85">
        <f>'2 - SO 02 - Odstranění op...'!F33</f>
        <v>0</v>
      </c>
      <c r="BA96" s="85">
        <f>'2 - SO 02 - Odstranění op...'!F34</f>
        <v>0</v>
      </c>
      <c r="BB96" s="85">
        <f>'2 - SO 02 - Odstranění op...'!F35</f>
        <v>0</v>
      </c>
      <c r="BC96" s="85">
        <f>'2 - SO 02 - Odstranění op...'!F36</f>
        <v>0</v>
      </c>
      <c r="BD96" s="87">
        <f>'2 - SO 02 - Odstranění op...'!F37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78</v>
      </c>
      <c r="B97" s="80"/>
      <c r="C97" s="81"/>
      <c r="D97" s="207" t="s">
        <v>86</v>
      </c>
      <c r="E97" s="207"/>
      <c r="F97" s="207"/>
      <c r="G97" s="207"/>
      <c r="H97" s="207"/>
      <c r="I97" s="82"/>
      <c r="J97" s="207" t="s">
        <v>87</v>
      </c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5">
        <f>'3 - VRN'!J30</f>
        <v>0</v>
      </c>
      <c r="AH97" s="206"/>
      <c r="AI97" s="206"/>
      <c r="AJ97" s="206"/>
      <c r="AK97" s="206"/>
      <c r="AL97" s="206"/>
      <c r="AM97" s="206"/>
      <c r="AN97" s="205">
        <f>SUM(AG97,AT97)</f>
        <v>0</v>
      </c>
      <c r="AO97" s="206"/>
      <c r="AP97" s="206"/>
      <c r="AQ97" s="83" t="s">
        <v>81</v>
      </c>
      <c r="AR97" s="80"/>
      <c r="AS97" s="89">
        <v>0</v>
      </c>
      <c r="AT97" s="90">
        <f>ROUND(SUM(AV97:AW97),2)</f>
        <v>0</v>
      </c>
      <c r="AU97" s="91">
        <f>'3 - VRN'!P120</f>
        <v>0</v>
      </c>
      <c r="AV97" s="90">
        <f>'3 - VRN'!J33</f>
        <v>0</v>
      </c>
      <c r="AW97" s="90">
        <f>'3 - VRN'!J34</f>
        <v>0</v>
      </c>
      <c r="AX97" s="90">
        <f>'3 - VRN'!J35</f>
        <v>0</v>
      </c>
      <c r="AY97" s="90">
        <f>'3 - VRN'!J36</f>
        <v>0</v>
      </c>
      <c r="AZ97" s="90">
        <f>'3 - VRN'!F33</f>
        <v>0</v>
      </c>
      <c r="BA97" s="90">
        <f>'3 - VRN'!F34</f>
        <v>0</v>
      </c>
      <c r="BB97" s="90">
        <f>'3 - VRN'!F35</f>
        <v>0</v>
      </c>
      <c r="BC97" s="90">
        <f>'3 - VRN'!F36</f>
        <v>0</v>
      </c>
      <c r="BD97" s="92">
        <f>'3 - VRN'!F37</f>
        <v>0</v>
      </c>
      <c r="BT97" s="88" t="s">
        <v>79</v>
      </c>
      <c r="BV97" s="88" t="s">
        <v>76</v>
      </c>
      <c r="BW97" s="88" t="s">
        <v>88</v>
      </c>
      <c r="BX97" s="88" t="s">
        <v>4</v>
      </c>
      <c r="CL97" s="88" t="s">
        <v>1</v>
      </c>
      <c r="CM97" s="88" t="s">
        <v>83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 - SO 01 - Oprava oplocení'!C2" display="/" xr:uid="{00000000-0004-0000-0000-000000000000}"/>
    <hyperlink ref="A96" location="'2 - SO 02 - Odstranění op...'!C2" display="/" xr:uid="{00000000-0004-0000-0000-000001000000}"/>
    <hyperlink ref="A97" location="'3 - VR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4"/>
  <sheetViews>
    <sheetView showGridLines="0" tabSelected="1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89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3" t="str">
        <f>'Rekapitulace stavby'!K6</f>
        <v>Oprava oplocení, Gymnázium J.B., Český Těšín</v>
      </c>
      <c r="F7" s="244"/>
      <c r="G7" s="244"/>
      <c r="H7" s="244"/>
      <c r="L7" s="20"/>
    </row>
    <row r="8" spans="1:46" s="2" customFormat="1" ht="12" customHeight="1">
      <c r="A8" s="32"/>
      <c r="B8" s="33"/>
      <c r="C8" s="32"/>
      <c r="D8" s="27" t="s">
        <v>90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5" t="s">
        <v>91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30. 5. 2024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34"/>
      <c r="G18" s="234"/>
      <c r="H18" s="234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92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8" t="s">
        <v>1</v>
      </c>
      <c r="F27" s="238"/>
      <c r="G27" s="238"/>
      <c r="H27" s="23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34</v>
      </c>
      <c r="E30" s="32"/>
      <c r="F30" s="32"/>
      <c r="G30" s="32"/>
      <c r="H30" s="32"/>
      <c r="I30" s="32"/>
      <c r="J30" s="71">
        <f>ROUND(J131,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36</v>
      </c>
      <c r="G32" s="32"/>
      <c r="H32" s="32"/>
      <c r="I32" s="36" t="s">
        <v>35</v>
      </c>
      <c r="J32" s="36" t="s">
        <v>37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38</v>
      </c>
      <c r="E33" s="27" t="s">
        <v>39</v>
      </c>
      <c r="F33" s="99">
        <f>ROUND((SUM(BE131:BE203)),  2)</f>
        <v>0</v>
      </c>
      <c r="G33" s="32"/>
      <c r="H33" s="32"/>
      <c r="I33" s="100">
        <v>0.21</v>
      </c>
      <c r="J33" s="99">
        <f>ROUND(((SUM(BE131:BE203))*I33),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40</v>
      </c>
      <c r="F34" s="99">
        <f>ROUND((SUM(BF131:BF203)),  2)</f>
        <v>0</v>
      </c>
      <c r="G34" s="32"/>
      <c r="H34" s="32"/>
      <c r="I34" s="100">
        <v>0.12</v>
      </c>
      <c r="J34" s="99">
        <f>ROUND(((SUM(BF131:BF203))*I34),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41</v>
      </c>
      <c r="F35" s="99">
        <f>ROUND((SUM(BG131:BG203)),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42</v>
      </c>
      <c r="F36" s="99">
        <f>ROUND((SUM(BH131:BH203)),  2)</f>
        <v>0</v>
      </c>
      <c r="G36" s="32"/>
      <c r="H36" s="32"/>
      <c r="I36" s="100">
        <v>0.12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43</v>
      </c>
      <c r="F37" s="99">
        <f>ROUND((SUM(BI131:BI203)),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44</v>
      </c>
      <c r="E39" s="60"/>
      <c r="F39" s="60"/>
      <c r="G39" s="103" t="s">
        <v>45</v>
      </c>
      <c r="H39" s="104" t="s">
        <v>46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07" t="s">
        <v>50</v>
      </c>
      <c r="G61" s="45" t="s">
        <v>49</v>
      </c>
      <c r="H61" s="35"/>
      <c r="I61" s="35"/>
      <c r="J61" s="108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07" t="s">
        <v>50</v>
      </c>
      <c r="G76" s="45" t="s">
        <v>49</v>
      </c>
      <c r="H76" s="35"/>
      <c r="I76" s="35"/>
      <c r="J76" s="108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3" t="str">
        <f>E7</f>
        <v>Oprava oplocení, Gymnázium J.B., Český Těšín</v>
      </c>
      <c r="F85" s="244"/>
      <c r="G85" s="244"/>
      <c r="H85" s="24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5" t="str">
        <f>E9</f>
        <v>1 - SO 01 - Oprava oplocení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30. 5. 2024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>Fako spol.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J131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4.9" customHeight="1">
      <c r="B97" s="112"/>
      <c r="D97" s="113" t="s">
        <v>98</v>
      </c>
      <c r="E97" s="114"/>
      <c r="F97" s="114"/>
      <c r="G97" s="114"/>
      <c r="H97" s="114"/>
      <c r="I97" s="114"/>
      <c r="J97" s="115">
        <f>J132</f>
        <v>0</v>
      </c>
      <c r="L97" s="112"/>
    </row>
    <row r="98" spans="1:31" s="9" customFormat="1" ht="24.9" customHeight="1">
      <c r="B98" s="112"/>
      <c r="D98" s="113" t="s">
        <v>99</v>
      </c>
      <c r="E98" s="114"/>
      <c r="F98" s="114"/>
      <c r="G98" s="114"/>
      <c r="H98" s="114"/>
      <c r="I98" s="114"/>
      <c r="J98" s="115">
        <f>J145</f>
        <v>0</v>
      </c>
      <c r="L98" s="112"/>
    </row>
    <row r="99" spans="1:31" s="9" customFormat="1" ht="24.9" customHeight="1">
      <c r="B99" s="112"/>
      <c r="D99" s="113" t="s">
        <v>100</v>
      </c>
      <c r="E99" s="114"/>
      <c r="F99" s="114"/>
      <c r="G99" s="114"/>
      <c r="H99" s="114"/>
      <c r="I99" s="114"/>
      <c r="J99" s="115">
        <f>J147</f>
        <v>0</v>
      </c>
      <c r="L99" s="112"/>
    </row>
    <row r="100" spans="1:31" s="9" customFormat="1" ht="24.9" customHeight="1">
      <c r="B100" s="112"/>
      <c r="D100" s="113" t="s">
        <v>101</v>
      </c>
      <c r="E100" s="114"/>
      <c r="F100" s="114"/>
      <c r="G100" s="114"/>
      <c r="H100" s="114"/>
      <c r="I100" s="114"/>
      <c r="J100" s="115">
        <f>J155</f>
        <v>0</v>
      </c>
      <c r="L100" s="112"/>
    </row>
    <row r="101" spans="1:31" s="9" customFormat="1" ht="24.9" customHeight="1">
      <c r="B101" s="112"/>
      <c r="D101" s="113" t="s">
        <v>102</v>
      </c>
      <c r="E101" s="114"/>
      <c r="F101" s="114"/>
      <c r="G101" s="114"/>
      <c r="H101" s="114"/>
      <c r="I101" s="114"/>
      <c r="J101" s="115">
        <f>J158</f>
        <v>0</v>
      </c>
      <c r="L101" s="112"/>
    </row>
    <row r="102" spans="1:31" s="9" customFormat="1" ht="24.9" customHeight="1">
      <c r="B102" s="112"/>
      <c r="D102" s="113" t="s">
        <v>103</v>
      </c>
      <c r="E102" s="114"/>
      <c r="F102" s="114"/>
      <c r="G102" s="114"/>
      <c r="H102" s="114"/>
      <c r="I102" s="114"/>
      <c r="J102" s="115">
        <f>J163</f>
        <v>0</v>
      </c>
      <c r="L102" s="112"/>
    </row>
    <row r="103" spans="1:31" s="9" customFormat="1" ht="24.9" customHeight="1">
      <c r="B103" s="112"/>
      <c r="D103" s="113" t="s">
        <v>104</v>
      </c>
      <c r="E103" s="114"/>
      <c r="F103" s="114"/>
      <c r="G103" s="114"/>
      <c r="H103" s="114"/>
      <c r="I103" s="114"/>
      <c r="J103" s="115">
        <f>J168</f>
        <v>0</v>
      </c>
      <c r="L103" s="112"/>
    </row>
    <row r="104" spans="1:31" s="10" customFormat="1" ht="19.95" customHeight="1">
      <c r="B104" s="116"/>
      <c r="D104" s="117" t="s">
        <v>105</v>
      </c>
      <c r="E104" s="118"/>
      <c r="F104" s="118"/>
      <c r="G104" s="118"/>
      <c r="H104" s="118"/>
      <c r="I104" s="118"/>
      <c r="J104" s="119">
        <f>J169</f>
        <v>0</v>
      </c>
      <c r="L104" s="116"/>
    </row>
    <row r="105" spans="1:31" s="10" customFormat="1" ht="19.95" customHeight="1">
      <c r="B105" s="116"/>
      <c r="D105" s="117" t="s">
        <v>106</v>
      </c>
      <c r="E105" s="118"/>
      <c r="F105" s="118"/>
      <c r="G105" s="118"/>
      <c r="H105" s="118"/>
      <c r="I105" s="118"/>
      <c r="J105" s="119">
        <f>J171</f>
        <v>0</v>
      </c>
      <c r="L105" s="116"/>
    </row>
    <row r="106" spans="1:31" s="10" customFormat="1" ht="19.95" customHeight="1">
      <c r="B106" s="116"/>
      <c r="D106" s="117" t="s">
        <v>107</v>
      </c>
      <c r="E106" s="118"/>
      <c r="F106" s="118"/>
      <c r="G106" s="118"/>
      <c r="H106" s="118"/>
      <c r="I106" s="118"/>
      <c r="J106" s="119">
        <f>J174</f>
        <v>0</v>
      </c>
      <c r="L106" s="116"/>
    </row>
    <row r="107" spans="1:31" s="10" customFormat="1" ht="19.95" customHeight="1">
      <c r="B107" s="116"/>
      <c r="D107" s="117" t="s">
        <v>108</v>
      </c>
      <c r="E107" s="118"/>
      <c r="F107" s="118"/>
      <c r="G107" s="118"/>
      <c r="H107" s="118"/>
      <c r="I107" s="118"/>
      <c r="J107" s="119">
        <f>J179</f>
        <v>0</v>
      </c>
      <c r="L107" s="116"/>
    </row>
    <row r="108" spans="1:31" s="9" customFormat="1" ht="24.9" customHeight="1">
      <c r="B108" s="112"/>
      <c r="D108" s="113" t="s">
        <v>109</v>
      </c>
      <c r="E108" s="114"/>
      <c r="F108" s="114"/>
      <c r="G108" s="114"/>
      <c r="H108" s="114"/>
      <c r="I108" s="114"/>
      <c r="J108" s="115">
        <f>J183</f>
        <v>0</v>
      </c>
      <c r="L108" s="112"/>
    </row>
    <row r="109" spans="1:31" s="9" customFormat="1" ht="24.9" customHeight="1">
      <c r="B109" s="112"/>
      <c r="D109" s="113" t="s">
        <v>110</v>
      </c>
      <c r="E109" s="114"/>
      <c r="F109" s="114"/>
      <c r="G109" s="114"/>
      <c r="H109" s="114"/>
      <c r="I109" s="114"/>
      <c r="J109" s="115">
        <f>J193</f>
        <v>0</v>
      </c>
      <c r="L109" s="112"/>
    </row>
    <row r="110" spans="1:31" s="9" customFormat="1" ht="24.9" customHeight="1">
      <c r="B110" s="112"/>
      <c r="D110" s="113" t="s">
        <v>111</v>
      </c>
      <c r="E110" s="114"/>
      <c r="F110" s="114"/>
      <c r="G110" s="114"/>
      <c r="H110" s="114"/>
      <c r="I110" s="114"/>
      <c r="J110" s="115">
        <f>J196</f>
        <v>0</v>
      </c>
      <c r="L110" s="112"/>
    </row>
    <row r="111" spans="1:31" s="10" customFormat="1" ht="19.95" customHeight="1">
      <c r="B111" s="116"/>
      <c r="D111" s="117" t="s">
        <v>112</v>
      </c>
      <c r="E111" s="118"/>
      <c r="F111" s="118"/>
      <c r="G111" s="118"/>
      <c r="H111" s="118"/>
      <c r="I111" s="118"/>
      <c r="J111" s="119">
        <f>J197</f>
        <v>0</v>
      </c>
      <c r="L111" s="116"/>
    </row>
    <row r="112" spans="1:31" s="2" customFormat="1" ht="21.7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" customHeight="1">
      <c r="A113" s="32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" customHeight="1">
      <c r="A117" s="32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" customHeight="1">
      <c r="A118" s="32"/>
      <c r="B118" s="33"/>
      <c r="C118" s="21" t="s">
        <v>113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16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43" t="str">
        <f>E7</f>
        <v>Oprava oplocení, Gymnázium J.B., Český Těšín</v>
      </c>
      <c r="F121" s="244"/>
      <c r="G121" s="244"/>
      <c r="H121" s="244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90</v>
      </c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>
      <c r="A123" s="32"/>
      <c r="B123" s="33"/>
      <c r="C123" s="32"/>
      <c r="D123" s="32"/>
      <c r="E123" s="215" t="str">
        <f>E9</f>
        <v>1 - SO 01 - Oprava oplocení</v>
      </c>
      <c r="F123" s="242"/>
      <c r="G123" s="242"/>
      <c r="H123" s="24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20</v>
      </c>
      <c r="D125" s="32"/>
      <c r="E125" s="32"/>
      <c r="F125" s="25" t="str">
        <f>F12</f>
        <v xml:space="preserve"> </v>
      </c>
      <c r="G125" s="32"/>
      <c r="H125" s="32"/>
      <c r="I125" s="27" t="s">
        <v>22</v>
      </c>
      <c r="J125" s="55" t="str">
        <f>IF(J12="","",J12)</f>
        <v>30. 5. 2024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15" customHeight="1">
      <c r="A127" s="32"/>
      <c r="B127" s="33"/>
      <c r="C127" s="27" t="s">
        <v>24</v>
      </c>
      <c r="D127" s="32"/>
      <c r="E127" s="32"/>
      <c r="F127" s="25" t="str">
        <f>E15</f>
        <v xml:space="preserve"> </v>
      </c>
      <c r="G127" s="32"/>
      <c r="H127" s="32"/>
      <c r="I127" s="27" t="s">
        <v>29</v>
      </c>
      <c r="J127" s="30" t="str">
        <f>E21</f>
        <v>Fako spol. s.r.o.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15" customHeight="1">
      <c r="A128" s="32"/>
      <c r="B128" s="33"/>
      <c r="C128" s="27" t="s">
        <v>27</v>
      </c>
      <c r="D128" s="32"/>
      <c r="E128" s="32"/>
      <c r="F128" s="25" t="str">
        <f>IF(E18="","",E18)</f>
        <v>Vyplň údaj</v>
      </c>
      <c r="G128" s="32"/>
      <c r="H128" s="32"/>
      <c r="I128" s="27" t="s">
        <v>32</v>
      </c>
      <c r="J128" s="30" t="str">
        <f>E24</f>
        <v xml:space="preserve"> 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>
      <c r="A130" s="120"/>
      <c r="B130" s="121"/>
      <c r="C130" s="122" t="s">
        <v>114</v>
      </c>
      <c r="D130" s="123" t="s">
        <v>59</v>
      </c>
      <c r="E130" s="123" t="s">
        <v>55</v>
      </c>
      <c r="F130" s="123" t="s">
        <v>56</v>
      </c>
      <c r="G130" s="123" t="s">
        <v>115</v>
      </c>
      <c r="H130" s="123" t="s">
        <v>116</v>
      </c>
      <c r="I130" s="123" t="s">
        <v>117</v>
      </c>
      <c r="J130" s="124" t="s">
        <v>95</v>
      </c>
      <c r="K130" s="125" t="s">
        <v>118</v>
      </c>
      <c r="L130" s="126"/>
      <c r="M130" s="62" t="s">
        <v>1</v>
      </c>
      <c r="N130" s="63" t="s">
        <v>38</v>
      </c>
      <c r="O130" s="63" t="s">
        <v>119</v>
      </c>
      <c r="P130" s="63" t="s">
        <v>120</v>
      </c>
      <c r="Q130" s="63" t="s">
        <v>121</v>
      </c>
      <c r="R130" s="63" t="s">
        <v>122</v>
      </c>
      <c r="S130" s="63" t="s">
        <v>123</v>
      </c>
      <c r="T130" s="64" t="s">
        <v>124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2.8" customHeight="1">
      <c r="A131" s="32"/>
      <c r="B131" s="33"/>
      <c r="C131" s="69" t="s">
        <v>125</v>
      </c>
      <c r="D131" s="32"/>
      <c r="E131" s="32"/>
      <c r="F131" s="32"/>
      <c r="G131" s="32"/>
      <c r="H131" s="32"/>
      <c r="I131" s="32"/>
      <c r="J131" s="127">
        <f>BK131</f>
        <v>0</v>
      </c>
      <c r="K131" s="32"/>
      <c r="L131" s="33"/>
      <c r="M131" s="65"/>
      <c r="N131" s="56"/>
      <c r="O131" s="66"/>
      <c r="P131" s="128">
        <f>P132+P145+P147+P155+P158+P163+P168+P183+P193+P196</f>
        <v>0</v>
      </c>
      <c r="Q131" s="66"/>
      <c r="R131" s="128">
        <f>R132+R145+R147+R155+R158+R163+R168+R183+R193+R196</f>
        <v>15.125021659999998</v>
      </c>
      <c r="S131" s="66"/>
      <c r="T131" s="129">
        <f>T132+T145+T147+T155+T158+T163+T168+T183+T193+T196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73</v>
      </c>
      <c r="AU131" s="17" t="s">
        <v>97</v>
      </c>
      <c r="BK131" s="130">
        <f>BK132+BK145+BK147+BK155+BK158+BK163+BK168+BK183+BK193+BK196</f>
        <v>0</v>
      </c>
    </row>
    <row r="132" spans="1:65" s="12" customFormat="1" ht="25.95" customHeight="1">
      <c r="B132" s="131"/>
      <c r="D132" s="132" t="s">
        <v>73</v>
      </c>
      <c r="E132" s="133" t="s">
        <v>79</v>
      </c>
      <c r="F132" s="133" t="s">
        <v>126</v>
      </c>
      <c r="I132" s="134"/>
      <c r="J132" s="135">
        <f>BK132</f>
        <v>0</v>
      </c>
      <c r="L132" s="131"/>
      <c r="M132" s="136"/>
      <c r="N132" s="137"/>
      <c r="O132" s="137"/>
      <c r="P132" s="138">
        <f>SUM(P133:P144)</f>
        <v>0</v>
      </c>
      <c r="Q132" s="137"/>
      <c r="R132" s="138">
        <f>SUM(R133:R144)</f>
        <v>0</v>
      </c>
      <c r="S132" s="137"/>
      <c r="T132" s="139">
        <f>SUM(T133:T144)</f>
        <v>0</v>
      </c>
      <c r="AR132" s="132" t="s">
        <v>79</v>
      </c>
      <c r="AT132" s="140" t="s">
        <v>73</v>
      </c>
      <c r="AU132" s="140" t="s">
        <v>74</v>
      </c>
      <c r="AY132" s="132" t="s">
        <v>127</v>
      </c>
      <c r="BK132" s="141">
        <f>SUM(BK133:BK144)</f>
        <v>0</v>
      </c>
    </row>
    <row r="133" spans="1:65" s="2" customFormat="1" ht="16.5" customHeight="1">
      <c r="A133" s="32"/>
      <c r="B133" s="142"/>
      <c r="C133" s="143" t="s">
        <v>79</v>
      </c>
      <c r="D133" s="143" t="s">
        <v>128</v>
      </c>
      <c r="E133" s="144" t="s">
        <v>129</v>
      </c>
      <c r="F133" s="145" t="s">
        <v>130</v>
      </c>
      <c r="G133" s="146" t="s">
        <v>131</v>
      </c>
      <c r="H133" s="147">
        <v>115.8</v>
      </c>
      <c r="I133" s="148"/>
      <c r="J133" s="149">
        <f>ROUND(I133*H133,2)</f>
        <v>0</v>
      </c>
      <c r="K133" s="150"/>
      <c r="L133" s="33"/>
      <c r="M133" s="151" t="s">
        <v>1</v>
      </c>
      <c r="N133" s="152" t="s">
        <v>39</v>
      </c>
      <c r="O133" s="58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132</v>
      </c>
      <c r="AT133" s="155" t="s">
        <v>128</v>
      </c>
      <c r="AU133" s="155" t="s">
        <v>79</v>
      </c>
      <c r="AY133" s="17" t="s">
        <v>127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7" t="s">
        <v>79</v>
      </c>
      <c r="BK133" s="156">
        <f>ROUND(I133*H133,2)</f>
        <v>0</v>
      </c>
      <c r="BL133" s="17" t="s">
        <v>132</v>
      </c>
      <c r="BM133" s="155" t="s">
        <v>83</v>
      </c>
    </row>
    <row r="134" spans="1:65" s="13" customFormat="1">
      <c r="B134" s="157"/>
      <c r="D134" s="158" t="s">
        <v>133</v>
      </c>
      <c r="E134" s="159" t="s">
        <v>1</v>
      </c>
      <c r="F134" s="160" t="s">
        <v>134</v>
      </c>
      <c r="H134" s="161">
        <v>115.8</v>
      </c>
      <c r="I134" s="162"/>
      <c r="L134" s="157"/>
      <c r="M134" s="163"/>
      <c r="N134" s="164"/>
      <c r="O134" s="164"/>
      <c r="P134" s="164"/>
      <c r="Q134" s="164"/>
      <c r="R134" s="164"/>
      <c r="S134" s="164"/>
      <c r="T134" s="165"/>
      <c r="AT134" s="159" t="s">
        <v>133</v>
      </c>
      <c r="AU134" s="159" t="s">
        <v>79</v>
      </c>
      <c r="AV134" s="13" t="s">
        <v>83</v>
      </c>
      <c r="AW134" s="13" t="s">
        <v>31</v>
      </c>
      <c r="AX134" s="13" t="s">
        <v>74</v>
      </c>
      <c r="AY134" s="159" t="s">
        <v>127</v>
      </c>
    </row>
    <row r="135" spans="1:65" s="14" customFormat="1">
      <c r="B135" s="166"/>
      <c r="D135" s="158" t="s">
        <v>133</v>
      </c>
      <c r="E135" s="167" t="s">
        <v>1</v>
      </c>
      <c r="F135" s="168" t="s">
        <v>135</v>
      </c>
      <c r="H135" s="169">
        <v>115.8</v>
      </c>
      <c r="I135" s="170"/>
      <c r="L135" s="166"/>
      <c r="M135" s="171"/>
      <c r="N135" s="172"/>
      <c r="O135" s="172"/>
      <c r="P135" s="172"/>
      <c r="Q135" s="172"/>
      <c r="R135" s="172"/>
      <c r="S135" s="172"/>
      <c r="T135" s="173"/>
      <c r="AT135" s="167" t="s">
        <v>133</v>
      </c>
      <c r="AU135" s="167" t="s">
        <v>79</v>
      </c>
      <c r="AV135" s="14" t="s">
        <v>132</v>
      </c>
      <c r="AW135" s="14" t="s">
        <v>31</v>
      </c>
      <c r="AX135" s="14" t="s">
        <v>79</v>
      </c>
      <c r="AY135" s="167" t="s">
        <v>127</v>
      </c>
    </row>
    <row r="136" spans="1:65" s="2" customFormat="1" ht="16.5" customHeight="1">
      <c r="A136" s="32"/>
      <c r="B136" s="142"/>
      <c r="C136" s="143" t="s">
        <v>83</v>
      </c>
      <c r="D136" s="143" t="s">
        <v>128</v>
      </c>
      <c r="E136" s="144" t="s">
        <v>136</v>
      </c>
      <c r="F136" s="145" t="s">
        <v>137</v>
      </c>
      <c r="G136" s="146" t="s">
        <v>138</v>
      </c>
      <c r="H136" s="147">
        <v>28.95</v>
      </c>
      <c r="I136" s="148"/>
      <c r="J136" s="149">
        <f>ROUND(I136*H136,2)</f>
        <v>0</v>
      </c>
      <c r="K136" s="150"/>
      <c r="L136" s="33"/>
      <c r="M136" s="151" t="s">
        <v>1</v>
      </c>
      <c r="N136" s="152" t="s">
        <v>39</v>
      </c>
      <c r="O136" s="58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132</v>
      </c>
      <c r="AT136" s="155" t="s">
        <v>128</v>
      </c>
      <c r="AU136" s="155" t="s">
        <v>79</v>
      </c>
      <c r="AY136" s="17" t="s">
        <v>127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79</v>
      </c>
      <c r="BK136" s="156">
        <f>ROUND(I136*H136,2)</f>
        <v>0</v>
      </c>
      <c r="BL136" s="17" t="s">
        <v>132</v>
      </c>
      <c r="BM136" s="155" t="s">
        <v>132</v>
      </c>
    </row>
    <row r="137" spans="1:65" s="13" customFormat="1">
      <c r="B137" s="157"/>
      <c r="D137" s="158" t="s">
        <v>133</v>
      </c>
      <c r="E137" s="159" t="s">
        <v>1</v>
      </c>
      <c r="F137" s="160" t="s">
        <v>139</v>
      </c>
      <c r="H137" s="161">
        <v>28.95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133</v>
      </c>
      <c r="AU137" s="159" t="s">
        <v>79</v>
      </c>
      <c r="AV137" s="13" t="s">
        <v>83</v>
      </c>
      <c r="AW137" s="13" t="s">
        <v>31</v>
      </c>
      <c r="AX137" s="13" t="s">
        <v>74</v>
      </c>
      <c r="AY137" s="159" t="s">
        <v>127</v>
      </c>
    </row>
    <row r="138" spans="1:65" s="14" customFormat="1">
      <c r="B138" s="166"/>
      <c r="D138" s="158" t="s">
        <v>133</v>
      </c>
      <c r="E138" s="167" t="s">
        <v>1</v>
      </c>
      <c r="F138" s="168" t="s">
        <v>135</v>
      </c>
      <c r="H138" s="169">
        <v>28.95</v>
      </c>
      <c r="I138" s="170"/>
      <c r="L138" s="166"/>
      <c r="M138" s="171"/>
      <c r="N138" s="172"/>
      <c r="O138" s="172"/>
      <c r="P138" s="172"/>
      <c r="Q138" s="172"/>
      <c r="R138" s="172"/>
      <c r="S138" s="172"/>
      <c r="T138" s="173"/>
      <c r="AT138" s="167" t="s">
        <v>133</v>
      </c>
      <c r="AU138" s="167" t="s">
        <v>79</v>
      </c>
      <c r="AV138" s="14" t="s">
        <v>132</v>
      </c>
      <c r="AW138" s="14" t="s">
        <v>31</v>
      </c>
      <c r="AX138" s="14" t="s">
        <v>79</v>
      </c>
      <c r="AY138" s="167" t="s">
        <v>127</v>
      </c>
    </row>
    <row r="139" spans="1:65" s="2" customFormat="1" ht="21.75" customHeight="1">
      <c r="A139" s="32"/>
      <c r="B139" s="142"/>
      <c r="C139" s="143" t="s">
        <v>86</v>
      </c>
      <c r="D139" s="143" t="s">
        <v>128</v>
      </c>
      <c r="E139" s="144" t="s">
        <v>140</v>
      </c>
      <c r="F139" s="145" t="s">
        <v>141</v>
      </c>
      <c r="G139" s="146" t="s">
        <v>138</v>
      </c>
      <c r="H139" s="147">
        <v>28.95</v>
      </c>
      <c r="I139" s="148"/>
      <c r="J139" s="149">
        <f>ROUND(I139*H139,2)</f>
        <v>0</v>
      </c>
      <c r="K139" s="150"/>
      <c r="L139" s="33"/>
      <c r="M139" s="151" t="s">
        <v>1</v>
      </c>
      <c r="N139" s="152" t="s">
        <v>39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132</v>
      </c>
      <c r="AT139" s="155" t="s">
        <v>128</v>
      </c>
      <c r="AU139" s="155" t="s">
        <v>79</v>
      </c>
      <c r="AY139" s="17" t="s">
        <v>127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79</v>
      </c>
      <c r="BK139" s="156">
        <f>ROUND(I139*H139,2)</f>
        <v>0</v>
      </c>
      <c r="BL139" s="17" t="s">
        <v>132</v>
      </c>
      <c r="BM139" s="155" t="s">
        <v>142</v>
      </c>
    </row>
    <row r="140" spans="1:65" s="2" customFormat="1" ht="21.75" customHeight="1">
      <c r="A140" s="32"/>
      <c r="B140" s="142"/>
      <c r="C140" s="143" t="s">
        <v>132</v>
      </c>
      <c r="D140" s="143" t="s">
        <v>128</v>
      </c>
      <c r="E140" s="144" t="s">
        <v>143</v>
      </c>
      <c r="F140" s="145" t="s">
        <v>144</v>
      </c>
      <c r="G140" s="146" t="s">
        <v>138</v>
      </c>
      <c r="H140" s="147">
        <v>115.8</v>
      </c>
      <c r="I140" s="148"/>
      <c r="J140" s="149">
        <f>ROUND(I140*H140,2)</f>
        <v>0</v>
      </c>
      <c r="K140" s="150"/>
      <c r="L140" s="33"/>
      <c r="M140" s="151" t="s">
        <v>1</v>
      </c>
      <c r="N140" s="152" t="s">
        <v>39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132</v>
      </c>
      <c r="AT140" s="155" t="s">
        <v>128</v>
      </c>
      <c r="AU140" s="155" t="s">
        <v>79</v>
      </c>
      <c r="AY140" s="17" t="s">
        <v>127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79</v>
      </c>
      <c r="BK140" s="156">
        <f>ROUND(I140*H140,2)</f>
        <v>0</v>
      </c>
      <c r="BL140" s="17" t="s">
        <v>132</v>
      </c>
      <c r="BM140" s="155" t="s">
        <v>145</v>
      </c>
    </row>
    <row r="141" spans="1:65" s="2" customFormat="1" ht="16.5" customHeight="1">
      <c r="A141" s="32"/>
      <c r="B141" s="142"/>
      <c r="C141" s="143" t="s">
        <v>146</v>
      </c>
      <c r="D141" s="143" t="s">
        <v>128</v>
      </c>
      <c r="E141" s="144" t="s">
        <v>147</v>
      </c>
      <c r="F141" s="145" t="s">
        <v>148</v>
      </c>
      <c r="G141" s="146" t="s">
        <v>138</v>
      </c>
      <c r="H141" s="147">
        <v>23.16</v>
      </c>
      <c r="I141" s="148"/>
      <c r="J141" s="149">
        <f>ROUND(I141*H141,2)</f>
        <v>0</v>
      </c>
      <c r="K141" s="150"/>
      <c r="L141" s="33"/>
      <c r="M141" s="151" t="s">
        <v>1</v>
      </c>
      <c r="N141" s="152" t="s">
        <v>39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132</v>
      </c>
      <c r="AT141" s="155" t="s">
        <v>128</v>
      </c>
      <c r="AU141" s="155" t="s">
        <v>79</v>
      </c>
      <c r="AY141" s="17" t="s">
        <v>127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79</v>
      </c>
      <c r="BK141" s="156">
        <f>ROUND(I141*H141,2)</f>
        <v>0</v>
      </c>
      <c r="BL141" s="17" t="s">
        <v>132</v>
      </c>
      <c r="BM141" s="155" t="s">
        <v>149</v>
      </c>
    </row>
    <row r="142" spans="1:65" s="13" customFormat="1">
      <c r="B142" s="157"/>
      <c r="D142" s="158" t="s">
        <v>133</v>
      </c>
      <c r="E142" s="159" t="s">
        <v>1</v>
      </c>
      <c r="F142" s="160" t="s">
        <v>150</v>
      </c>
      <c r="H142" s="161">
        <v>23.16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133</v>
      </c>
      <c r="AU142" s="159" t="s">
        <v>79</v>
      </c>
      <c r="AV142" s="13" t="s">
        <v>83</v>
      </c>
      <c r="AW142" s="13" t="s">
        <v>31</v>
      </c>
      <c r="AX142" s="13" t="s">
        <v>74</v>
      </c>
      <c r="AY142" s="159" t="s">
        <v>127</v>
      </c>
    </row>
    <row r="143" spans="1:65" s="14" customFormat="1">
      <c r="B143" s="166"/>
      <c r="D143" s="158" t="s">
        <v>133</v>
      </c>
      <c r="E143" s="167" t="s">
        <v>1</v>
      </c>
      <c r="F143" s="168" t="s">
        <v>135</v>
      </c>
      <c r="H143" s="169">
        <v>23.16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133</v>
      </c>
      <c r="AU143" s="167" t="s">
        <v>79</v>
      </c>
      <c r="AV143" s="14" t="s">
        <v>132</v>
      </c>
      <c r="AW143" s="14" t="s">
        <v>31</v>
      </c>
      <c r="AX143" s="14" t="s">
        <v>79</v>
      </c>
      <c r="AY143" s="167" t="s">
        <v>127</v>
      </c>
    </row>
    <row r="144" spans="1:65" s="2" customFormat="1" ht="24.15" customHeight="1">
      <c r="A144" s="32"/>
      <c r="B144" s="142"/>
      <c r="C144" s="143" t="s">
        <v>142</v>
      </c>
      <c r="D144" s="143" t="s">
        <v>128</v>
      </c>
      <c r="E144" s="144" t="s">
        <v>151</v>
      </c>
      <c r="F144" s="145" t="s">
        <v>152</v>
      </c>
      <c r="G144" s="146" t="s">
        <v>153</v>
      </c>
      <c r="H144" s="147">
        <v>10.712</v>
      </c>
      <c r="I144" s="148"/>
      <c r="J144" s="149">
        <f>ROUND(I144*H144,2)</f>
        <v>0</v>
      </c>
      <c r="K144" s="150"/>
      <c r="L144" s="33"/>
      <c r="M144" s="151" t="s">
        <v>1</v>
      </c>
      <c r="N144" s="152" t="s">
        <v>39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132</v>
      </c>
      <c r="AT144" s="155" t="s">
        <v>128</v>
      </c>
      <c r="AU144" s="155" t="s">
        <v>79</v>
      </c>
      <c r="AY144" s="17" t="s">
        <v>127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79</v>
      </c>
      <c r="BK144" s="156">
        <f>ROUND(I144*H144,2)</f>
        <v>0</v>
      </c>
      <c r="BL144" s="17" t="s">
        <v>132</v>
      </c>
      <c r="BM144" s="155" t="s">
        <v>8</v>
      </c>
    </row>
    <row r="145" spans="1:65" s="12" customFormat="1" ht="25.95" customHeight="1">
      <c r="B145" s="131"/>
      <c r="D145" s="132" t="s">
        <v>73</v>
      </c>
      <c r="E145" s="133" t="s">
        <v>83</v>
      </c>
      <c r="F145" s="133" t="s">
        <v>154</v>
      </c>
      <c r="I145" s="134"/>
      <c r="J145" s="135">
        <f>BK145</f>
        <v>0</v>
      </c>
      <c r="L145" s="131"/>
      <c r="M145" s="136"/>
      <c r="N145" s="137"/>
      <c r="O145" s="137"/>
      <c r="P145" s="138">
        <f>P146</f>
        <v>0</v>
      </c>
      <c r="Q145" s="137"/>
      <c r="R145" s="138">
        <f>R146</f>
        <v>0</v>
      </c>
      <c r="S145" s="137"/>
      <c r="T145" s="139">
        <f>T146</f>
        <v>0</v>
      </c>
      <c r="AR145" s="132" t="s">
        <v>79</v>
      </c>
      <c r="AT145" s="140" t="s">
        <v>73</v>
      </c>
      <c r="AU145" s="140" t="s">
        <v>74</v>
      </c>
      <c r="AY145" s="132" t="s">
        <v>127</v>
      </c>
      <c r="BK145" s="141">
        <f>BK146</f>
        <v>0</v>
      </c>
    </row>
    <row r="146" spans="1:65" s="2" customFormat="1" ht="16.5" customHeight="1">
      <c r="A146" s="32"/>
      <c r="B146" s="142"/>
      <c r="C146" s="143" t="s">
        <v>155</v>
      </c>
      <c r="D146" s="143" t="s">
        <v>128</v>
      </c>
      <c r="E146" s="144" t="s">
        <v>156</v>
      </c>
      <c r="F146" s="145" t="s">
        <v>157</v>
      </c>
      <c r="G146" s="146" t="s">
        <v>131</v>
      </c>
      <c r="H146" s="147">
        <v>76.790000000000006</v>
      </c>
      <c r="I146" s="148"/>
      <c r="J146" s="149">
        <f>ROUND(I146*H146,2)</f>
        <v>0</v>
      </c>
      <c r="K146" s="150"/>
      <c r="L146" s="33"/>
      <c r="M146" s="151" t="s">
        <v>1</v>
      </c>
      <c r="N146" s="152" t="s">
        <v>39</v>
      </c>
      <c r="O146" s="58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132</v>
      </c>
      <c r="AT146" s="155" t="s">
        <v>128</v>
      </c>
      <c r="AU146" s="155" t="s">
        <v>79</v>
      </c>
      <c r="AY146" s="17" t="s">
        <v>127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79</v>
      </c>
      <c r="BK146" s="156">
        <f>ROUND(I146*H146,2)</f>
        <v>0</v>
      </c>
      <c r="BL146" s="17" t="s">
        <v>132</v>
      </c>
      <c r="BM146" s="155" t="s">
        <v>158</v>
      </c>
    </row>
    <row r="147" spans="1:65" s="12" customFormat="1" ht="25.95" customHeight="1">
      <c r="B147" s="131"/>
      <c r="D147" s="132" t="s">
        <v>73</v>
      </c>
      <c r="E147" s="133" t="s">
        <v>86</v>
      </c>
      <c r="F147" s="133" t="s">
        <v>159</v>
      </c>
      <c r="I147" s="134"/>
      <c r="J147" s="135">
        <f>BK147</f>
        <v>0</v>
      </c>
      <c r="L147" s="131"/>
      <c r="M147" s="136"/>
      <c r="N147" s="137"/>
      <c r="O147" s="137"/>
      <c r="P147" s="138">
        <f>SUM(P148:P154)</f>
        <v>0</v>
      </c>
      <c r="Q147" s="137"/>
      <c r="R147" s="138">
        <f>SUM(R148:R154)</f>
        <v>14.582966979999998</v>
      </c>
      <c r="S147" s="137"/>
      <c r="T147" s="139">
        <f>SUM(T148:T154)</f>
        <v>0</v>
      </c>
      <c r="AR147" s="132" t="s">
        <v>79</v>
      </c>
      <c r="AT147" s="140" t="s">
        <v>73</v>
      </c>
      <c r="AU147" s="140" t="s">
        <v>74</v>
      </c>
      <c r="AY147" s="132" t="s">
        <v>127</v>
      </c>
      <c r="BK147" s="141">
        <f>SUM(BK148:BK154)</f>
        <v>0</v>
      </c>
    </row>
    <row r="148" spans="1:65" s="2" customFormat="1" ht="21.75" customHeight="1">
      <c r="A148" s="32"/>
      <c r="B148" s="142"/>
      <c r="C148" s="143" t="s">
        <v>145</v>
      </c>
      <c r="D148" s="143" t="s">
        <v>128</v>
      </c>
      <c r="E148" s="144" t="s">
        <v>160</v>
      </c>
      <c r="F148" s="145" t="s">
        <v>161</v>
      </c>
      <c r="G148" s="146" t="s">
        <v>138</v>
      </c>
      <c r="H148" s="147">
        <v>6.2240000000000002</v>
      </c>
      <c r="I148" s="148"/>
      <c r="J148" s="149">
        <f>ROUND(I148*H148,2)</f>
        <v>0</v>
      </c>
      <c r="K148" s="150"/>
      <c r="L148" s="33"/>
      <c r="M148" s="151" t="s">
        <v>1</v>
      </c>
      <c r="N148" s="152" t="s">
        <v>39</v>
      </c>
      <c r="O148" s="58"/>
      <c r="P148" s="153">
        <f>O148*H148</f>
        <v>0</v>
      </c>
      <c r="Q148" s="153">
        <v>2.3010199999999998</v>
      </c>
      <c r="R148" s="153">
        <f>Q148*H148</f>
        <v>14.321548479999999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132</v>
      </c>
      <c r="AT148" s="155" t="s">
        <v>128</v>
      </c>
      <c r="AU148" s="155" t="s">
        <v>79</v>
      </c>
      <c r="AY148" s="17" t="s">
        <v>127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79</v>
      </c>
      <c r="BK148" s="156">
        <f>ROUND(I148*H148,2)</f>
        <v>0</v>
      </c>
      <c r="BL148" s="17" t="s">
        <v>132</v>
      </c>
      <c r="BM148" s="155" t="s">
        <v>162</v>
      </c>
    </row>
    <row r="149" spans="1:65" s="13" customFormat="1" ht="20.399999999999999">
      <c r="B149" s="157"/>
      <c r="D149" s="158" t="s">
        <v>133</v>
      </c>
      <c r="E149" s="159" t="s">
        <v>1</v>
      </c>
      <c r="F149" s="160" t="s">
        <v>163</v>
      </c>
      <c r="H149" s="161">
        <v>6.2240000000000002</v>
      </c>
      <c r="I149" s="162"/>
      <c r="L149" s="157"/>
      <c r="M149" s="163"/>
      <c r="N149" s="164"/>
      <c r="O149" s="164"/>
      <c r="P149" s="164"/>
      <c r="Q149" s="164"/>
      <c r="R149" s="164"/>
      <c r="S149" s="164"/>
      <c r="T149" s="165"/>
      <c r="AT149" s="159" t="s">
        <v>133</v>
      </c>
      <c r="AU149" s="159" t="s">
        <v>79</v>
      </c>
      <c r="AV149" s="13" t="s">
        <v>83</v>
      </c>
      <c r="AW149" s="13" t="s">
        <v>31</v>
      </c>
      <c r="AX149" s="13" t="s">
        <v>79</v>
      </c>
      <c r="AY149" s="159" t="s">
        <v>127</v>
      </c>
    </row>
    <row r="150" spans="1:65" s="2" customFormat="1" ht="24.15" customHeight="1">
      <c r="A150" s="32"/>
      <c r="B150" s="142"/>
      <c r="C150" s="143" t="s">
        <v>164</v>
      </c>
      <c r="D150" s="143" t="s">
        <v>128</v>
      </c>
      <c r="E150" s="144" t="s">
        <v>165</v>
      </c>
      <c r="F150" s="145" t="s">
        <v>166</v>
      </c>
      <c r="G150" s="146" t="s">
        <v>131</v>
      </c>
      <c r="H150" s="147">
        <v>49.793999999999997</v>
      </c>
      <c r="I150" s="148"/>
      <c r="J150" s="149">
        <f>ROUND(I150*H150,2)</f>
        <v>0</v>
      </c>
      <c r="K150" s="150"/>
      <c r="L150" s="33"/>
      <c r="M150" s="151" t="s">
        <v>1</v>
      </c>
      <c r="N150" s="152" t="s">
        <v>39</v>
      </c>
      <c r="O150" s="58"/>
      <c r="P150" s="153">
        <f>O150*H150</f>
        <v>0</v>
      </c>
      <c r="Q150" s="153">
        <v>2.7499999999999998E-3</v>
      </c>
      <c r="R150" s="153">
        <f>Q150*H150</f>
        <v>0.13693349999999999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132</v>
      </c>
      <c r="AT150" s="155" t="s">
        <v>128</v>
      </c>
      <c r="AU150" s="155" t="s">
        <v>79</v>
      </c>
      <c r="AY150" s="17" t="s">
        <v>127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79</v>
      </c>
      <c r="BK150" s="156">
        <f>ROUND(I150*H150,2)</f>
        <v>0</v>
      </c>
      <c r="BL150" s="17" t="s">
        <v>132</v>
      </c>
      <c r="BM150" s="155" t="s">
        <v>167</v>
      </c>
    </row>
    <row r="151" spans="1:65" s="13" customFormat="1">
      <c r="B151" s="157"/>
      <c r="D151" s="158" t="s">
        <v>133</v>
      </c>
      <c r="E151" s="159" t="s">
        <v>1</v>
      </c>
      <c r="F151" s="160" t="s">
        <v>168</v>
      </c>
      <c r="H151" s="161">
        <v>49.793999999999997</v>
      </c>
      <c r="I151" s="162"/>
      <c r="L151" s="157"/>
      <c r="M151" s="163"/>
      <c r="N151" s="164"/>
      <c r="O151" s="164"/>
      <c r="P151" s="164"/>
      <c r="Q151" s="164"/>
      <c r="R151" s="164"/>
      <c r="S151" s="164"/>
      <c r="T151" s="165"/>
      <c r="AT151" s="159" t="s">
        <v>133</v>
      </c>
      <c r="AU151" s="159" t="s">
        <v>79</v>
      </c>
      <c r="AV151" s="13" t="s">
        <v>83</v>
      </c>
      <c r="AW151" s="13" t="s">
        <v>31</v>
      </c>
      <c r="AX151" s="13" t="s">
        <v>79</v>
      </c>
      <c r="AY151" s="159" t="s">
        <v>127</v>
      </c>
    </row>
    <row r="152" spans="1:65" s="2" customFormat="1" ht="24.15" customHeight="1">
      <c r="A152" s="32"/>
      <c r="B152" s="142"/>
      <c r="C152" s="143" t="s">
        <v>149</v>
      </c>
      <c r="D152" s="143" t="s">
        <v>128</v>
      </c>
      <c r="E152" s="144" t="s">
        <v>169</v>
      </c>
      <c r="F152" s="145" t="s">
        <v>170</v>
      </c>
      <c r="G152" s="146" t="s">
        <v>131</v>
      </c>
      <c r="H152" s="147">
        <v>49.793999999999997</v>
      </c>
      <c r="I152" s="148"/>
      <c r="J152" s="149">
        <f>ROUND(I152*H152,2)</f>
        <v>0</v>
      </c>
      <c r="K152" s="150"/>
      <c r="L152" s="33"/>
      <c r="M152" s="151" t="s">
        <v>1</v>
      </c>
      <c r="N152" s="152" t="s">
        <v>39</v>
      </c>
      <c r="O152" s="58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132</v>
      </c>
      <c r="AT152" s="155" t="s">
        <v>128</v>
      </c>
      <c r="AU152" s="155" t="s">
        <v>79</v>
      </c>
      <c r="AY152" s="17" t="s">
        <v>127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79</v>
      </c>
      <c r="BK152" s="156">
        <f>ROUND(I152*H152,2)</f>
        <v>0</v>
      </c>
      <c r="BL152" s="17" t="s">
        <v>132</v>
      </c>
      <c r="BM152" s="155" t="s">
        <v>171</v>
      </c>
    </row>
    <row r="153" spans="1:65" s="2" customFormat="1" ht="24.15" customHeight="1">
      <c r="A153" s="32"/>
      <c r="B153" s="142"/>
      <c r="C153" s="143" t="s">
        <v>172</v>
      </c>
      <c r="D153" s="143" t="s">
        <v>128</v>
      </c>
      <c r="E153" s="144" t="s">
        <v>173</v>
      </c>
      <c r="F153" s="145" t="s">
        <v>174</v>
      </c>
      <c r="G153" s="146" t="s">
        <v>131</v>
      </c>
      <c r="H153" s="147">
        <v>49.793999999999997</v>
      </c>
      <c r="I153" s="148"/>
      <c r="J153" s="149">
        <f>ROUND(I153*H153,2)</f>
        <v>0</v>
      </c>
      <c r="K153" s="150"/>
      <c r="L153" s="33"/>
      <c r="M153" s="151" t="s">
        <v>1</v>
      </c>
      <c r="N153" s="152" t="s">
        <v>39</v>
      </c>
      <c r="O153" s="58"/>
      <c r="P153" s="153">
        <f>O153*H153</f>
        <v>0</v>
      </c>
      <c r="Q153" s="153">
        <v>2.5000000000000001E-3</v>
      </c>
      <c r="R153" s="153">
        <f>Q153*H153</f>
        <v>0.124485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132</v>
      </c>
      <c r="AT153" s="155" t="s">
        <v>128</v>
      </c>
      <c r="AU153" s="155" t="s">
        <v>79</v>
      </c>
      <c r="AY153" s="17" t="s">
        <v>127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79</v>
      </c>
      <c r="BK153" s="156">
        <f>ROUND(I153*H153,2)</f>
        <v>0</v>
      </c>
      <c r="BL153" s="17" t="s">
        <v>132</v>
      </c>
      <c r="BM153" s="155" t="s">
        <v>175</v>
      </c>
    </row>
    <row r="154" spans="1:65" s="2" customFormat="1" ht="16.5" customHeight="1">
      <c r="A154" s="32"/>
      <c r="B154" s="142"/>
      <c r="C154" s="143" t="s">
        <v>8</v>
      </c>
      <c r="D154" s="143" t="s">
        <v>128</v>
      </c>
      <c r="E154" s="144" t="s">
        <v>176</v>
      </c>
      <c r="F154" s="145" t="s">
        <v>177</v>
      </c>
      <c r="G154" s="146" t="s">
        <v>131</v>
      </c>
      <c r="H154" s="147">
        <v>76.790000000000006</v>
      </c>
      <c r="I154" s="148"/>
      <c r="J154" s="149">
        <f>ROUND(I154*H154,2)</f>
        <v>0</v>
      </c>
      <c r="K154" s="150"/>
      <c r="L154" s="33"/>
      <c r="M154" s="151" t="s">
        <v>1</v>
      </c>
      <c r="N154" s="152" t="s">
        <v>39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132</v>
      </c>
      <c r="AT154" s="155" t="s">
        <v>128</v>
      </c>
      <c r="AU154" s="155" t="s">
        <v>79</v>
      </c>
      <c r="AY154" s="17" t="s">
        <v>127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79</v>
      </c>
      <c r="BK154" s="156">
        <f>ROUND(I154*H154,2)</f>
        <v>0</v>
      </c>
      <c r="BL154" s="17" t="s">
        <v>132</v>
      </c>
      <c r="BM154" s="155" t="s">
        <v>178</v>
      </c>
    </row>
    <row r="155" spans="1:65" s="12" customFormat="1" ht="25.95" customHeight="1">
      <c r="B155" s="131"/>
      <c r="D155" s="132" t="s">
        <v>73</v>
      </c>
      <c r="E155" s="133" t="s">
        <v>146</v>
      </c>
      <c r="F155" s="133" t="s">
        <v>179</v>
      </c>
      <c r="I155" s="134"/>
      <c r="J155" s="135">
        <f>BK155</f>
        <v>0</v>
      </c>
      <c r="L155" s="131"/>
      <c r="M155" s="136"/>
      <c r="N155" s="137"/>
      <c r="O155" s="137"/>
      <c r="P155" s="138">
        <f>SUM(P156:P157)</f>
        <v>0</v>
      </c>
      <c r="Q155" s="137"/>
      <c r="R155" s="138">
        <f>SUM(R156:R157)</f>
        <v>0</v>
      </c>
      <c r="S155" s="137"/>
      <c r="T155" s="139">
        <f>SUM(T156:T157)</f>
        <v>0</v>
      </c>
      <c r="AR155" s="132" t="s">
        <v>79</v>
      </c>
      <c r="AT155" s="140" t="s">
        <v>73</v>
      </c>
      <c r="AU155" s="140" t="s">
        <v>74</v>
      </c>
      <c r="AY155" s="132" t="s">
        <v>127</v>
      </c>
      <c r="BK155" s="141">
        <f>SUM(BK156:BK157)</f>
        <v>0</v>
      </c>
    </row>
    <row r="156" spans="1:65" s="2" customFormat="1" ht="24.15" customHeight="1">
      <c r="A156" s="32"/>
      <c r="B156" s="142"/>
      <c r="C156" s="143" t="s">
        <v>180</v>
      </c>
      <c r="D156" s="143" t="s">
        <v>128</v>
      </c>
      <c r="E156" s="144" t="s">
        <v>181</v>
      </c>
      <c r="F156" s="145" t="s">
        <v>182</v>
      </c>
      <c r="G156" s="146" t="s">
        <v>131</v>
      </c>
      <c r="H156" s="147">
        <v>115.8</v>
      </c>
      <c r="I156" s="148"/>
      <c r="J156" s="149">
        <f>ROUND(I156*H156,2)</f>
        <v>0</v>
      </c>
      <c r="K156" s="150"/>
      <c r="L156" s="33"/>
      <c r="M156" s="151" t="s">
        <v>1</v>
      </c>
      <c r="N156" s="152" t="s">
        <v>39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132</v>
      </c>
      <c r="AT156" s="155" t="s">
        <v>128</v>
      </c>
      <c r="AU156" s="155" t="s">
        <v>79</v>
      </c>
      <c r="AY156" s="17" t="s">
        <v>127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79</v>
      </c>
      <c r="BK156" s="156">
        <f>ROUND(I156*H156,2)</f>
        <v>0</v>
      </c>
      <c r="BL156" s="17" t="s">
        <v>132</v>
      </c>
      <c r="BM156" s="155" t="s">
        <v>183</v>
      </c>
    </row>
    <row r="157" spans="1:65" s="2" customFormat="1" ht="21.75" customHeight="1">
      <c r="A157" s="32"/>
      <c r="B157" s="142"/>
      <c r="C157" s="143" t="s">
        <v>158</v>
      </c>
      <c r="D157" s="143" t="s">
        <v>128</v>
      </c>
      <c r="E157" s="144" t="s">
        <v>184</v>
      </c>
      <c r="F157" s="145" t="s">
        <v>185</v>
      </c>
      <c r="G157" s="146" t="s">
        <v>131</v>
      </c>
      <c r="H157" s="147">
        <v>115.8</v>
      </c>
      <c r="I157" s="148"/>
      <c r="J157" s="149">
        <f>ROUND(I157*H157,2)</f>
        <v>0</v>
      </c>
      <c r="K157" s="150"/>
      <c r="L157" s="33"/>
      <c r="M157" s="151" t="s">
        <v>1</v>
      </c>
      <c r="N157" s="152" t="s">
        <v>39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132</v>
      </c>
      <c r="AT157" s="155" t="s">
        <v>128</v>
      </c>
      <c r="AU157" s="155" t="s">
        <v>79</v>
      </c>
      <c r="AY157" s="17" t="s">
        <v>127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79</v>
      </c>
      <c r="BK157" s="156">
        <f>ROUND(I157*H157,2)</f>
        <v>0</v>
      </c>
      <c r="BL157" s="17" t="s">
        <v>132</v>
      </c>
      <c r="BM157" s="155" t="s">
        <v>186</v>
      </c>
    </row>
    <row r="158" spans="1:65" s="12" customFormat="1" ht="25.95" customHeight="1">
      <c r="B158" s="131"/>
      <c r="D158" s="132" t="s">
        <v>73</v>
      </c>
      <c r="E158" s="133" t="s">
        <v>187</v>
      </c>
      <c r="F158" s="133" t="s">
        <v>188</v>
      </c>
      <c r="I158" s="134"/>
      <c r="J158" s="135">
        <f>BK158</f>
        <v>0</v>
      </c>
      <c r="L158" s="131"/>
      <c r="M158" s="136"/>
      <c r="N158" s="137"/>
      <c r="O158" s="137"/>
      <c r="P158" s="138">
        <f>SUM(P159:P162)</f>
        <v>0</v>
      </c>
      <c r="Q158" s="137"/>
      <c r="R158" s="138">
        <f>SUM(R159:R162)</f>
        <v>0</v>
      </c>
      <c r="S158" s="137"/>
      <c r="T158" s="139">
        <f>SUM(T159:T162)</f>
        <v>0</v>
      </c>
      <c r="AR158" s="132" t="s">
        <v>79</v>
      </c>
      <c r="AT158" s="140" t="s">
        <v>73</v>
      </c>
      <c r="AU158" s="140" t="s">
        <v>74</v>
      </c>
      <c r="AY158" s="132" t="s">
        <v>127</v>
      </c>
      <c r="BK158" s="141">
        <f>SUM(BK159:BK162)</f>
        <v>0</v>
      </c>
    </row>
    <row r="159" spans="1:65" s="2" customFormat="1" ht="16.5" customHeight="1">
      <c r="A159" s="32"/>
      <c r="B159" s="142"/>
      <c r="C159" s="143" t="s">
        <v>189</v>
      </c>
      <c r="D159" s="143" t="s">
        <v>128</v>
      </c>
      <c r="E159" s="144" t="s">
        <v>190</v>
      </c>
      <c r="F159" s="145" t="s">
        <v>191</v>
      </c>
      <c r="G159" s="146" t="s">
        <v>131</v>
      </c>
      <c r="H159" s="147">
        <v>65.23</v>
      </c>
      <c r="I159" s="148"/>
      <c r="J159" s="149">
        <f>ROUND(I159*H159,2)</f>
        <v>0</v>
      </c>
      <c r="K159" s="150"/>
      <c r="L159" s="33"/>
      <c r="M159" s="151" t="s">
        <v>1</v>
      </c>
      <c r="N159" s="152" t="s">
        <v>39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132</v>
      </c>
      <c r="AT159" s="155" t="s">
        <v>128</v>
      </c>
      <c r="AU159" s="155" t="s">
        <v>79</v>
      </c>
      <c r="AY159" s="17" t="s">
        <v>127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79</v>
      </c>
      <c r="BK159" s="156">
        <f>ROUND(I159*H159,2)</f>
        <v>0</v>
      </c>
      <c r="BL159" s="17" t="s">
        <v>132</v>
      </c>
      <c r="BM159" s="155" t="s">
        <v>192</v>
      </c>
    </row>
    <row r="160" spans="1:65" s="2" customFormat="1" ht="16.5" customHeight="1">
      <c r="A160" s="32"/>
      <c r="B160" s="142"/>
      <c r="C160" s="143" t="s">
        <v>178</v>
      </c>
      <c r="D160" s="143" t="s">
        <v>128</v>
      </c>
      <c r="E160" s="144" t="s">
        <v>193</v>
      </c>
      <c r="F160" s="145" t="s">
        <v>194</v>
      </c>
      <c r="G160" s="146" t="s">
        <v>131</v>
      </c>
      <c r="H160" s="147">
        <v>219.4</v>
      </c>
      <c r="I160" s="148"/>
      <c r="J160" s="149">
        <f>ROUND(I160*H160,2)</f>
        <v>0</v>
      </c>
      <c r="K160" s="150"/>
      <c r="L160" s="33"/>
      <c r="M160" s="151" t="s">
        <v>1</v>
      </c>
      <c r="N160" s="152" t="s">
        <v>39</v>
      </c>
      <c r="O160" s="58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132</v>
      </c>
      <c r="AT160" s="155" t="s">
        <v>128</v>
      </c>
      <c r="AU160" s="155" t="s">
        <v>79</v>
      </c>
      <c r="AY160" s="17" t="s">
        <v>127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7" t="s">
        <v>79</v>
      </c>
      <c r="BK160" s="156">
        <f>ROUND(I160*H160,2)</f>
        <v>0</v>
      </c>
      <c r="BL160" s="17" t="s">
        <v>132</v>
      </c>
      <c r="BM160" s="155" t="s">
        <v>195</v>
      </c>
    </row>
    <row r="161" spans="1:65" s="13" customFormat="1" ht="20.399999999999999">
      <c r="B161" s="157"/>
      <c r="D161" s="158" t="s">
        <v>133</v>
      </c>
      <c r="E161" s="159" t="s">
        <v>1</v>
      </c>
      <c r="F161" s="160" t="s">
        <v>196</v>
      </c>
      <c r="H161" s="161">
        <v>219.4</v>
      </c>
      <c r="I161" s="162"/>
      <c r="L161" s="157"/>
      <c r="M161" s="163"/>
      <c r="N161" s="164"/>
      <c r="O161" s="164"/>
      <c r="P161" s="164"/>
      <c r="Q161" s="164"/>
      <c r="R161" s="164"/>
      <c r="S161" s="164"/>
      <c r="T161" s="165"/>
      <c r="AT161" s="159" t="s">
        <v>133</v>
      </c>
      <c r="AU161" s="159" t="s">
        <v>79</v>
      </c>
      <c r="AV161" s="13" t="s">
        <v>83</v>
      </c>
      <c r="AW161" s="13" t="s">
        <v>31</v>
      </c>
      <c r="AX161" s="13" t="s">
        <v>74</v>
      </c>
      <c r="AY161" s="159" t="s">
        <v>127</v>
      </c>
    </row>
    <row r="162" spans="1:65" s="14" customFormat="1">
      <c r="B162" s="166"/>
      <c r="D162" s="158" t="s">
        <v>133</v>
      </c>
      <c r="E162" s="167" t="s">
        <v>1</v>
      </c>
      <c r="F162" s="168" t="s">
        <v>135</v>
      </c>
      <c r="H162" s="169">
        <v>219.4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133</v>
      </c>
      <c r="AU162" s="167" t="s">
        <v>79</v>
      </c>
      <c r="AV162" s="14" t="s">
        <v>132</v>
      </c>
      <c r="AW162" s="14" t="s">
        <v>31</v>
      </c>
      <c r="AX162" s="14" t="s">
        <v>79</v>
      </c>
      <c r="AY162" s="167" t="s">
        <v>127</v>
      </c>
    </row>
    <row r="163" spans="1:65" s="12" customFormat="1" ht="25.95" customHeight="1">
      <c r="B163" s="131"/>
      <c r="D163" s="132" t="s">
        <v>73</v>
      </c>
      <c r="E163" s="133" t="s">
        <v>197</v>
      </c>
      <c r="F163" s="133" t="s">
        <v>198</v>
      </c>
      <c r="I163" s="134"/>
      <c r="J163" s="135">
        <f>BK163</f>
        <v>0</v>
      </c>
      <c r="L163" s="131"/>
      <c r="M163" s="136"/>
      <c r="N163" s="137"/>
      <c r="O163" s="137"/>
      <c r="P163" s="138">
        <f>SUM(P164:P167)</f>
        <v>0</v>
      </c>
      <c r="Q163" s="137"/>
      <c r="R163" s="138">
        <f>SUM(R164:R167)</f>
        <v>0</v>
      </c>
      <c r="S163" s="137"/>
      <c r="T163" s="139">
        <f>SUM(T164:T167)</f>
        <v>0</v>
      </c>
      <c r="AR163" s="132" t="s">
        <v>79</v>
      </c>
      <c r="AT163" s="140" t="s">
        <v>73</v>
      </c>
      <c r="AU163" s="140" t="s">
        <v>74</v>
      </c>
      <c r="AY163" s="132" t="s">
        <v>127</v>
      </c>
      <c r="BK163" s="141">
        <f>SUM(BK164:BK167)</f>
        <v>0</v>
      </c>
    </row>
    <row r="164" spans="1:65" s="2" customFormat="1" ht="21.75" customHeight="1">
      <c r="A164" s="32"/>
      <c r="B164" s="142"/>
      <c r="C164" s="143" t="s">
        <v>199</v>
      </c>
      <c r="D164" s="143" t="s">
        <v>128</v>
      </c>
      <c r="E164" s="144" t="s">
        <v>200</v>
      </c>
      <c r="F164" s="145" t="s">
        <v>201</v>
      </c>
      <c r="G164" s="146" t="s">
        <v>131</v>
      </c>
      <c r="H164" s="147">
        <v>219.4</v>
      </c>
      <c r="I164" s="148"/>
      <c r="J164" s="149">
        <f>ROUND(I164*H164,2)</f>
        <v>0</v>
      </c>
      <c r="K164" s="150"/>
      <c r="L164" s="33"/>
      <c r="M164" s="151" t="s">
        <v>1</v>
      </c>
      <c r="N164" s="152" t="s">
        <v>39</v>
      </c>
      <c r="O164" s="58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132</v>
      </c>
      <c r="AT164" s="155" t="s">
        <v>128</v>
      </c>
      <c r="AU164" s="155" t="s">
        <v>79</v>
      </c>
      <c r="AY164" s="17" t="s">
        <v>127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79</v>
      </c>
      <c r="BK164" s="156">
        <f>ROUND(I164*H164,2)</f>
        <v>0</v>
      </c>
      <c r="BL164" s="17" t="s">
        <v>132</v>
      </c>
      <c r="BM164" s="155" t="s">
        <v>202</v>
      </c>
    </row>
    <row r="165" spans="1:65" s="13" customFormat="1" ht="20.399999999999999">
      <c r="B165" s="157"/>
      <c r="D165" s="158" t="s">
        <v>133</v>
      </c>
      <c r="E165" s="159" t="s">
        <v>1</v>
      </c>
      <c r="F165" s="160" t="s">
        <v>196</v>
      </c>
      <c r="H165" s="161">
        <v>219.4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133</v>
      </c>
      <c r="AU165" s="159" t="s">
        <v>79</v>
      </c>
      <c r="AV165" s="13" t="s">
        <v>83</v>
      </c>
      <c r="AW165" s="13" t="s">
        <v>31</v>
      </c>
      <c r="AX165" s="13" t="s">
        <v>74</v>
      </c>
      <c r="AY165" s="159" t="s">
        <v>127</v>
      </c>
    </row>
    <row r="166" spans="1:65" s="14" customFormat="1">
      <c r="B166" s="166"/>
      <c r="D166" s="158" t="s">
        <v>133</v>
      </c>
      <c r="E166" s="167" t="s">
        <v>1</v>
      </c>
      <c r="F166" s="168" t="s">
        <v>135</v>
      </c>
      <c r="H166" s="169">
        <v>219.4</v>
      </c>
      <c r="I166" s="170"/>
      <c r="L166" s="166"/>
      <c r="M166" s="171"/>
      <c r="N166" s="172"/>
      <c r="O166" s="172"/>
      <c r="P166" s="172"/>
      <c r="Q166" s="172"/>
      <c r="R166" s="172"/>
      <c r="S166" s="172"/>
      <c r="T166" s="173"/>
      <c r="AT166" s="167" t="s">
        <v>133</v>
      </c>
      <c r="AU166" s="167" t="s">
        <v>79</v>
      </c>
      <c r="AV166" s="14" t="s">
        <v>132</v>
      </c>
      <c r="AW166" s="14" t="s">
        <v>31</v>
      </c>
      <c r="AX166" s="14" t="s">
        <v>79</v>
      </c>
      <c r="AY166" s="167" t="s">
        <v>127</v>
      </c>
    </row>
    <row r="167" spans="1:65" s="2" customFormat="1" ht="16.5" customHeight="1">
      <c r="A167" s="32"/>
      <c r="B167" s="142"/>
      <c r="C167" s="143" t="s">
        <v>183</v>
      </c>
      <c r="D167" s="143" t="s">
        <v>128</v>
      </c>
      <c r="E167" s="144" t="s">
        <v>203</v>
      </c>
      <c r="F167" s="145" t="s">
        <v>204</v>
      </c>
      <c r="G167" s="146" t="s">
        <v>131</v>
      </c>
      <c r="H167" s="147">
        <v>115.8</v>
      </c>
      <c r="I167" s="148"/>
      <c r="J167" s="149">
        <f>ROUND(I167*H167,2)</f>
        <v>0</v>
      </c>
      <c r="K167" s="150"/>
      <c r="L167" s="33"/>
      <c r="M167" s="151" t="s">
        <v>1</v>
      </c>
      <c r="N167" s="152" t="s">
        <v>39</v>
      </c>
      <c r="O167" s="58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132</v>
      </c>
      <c r="AT167" s="155" t="s">
        <v>128</v>
      </c>
      <c r="AU167" s="155" t="s">
        <v>79</v>
      </c>
      <c r="AY167" s="17" t="s">
        <v>127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7" t="s">
        <v>79</v>
      </c>
      <c r="BK167" s="156">
        <f>ROUND(I167*H167,2)</f>
        <v>0</v>
      </c>
      <c r="BL167" s="17" t="s">
        <v>132</v>
      </c>
      <c r="BM167" s="155" t="s">
        <v>205</v>
      </c>
    </row>
    <row r="168" spans="1:65" s="12" customFormat="1" ht="25.95" customHeight="1">
      <c r="B168" s="131"/>
      <c r="D168" s="132" t="s">
        <v>73</v>
      </c>
      <c r="E168" s="133" t="s">
        <v>206</v>
      </c>
      <c r="F168" s="133" t="s">
        <v>207</v>
      </c>
      <c r="I168" s="134"/>
      <c r="J168" s="135">
        <f>BK168</f>
        <v>0</v>
      </c>
      <c r="L168" s="131"/>
      <c r="M168" s="136"/>
      <c r="N168" s="137"/>
      <c r="O168" s="137"/>
      <c r="P168" s="138">
        <f>P169+P171+P174+P179</f>
        <v>0</v>
      </c>
      <c r="Q168" s="137"/>
      <c r="R168" s="138">
        <f>R169+R171+R174+R179</f>
        <v>0</v>
      </c>
      <c r="S168" s="137"/>
      <c r="T168" s="139">
        <f>T169+T171+T174+T179</f>
        <v>0</v>
      </c>
      <c r="AR168" s="132" t="s">
        <v>79</v>
      </c>
      <c r="AT168" s="140" t="s">
        <v>73</v>
      </c>
      <c r="AU168" s="140" t="s">
        <v>74</v>
      </c>
      <c r="AY168" s="132" t="s">
        <v>127</v>
      </c>
      <c r="BK168" s="141">
        <f>BK169+BK171+BK174+BK179</f>
        <v>0</v>
      </c>
    </row>
    <row r="169" spans="1:65" s="12" customFormat="1" ht="22.8" customHeight="1">
      <c r="B169" s="131"/>
      <c r="D169" s="132" t="s">
        <v>73</v>
      </c>
      <c r="E169" s="174" t="s">
        <v>142</v>
      </c>
      <c r="F169" s="174" t="s">
        <v>208</v>
      </c>
      <c r="I169" s="134"/>
      <c r="J169" s="175">
        <f>BK169</f>
        <v>0</v>
      </c>
      <c r="L169" s="131"/>
      <c r="M169" s="136"/>
      <c r="N169" s="137"/>
      <c r="O169" s="137"/>
      <c r="P169" s="138">
        <f>P170</f>
        <v>0</v>
      </c>
      <c r="Q169" s="137"/>
      <c r="R169" s="138">
        <f>R170</f>
        <v>0</v>
      </c>
      <c r="S169" s="137"/>
      <c r="T169" s="139">
        <f>T170</f>
        <v>0</v>
      </c>
      <c r="AR169" s="132" t="s">
        <v>79</v>
      </c>
      <c r="AT169" s="140" t="s">
        <v>73</v>
      </c>
      <c r="AU169" s="140" t="s">
        <v>79</v>
      </c>
      <c r="AY169" s="132" t="s">
        <v>127</v>
      </c>
      <c r="BK169" s="141">
        <f>BK170</f>
        <v>0</v>
      </c>
    </row>
    <row r="170" spans="1:65" s="2" customFormat="1" ht="16.5" customHeight="1">
      <c r="A170" s="32"/>
      <c r="B170" s="142"/>
      <c r="C170" s="143" t="s">
        <v>209</v>
      </c>
      <c r="D170" s="143" t="s">
        <v>128</v>
      </c>
      <c r="E170" s="144" t="s">
        <v>210</v>
      </c>
      <c r="F170" s="145" t="s">
        <v>211</v>
      </c>
      <c r="G170" s="146" t="s">
        <v>131</v>
      </c>
      <c r="H170" s="147">
        <v>219.4</v>
      </c>
      <c r="I170" s="148"/>
      <c r="J170" s="149">
        <f>ROUND(I170*H170,2)</f>
        <v>0</v>
      </c>
      <c r="K170" s="150"/>
      <c r="L170" s="33"/>
      <c r="M170" s="151" t="s">
        <v>1</v>
      </c>
      <c r="N170" s="152" t="s">
        <v>39</v>
      </c>
      <c r="O170" s="58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132</v>
      </c>
      <c r="AT170" s="155" t="s">
        <v>128</v>
      </c>
      <c r="AU170" s="155" t="s">
        <v>83</v>
      </c>
      <c r="AY170" s="17" t="s">
        <v>127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7" t="s">
        <v>79</v>
      </c>
      <c r="BK170" s="156">
        <f>ROUND(I170*H170,2)</f>
        <v>0</v>
      </c>
      <c r="BL170" s="17" t="s">
        <v>132</v>
      </c>
      <c r="BM170" s="155" t="s">
        <v>212</v>
      </c>
    </row>
    <row r="171" spans="1:65" s="12" customFormat="1" ht="22.8" customHeight="1">
      <c r="B171" s="131"/>
      <c r="D171" s="132" t="s">
        <v>73</v>
      </c>
      <c r="E171" s="174" t="s">
        <v>164</v>
      </c>
      <c r="F171" s="174" t="s">
        <v>213</v>
      </c>
      <c r="I171" s="134"/>
      <c r="J171" s="175">
        <f>BK171</f>
        <v>0</v>
      </c>
      <c r="L171" s="131"/>
      <c r="M171" s="136"/>
      <c r="N171" s="137"/>
      <c r="O171" s="137"/>
      <c r="P171" s="138">
        <f>SUM(P172:P173)</f>
        <v>0</v>
      </c>
      <c r="Q171" s="137"/>
      <c r="R171" s="138">
        <f>SUM(R172:R173)</f>
        <v>0</v>
      </c>
      <c r="S171" s="137"/>
      <c r="T171" s="139">
        <f>SUM(T172:T173)</f>
        <v>0</v>
      </c>
      <c r="AR171" s="132" t="s">
        <v>79</v>
      </c>
      <c r="AT171" s="140" t="s">
        <v>73</v>
      </c>
      <c r="AU171" s="140" t="s">
        <v>79</v>
      </c>
      <c r="AY171" s="132" t="s">
        <v>127</v>
      </c>
      <c r="BK171" s="141">
        <f>SUM(BK172:BK173)</f>
        <v>0</v>
      </c>
    </row>
    <row r="172" spans="1:65" s="2" customFormat="1" ht="16.5" customHeight="1">
      <c r="A172" s="32"/>
      <c r="B172" s="142"/>
      <c r="C172" s="143" t="s">
        <v>186</v>
      </c>
      <c r="D172" s="143" t="s">
        <v>128</v>
      </c>
      <c r="E172" s="144" t="s">
        <v>214</v>
      </c>
      <c r="F172" s="145" t="s">
        <v>215</v>
      </c>
      <c r="G172" s="146" t="s">
        <v>131</v>
      </c>
      <c r="H172" s="147">
        <v>78.275999999999996</v>
      </c>
      <c r="I172" s="148"/>
      <c r="J172" s="149">
        <f>ROUND(I172*H172,2)</f>
        <v>0</v>
      </c>
      <c r="K172" s="150"/>
      <c r="L172" s="33"/>
      <c r="M172" s="151" t="s">
        <v>1</v>
      </c>
      <c r="N172" s="152" t="s">
        <v>39</v>
      </c>
      <c r="O172" s="58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132</v>
      </c>
      <c r="AT172" s="155" t="s">
        <v>128</v>
      </c>
      <c r="AU172" s="155" t="s">
        <v>83</v>
      </c>
      <c r="AY172" s="17" t="s">
        <v>127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79</v>
      </c>
      <c r="BK172" s="156">
        <f>ROUND(I172*H172,2)</f>
        <v>0</v>
      </c>
      <c r="BL172" s="17" t="s">
        <v>132</v>
      </c>
      <c r="BM172" s="155" t="s">
        <v>216</v>
      </c>
    </row>
    <row r="173" spans="1:65" s="13" customFormat="1">
      <c r="B173" s="157"/>
      <c r="D173" s="158" t="s">
        <v>133</v>
      </c>
      <c r="E173" s="159" t="s">
        <v>1</v>
      </c>
      <c r="F173" s="160" t="s">
        <v>217</v>
      </c>
      <c r="H173" s="161">
        <v>78.275999999999996</v>
      </c>
      <c r="I173" s="162"/>
      <c r="L173" s="157"/>
      <c r="M173" s="163"/>
      <c r="N173" s="164"/>
      <c r="O173" s="164"/>
      <c r="P173" s="164"/>
      <c r="Q173" s="164"/>
      <c r="R173" s="164"/>
      <c r="S173" s="164"/>
      <c r="T173" s="165"/>
      <c r="AT173" s="159" t="s">
        <v>133</v>
      </c>
      <c r="AU173" s="159" t="s">
        <v>83</v>
      </c>
      <c r="AV173" s="13" t="s">
        <v>83</v>
      </c>
      <c r="AW173" s="13" t="s">
        <v>31</v>
      </c>
      <c r="AX173" s="13" t="s">
        <v>79</v>
      </c>
      <c r="AY173" s="159" t="s">
        <v>127</v>
      </c>
    </row>
    <row r="174" spans="1:65" s="12" customFormat="1" ht="22.8" customHeight="1">
      <c r="B174" s="131"/>
      <c r="D174" s="132" t="s">
        <v>73</v>
      </c>
      <c r="E174" s="174" t="s">
        <v>218</v>
      </c>
      <c r="F174" s="174" t="s">
        <v>219</v>
      </c>
      <c r="I174" s="134"/>
      <c r="J174" s="175">
        <f>BK174</f>
        <v>0</v>
      </c>
      <c r="L174" s="131"/>
      <c r="M174" s="136"/>
      <c r="N174" s="137"/>
      <c r="O174" s="137"/>
      <c r="P174" s="138">
        <f>SUM(P175:P178)</f>
        <v>0</v>
      </c>
      <c r="Q174" s="137"/>
      <c r="R174" s="138">
        <f>SUM(R175:R178)</f>
        <v>0</v>
      </c>
      <c r="S174" s="137"/>
      <c r="T174" s="139">
        <f>SUM(T175:T178)</f>
        <v>0</v>
      </c>
      <c r="AR174" s="132" t="s">
        <v>79</v>
      </c>
      <c r="AT174" s="140" t="s">
        <v>73</v>
      </c>
      <c r="AU174" s="140" t="s">
        <v>79</v>
      </c>
      <c r="AY174" s="132" t="s">
        <v>127</v>
      </c>
      <c r="BK174" s="141">
        <f>SUM(BK175:BK178)</f>
        <v>0</v>
      </c>
    </row>
    <row r="175" spans="1:65" s="2" customFormat="1" ht="33" customHeight="1">
      <c r="A175" s="32"/>
      <c r="B175" s="142"/>
      <c r="C175" s="143" t="s">
        <v>7</v>
      </c>
      <c r="D175" s="143" t="s">
        <v>128</v>
      </c>
      <c r="E175" s="144" t="s">
        <v>220</v>
      </c>
      <c r="F175" s="145" t="s">
        <v>221</v>
      </c>
      <c r="G175" s="146" t="s">
        <v>153</v>
      </c>
      <c r="H175" s="147">
        <v>39</v>
      </c>
      <c r="I175" s="148"/>
      <c r="J175" s="149">
        <f>ROUND(I175*H175,2)</f>
        <v>0</v>
      </c>
      <c r="K175" s="150"/>
      <c r="L175" s="33"/>
      <c r="M175" s="151" t="s">
        <v>1</v>
      </c>
      <c r="N175" s="152" t="s">
        <v>39</v>
      </c>
      <c r="O175" s="58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5" t="s">
        <v>132</v>
      </c>
      <c r="AT175" s="155" t="s">
        <v>128</v>
      </c>
      <c r="AU175" s="155" t="s">
        <v>83</v>
      </c>
      <c r="AY175" s="17" t="s">
        <v>127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7" t="s">
        <v>79</v>
      </c>
      <c r="BK175" s="156">
        <f>ROUND(I175*H175,2)</f>
        <v>0</v>
      </c>
      <c r="BL175" s="17" t="s">
        <v>132</v>
      </c>
      <c r="BM175" s="155" t="s">
        <v>222</v>
      </c>
    </row>
    <row r="176" spans="1:65" s="2" customFormat="1" ht="21.75" customHeight="1">
      <c r="A176" s="32"/>
      <c r="B176" s="142"/>
      <c r="C176" s="143" t="s">
        <v>192</v>
      </c>
      <c r="D176" s="143" t="s">
        <v>128</v>
      </c>
      <c r="E176" s="144" t="s">
        <v>223</v>
      </c>
      <c r="F176" s="145" t="s">
        <v>224</v>
      </c>
      <c r="G176" s="146" t="s">
        <v>153</v>
      </c>
      <c r="H176" s="147">
        <v>390</v>
      </c>
      <c r="I176" s="148"/>
      <c r="J176" s="149">
        <f>ROUND(I176*H176,2)</f>
        <v>0</v>
      </c>
      <c r="K176" s="150"/>
      <c r="L176" s="33"/>
      <c r="M176" s="151" t="s">
        <v>1</v>
      </c>
      <c r="N176" s="152" t="s">
        <v>39</v>
      </c>
      <c r="O176" s="58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132</v>
      </c>
      <c r="AT176" s="155" t="s">
        <v>128</v>
      </c>
      <c r="AU176" s="155" t="s">
        <v>83</v>
      </c>
      <c r="AY176" s="17" t="s">
        <v>127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7" t="s">
        <v>79</v>
      </c>
      <c r="BK176" s="156">
        <f>ROUND(I176*H176,2)</f>
        <v>0</v>
      </c>
      <c r="BL176" s="17" t="s">
        <v>132</v>
      </c>
      <c r="BM176" s="155" t="s">
        <v>225</v>
      </c>
    </row>
    <row r="177" spans="1:65" s="2" customFormat="1" ht="16.5" customHeight="1">
      <c r="A177" s="32"/>
      <c r="B177" s="142"/>
      <c r="C177" s="143" t="s">
        <v>226</v>
      </c>
      <c r="D177" s="143" t="s">
        <v>128</v>
      </c>
      <c r="E177" s="144" t="s">
        <v>227</v>
      </c>
      <c r="F177" s="145" t="s">
        <v>228</v>
      </c>
      <c r="G177" s="146" t="s">
        <v>153</v>
      </c>
      <c r="H177" s="147">
        <v>39</v>
      </c>
      <c r="I177" s="148"/>
      <c r="J177" s="149">
        <f>ROUND(I177*H177,2)</f>
        <v>0</v>
      </c>
      <c r="K177" s="150"/>
      <c r="L177" s="33"/>
      <c r="M177" s="151" t="s">
        <v>1</v>
      </c>
      <c r="N177" s="152" t="s">
        <v>39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132</v>
      </c>
      <c r="AT177" s="155" t="s">
        <v>128</v>
      </c>
      <c r="AU177" s="155" t="s">
        <v>83</v>
      </c>
      <c r="AY177" s="17" t="s">
        <v>127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79</v>
      </c>
      <c r="BK177" s="156">
        <f>ROUND(I177*H177,2)</f>
        <v>0</v>
      </c>
      <c r="BL177" s="17" t="s">
        <v>132</v>
      </c>
      <c r="BM177" s="155" t="s">
        <v>229</v>
      </c>
    </row>
    <row r="178" spans="1:65" s="2" customFormat="1" ht="44.25" customHeight="1">
      <c r="A178" s="32"/>
      <c r="B178" s="142"/>
      <c r="C178" s="143" t="s">
        <v>195</v>
      </c>
      <c r="D178" s="143" t="s">
        <v>128</v>
      </c>
      <c r="E178" s="144" t="s">
        <v>230</v>
      </c>
      <c r="F178" s="145" t="s">
        <v>231</v>
      </c>
      <c r="G178" s="146" t="s">
        <v>153</v>
      </c>
      <c r="H178" s="147">
        <v>39</v>
      </c>
      <c r="I178" s="148"/>
      <c r="J178" s="149">
        <f>ROUND(I178*H178,2)</f>
        <v>0</v>
      </c>
      <c r="K178" s="150"/>
      <c r="L178" s="33"/>
      <c r="M178" s="151" t="s">
        <v>1</v>
      </c>
      <c r="N178" s="152" t="s">
        <v>39</v>
      </c>
      <c r="O178" s="58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132</v>
      </c>
      <c r="AT178" s="155" t="s">
        <v>128</v>
      </c>
      <c r="AU178" s="155" t="s">
        <v>83</v>
      </c>
      <c r="AY178" s="17" t="s">
        <v>127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7" t="s">
        <v>79</v>
      </c>
      <c r="BK178" s="156">
        <f>ROUND(I178*H178,2)</f>
        <v>0</v>
      </c>
      <c r="BL178" s="17" t="s">
        <v>132</v>
      </c>
      <c r="BM178" s="155" t="s">
        <v>232</v>
      </c>
    </row>
    <row r="179" spans="1:65" s="12" customFormat="1" ht="22.8" customHeight="1">
      <c r="B179" s="131"/>
      <c r="D179" s="132" t="s">
        <v>73</v>
      </c>
      <c r="E179" s="174" t="s">
        <v>233</v>
      </c>
      <c r="F179" s="174" t="s">
        <v>234</v>
      </c>
      <c r="I179" s="134"/>
      <c r="J179" s="175">
        <f>BK179</f>
        <v>0</v>
      </c>
      <c r="L179" s="131"/>
      <c r="M179" s="136"/>
      <c r="N179" s="137"/>
      <c r="O179" s="137"/>
      <c r="P179" s="138">
        <f>SUM(P180:P182)</f>
        <v>0</v>
      </c>
      <c r="Q179" s="137"/>
      <c r="R179" s="138">
        <f>SUM(R180:R182)</f>
        <v>0</v>
      </c>
      <c r="S179" s="137"/>
      <c r="T179" s="139">
        <f>SUM(T180:T182)</f>
        <v>0</v>
      </c>
      <c r="AR179" s="132" t="s">
        <v>79</v>
      </c>
      <c r="AT179" s="140" t="s">
        <v>73</v>
      </c>
      <c r="AU179" s="140" t="s">
        <v>79</v>
      </c>
      <c r="AY179" s="132" t="s">
        <v>127</v>
      </c>
      <c r="BK179" s="141">
        <f>SUM(BK180:BK182)</f>
        <v>0</v>
      </c>
    </row>
    <row r="180" spans="1:65" s="2" customFormat="1" ht="16.5" customHeight="1">
      <c r="A180" s="32"/>
      <c r="B180" s="142"/>
      <c r="C180" s="143" t="s">
        <v>235</v>
      </c>
      <c r="D180" s="143" t="s">
        <v>128</v>
      </c>
      <c r="E180" s="144" t="s">
        <v>236</v>
      </c>
      <c r="F180" s="145" t="s">
        <v>237</v>
      </c>
      <c r="G180" s="146" t="s">
        <v>153</v>
      </c>
      <c r="H180" s="147">
        <v>61.518999999999998</v>
      </c>
      <c r="I180" s="148"/>
      <c r="J180" s="149">
        <f>ROUND(I180*H180,2)</f>
        <v>0</v>
      </c>
      <c r="K180" s="150"/>
      <c r="L180" s="33"/>
      <c r="M180" s="151" t="s">
        <v>1</v>
      </c>
      <c r="N180" s="152" t="s">
        <v>39</v>
      </c>
      <c r="O180" s="58"/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132</v>
      </c>
      <c r="AT180" s="155" t="s">
        <v>128</v>
      </c>
      <c r="AU180" s="155" t="s">
        <v>83</v>
      </c>
      <c r="AY180" s="17" t="s">
        <v>127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7" t="s">
        <v>79</v>
      </c>
      <c r="BK180" s="156">
        <f>ROUND(I180*H180,2)</f>
        <v>0</v>
      </c>
      <c r="BL180" s="17" t="s">
        <v>132</v>
      </c>
      <c r="BM180" s="155" t="s">
        <v>238</v>
      </c>
    </row>
    <row r="181" spans="1:65" s="2" customFormat="1" ht="24.15" customHeight="1">
      <c r="A181" s="32"/>
      <c r="B181" s="142"/>
      <c r="C181" s="143" t="s">
        <v>202</v>
      </c>
      <c r="D181" s="143" t="s">
        <v>128</v>
      </c>
      <c r="E181" s="144" t="s">
        <v>239</v>
      </c>
      <c r="F181" s="145" t="s">
        <v>240</v>
      </c>
      <c r="G181" s="146" t="s">
        <v>153</v>
      </c>
      <c r="H181" s="147">
        <v>61.518999999999998</v>
      </c>
      <c r="I181" s="148"/>
      <c r="J181" s="149">
        <f>ROUND(I181*H181,2)</f>
        <v>0</v>
      </c>
      <c r="K181" s="150"/>
      <c r="L181" s="33"/>
      <c r="M181" s="151" t="s">
        <v>1</v>
      </c>
      <c r="N181" s="152" t="s">
        <v>39</v>
      </c>
      <c r="O181" s="58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132</v>
      </c>
      <c r="AT181" s="155" t="s">
        <v>128</v>
      </c>
      <c r="AU181" s="155" t="s">
        <v>83</v>
      </c>
      <c r="AY181" s="17" t="s">
        <v>127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79</v>
      </c>
      <c r="BK181" s="156">
        <f>ROUND(I181*H181,2)</f>
        <v>0</v>
      </c>
      <c r="BL181" s="17" t="s">
        <v>132</v>
      </c>
      <c r="BM181" s="155" t="s">
        <v>241</v>
      </c>
    </row>
    <row r="182" spans="1:65" s="2" customFormat="1" ht="24.15" customHeight="1">
      <c r="A182" s="32"/>
      <c r="B182" s="142"/>
      <c r="C182" s="143" t="s">
        <v>242</v>
      </c>
      <c r="D182" s="143" t="s">
        <v>128</v>
      </c>
      <c r="E182" s="144" t="s">
        <v>243</v>
      </c>
      <c r="F182" s="145" t="s">
        <v>244</v>
      </c>
      <c r="G182" s="146" t="s">
        <v>153</v>
      </c>
      <c r="H182" s="147">
        <v>14.583</v>
      </c>
      <c r="I182" s="148"/>
      <c r="J182" s="149">
        <f>ROUND(I182*H182,2)</f>
        <v>0</v>
      </c>
      <c r="K182" s="150"/>
      <c r="L182" s="33"/>
      <c r="M182" s="151" t="s">
        <v>1</v>
      </c>
      <c r="N182" s="152" t="s">
        <v>39</v>
      </c>
      <c r="O182" s="58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132</v>
      </c>
      <c r="AT182" s="155" t="s">
        <v>128</v>
      </c>
      <c r="AU182" s="155" t="s">
        <v>83</v>
      </c>
      <c r="AY182" s="17" t="s">
        <v>127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79</v>
      </c>
      <c r="BK182" s="156">
        <f>ROUND(I182*H182,2)</f>
        <v>0</v>
      </c>
      <c r="BL182" s="17" t="s">
        <v>132</v>
      </c>
      <c r="BM182" s="155" t="s">
        <v>245</v>
      </c>
    </row>
    <row r="183" spans="1:65" s="12" customFormat="1" ht="25.95" customHeight="1">
      <c r="B183" s="131"/>
      <c r="D183" s="132" t="s">
        <v>73</v>
      </c>
      <c r="E183" s="133" t="s">
        <v>246</v>
      </c>
      <c r="F183" s="133" t="s">
        <v>247</v>
      </c>
      <c r="I183" s="134"/>
      <c r="J183" s="135">
        <f>BK183</f>
        <v>0</v>
      </c>
      <c r="L183" s="131"/>
      <c r="M183" s="136"/>
      <c r="N183" s="137"/>
      <c r="O183" s="137"/>
      <c r="P183" s="138">
        <f>SUM(P184:P192)</f>
        <v>0</v>
      </c>
      <c r="Q183" s="137"/>
      <c r="R183" s="138">
        <f>SUM(R184:R192)</f>
        <v>0.12367607999999999</v>
      </c>
      <c r="S183" s="137"/>
      <c r="T183" s="139">
        <f>SUM(T184:T192)</f>
        <v>0</v>
      </c>
      <c r="AR183" s="132" t="s">
        <v>83</v>
      </c>
      <c r="AT183" s="140" t="s">
        <v>73</v>
      </c>
      <c r="AU183" s="140" t="s">
        <v>74</v>
      </c>
      <c r="AY183" s="132" t="s">
        <v>127</v>
      </c>
      <c r="BK183" s="141">
        <f>SUM(BK184:BK192)</f>
        <v>0</v>
      </c>
    </row>
    <row r="184" spans="1:65" s="2" customFormat="1" ht="16.5" customHeight="1">
      <c r="A184" s="32"/>
      <c r="B184" s="142"/>
      <c r="C184" s="143" t="s">
        <v>205</v>
      </c>
      <c r="D184" s="143" t="s">
        <v>128</v>
      </c>
      <c r="E184" s="144" t="s">
        <v>248</v>
      </c>
      <c r="F184" s="145" t="s">
        <v>249</v>
      </c>
      <c r="G184" s="146" t="s">
        <v>131</v>
      </c>
      <c r="H184" s="147">
        <v>71.16</v>
      </c>
      <c r="I184" s="148"/>
      <c r="J184" s="149">
        <f>ROUND(I184*H184,2)</f>
        <v>0</v>
      </c>
      <c r="K184" s="150"/>
      <c r="L184" s="33"/>
      <c r="M184" s="151" t="s">
        <v>1</v>
      </c>
      <c r="N184" s="152" t="s">
        <v>39</v>
      </c>
      <c r="O184" s="58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178</v>
      </c>
      <c r="AT184" s="155" t="s">
        <v>128</v>
      </c>
      <c r="AU184" s="155" t="s">
        <v>79</v>
      </c>
      <c r="AY184" s="17" t="s">
        <v>127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7" t="s">
        <v>79</v>
      </c>
      <c r="BK184" s="156">
        <f>ROUND(I184*H184,2)</f>
        <v>0</v>
      </c>
      <c r="BL184" s="17" t="s">
        <v>178</v>
      </c>
      <c r="BM184" s="155" t="s">
        <v>250</v>
      </c>
    </row>
    <row r="185" spans="1:65" s="2" customFormat="1" ht="24.15" customHeight="1">
      <c r="A185" s="32"/>
      <c r="B185" s="142"/>
      <c r="C185" s="143" t="s">
        <v>251</v>
      </c>
      <c r="D185" s="143" t="s">
        <v>128</v>
      </c>
      <c r="E185" s="144" t="s">
        <v>252</v>
      </c>
      <c r="F185" s="145" t="s">
        <v>253</v>
      </c>
      <c r="G185" s="146" t="s">
        <v>254</v>
      </c>
      <c r="H185" s="147">
        <v>118.6</v>
      </c>
      <c r="I185" s="148"/>
      <c r="J185" s="149">
        <f>ROUND(I185*H185,2)</f>
        <v>0</v>
      </c>
      <c r="K185" s="150"/>
      <c r="L185" s="33"/>
      <c r="M185" s="151" t="s">
        <v>1</v>
      </c>
      <c r="N185" s="152" t="s">
        <v>39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178</v>
      </c>
      <c r="AT185" s="155" t="s">
        <v>128</v>
      </c>
      <c r="AU185" s="155" t="s">
        <v>79</v>
      </c>
      <c r="AY185" s="17" t="s">
        <v>127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79</v>
      </c>
      <c r="BK185" s="156">
        <f>ROUND(I185*H185,2)</f>
        <v>0</v>
      </c>
      <c r="BL185" s="17" t="s">
        <v>178</v>
      </c>
      <c r="BM185" s="155" t="s">
        <v>255</v>
      </c>
    </row>
    <row r="186" spans="1:65" s="13" customFormat="1">
      <c r="B186" s="157"/>
      <c r="D186" s="158" t="s">
        <v>133</v>
      </c>
      <c r="E186" s="159" t="s">
        <v>1</v>
      </c>
      <c r="F186" s="160" t="s">
        <v>256</v>
      </c>
      <c r="H186" s="161">
        <v>118.6</v>
      </c>
      <c r="I186" s="162"/>
      <c r="L186" s="157"/>
      <c r="M186" s="163"/>
      <c r="N186" s="164"/>
      <c r="O186" s="164"/>
      <c r="P186" s="164"/>
      <c r="Q186" s="164"/>
      <c r="R186" s="164"/>
      <c r="S186" s="164"/>
      <c r="T186" s="165"/>
      <c r="AT186" s="159" t="s">
        <v>133</v>
      </c>
      <c r="AU186" s="159" t="s">
        <v>79</v>
      </c>
      <c r="AV186" s="13" t="s">
        <v>83</v>
      </c>
      <c r="AW186" s="13" t="s">
        <v>31</v>
      </c>
      <c r="AX186" s="13" t="s">
        <v>74</v>
      </c>
      <c r="AY186" s="159" t="s">
        <v>127</v>
      </c>
    </row>
    <row r="187" spans="1:65" s="14" customFormat="1">
      <c r="B187" s="166"/>
      <c r="D187" s="158" t="s">
        <v>133</v>
      </c>
      <c r="E187" s="167" t="s">
        <v>1</v>
      </c>
      <c r="F187" s="168" t="s">
        <v>135</v>
      </c>
      <c r="H187" s="169">
        <v>118.6</v>
      </c>
      <c r="I187" s="170"/>
      <c r="L187" s="166"/>
      <c r="M187" s="171"/>
      <c r="N187" s="172"/>
      <c r="O187" s="172"/>
      <c r="P187" s="172"/>
      <c r="Q187" s="172"/>
      <c r="R187" s="172"/>
      <c r="S187" s="172"/>
      <c r="T187" s="173"/>
      <c r="AT187" s="167" t="s">
        <v>133</v>
      </c>
      <c r="AU187" s="167" t="s">
        <v>79</v>
      </c>
      <c r="AV187" s="14" t="s">
        <v>132</v>
      </c>
      <c r="AW187" s="14" t="s">
        <v>31</v>
      </c>
      <c r="AX187" s="14" t="s">
        <v>79</v>
      </c>
      <c r="AY187" s="167" t="s">
        <v>127</v>
      </c>
    </row>
    <row r="188" spans="1:65" s="2" customFormat="1" ht="24.15" customHeight="1">
      <c r="A188" s="32"/>
      <c r="B188" s="142"/>
      <c r="C188" s="176" t="s">
        <v>257</v>
      </c>
      <c r="D188" s="176" t="s">
        <v>258</v>
      </c>
      <c r="E188" s="177" t="s">
        <v>259</v>
      </c>
      <c r="F188" s="178" t="s">
        <v>260</v>
      </c>
      <c r="G188" s="179" t="s">
        <v>131</v>
      </c>
      <c r="H188" s="180">
        <v>78.275999999999996</v>
      </c>
      <c r="I188" s="181"/>
      <c r="J188" s="182">
        <f>ROUND(I188*H188,2)</f>
        <v>0</v>
      </c>
      <c r="K188" s="183"/>
      <c r="L188" s="184"/>
      <c r="M188" s="185" t="s">
        <v>1</v>
      </c>
      <c r="N188" s="186" t="s">
        <v>39</v>
      </c>
      <c r="O188" s="58"/>
      <c r="P188" s="153">
        <f>O188*H188</f>
        <v>0</v>
      </c>
      <c r="Q188" s="153">
        <v>1.58E-3</v>
      </c>
      <c r="R188" s="153">
        <f>Q188*H188</f>
        <v>0.12367607999999999</v>
      </c>
      <c r="S188" s="153">
        <v>0</v>
      </c>
      <c r="T188" s="15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250</v>
      </c>
      <c r="AT188" s="155" t="s">
        <v>258</v>
      </c>
      <c r="AU188" s="155" t="s">
        <v>79</v>
      </c>
      <c r="AY188" s="17" t="s">
        <v>127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7" t="s">
        <v>79</v>
      </c>
      <c r="BK188" s="156">
        <f>ROUND(I188*H188,2)</f>
        <v>0</v>
      </c>
      <c r="BL188" s="17" t="s">
        <v>178</v>
      </c>
      <c r="BM188" s="155" t="s">
        <v>261</v>
      </c>
    </row>
    <row r="189" spans="1:65" s="15" customFormat="1">
      <c r="B189" s="187"/>
      <c r="D189" s="158" t="s">
        <v>133</v>
      </c>
      <c r="E189" s="188" t="s">
        <v>1</v>
      </c>
      <c r="F189" s="189" t="s">
        <v>262</v>
      </c>
      <c r="H189" s="188" t="s">
        <v>1</v>
      </c>
      <c r="I189" s="190"/>
      <c r="L189" s="187"/>
      <c r="M189" s="191"/>
      <c r="N189" s="192"/>
      <c r="O189" s="192"/>
      <c r="P189" s="192"/>
      <c r="Q189" s="192"/>
      <c r="R189" s="192"/>
      <c r="S189" s="192"/>
      <c r="T189" s="193"/>
      <c r="AT189" s="188" t="s">
        <v>133</v>
      </c>
      <c r="AU189" s="188" t="s">
        <v>79</v>
      </c>
      <c r="AV189" s="15" t="s">
        <v>79</v>
      </c>
      <c r="AW189" s="15" t="s">
        <v>31</v>
      </c>
      <c r="AX189" s="15" t="s">
        <v>74</v>
      </c>
      <c r="AY189" s="188" t="s">
        <v>127</v>
      </c>
    </row>
    <row r="190" spans="1:65" s="13" customFormat="1">
      <c r="B190" s="157"/>
      <c r="D190" s="158" t="s">
        <v>133</v>
      </c>
      <c r="E190" s="159" t="s">
        <v>1</v>
      </c>
      <c r="F190" s="160" t="s">
        <v>263</v>
      </c>
      <c r="H190" s="161">
        <v>78.275999999999996</v>
      </c>
      <c r="I190" s="162"/>
      <c r="L190" s="157"/>
      <c r="M190" s="163"/>
      <c r="N190" s="164"/>
      <c r="O190" s="164"/>
      <c r="P190" s="164"/>
      <c r="Q190" s="164"/>
      <c r="R190" s="164"/>
      <c r="S190" s="164"/>
      <c r="T190" s="165"/>
      <c r="AT190" s="159" t="s">
        <v>133</v>
      </c>
      <c r="AU190" s="159" t="s">
        <v>79</v>
      </c>
      <c r="AV190" s="13" t="s">
        <v>83</v>
      </c>
      <c r="AW190" s="13" t="s">
        <v>31</v>
      </c>
      <c r="AX190" s="13" t="s">
        <v>74</v>
      </c>
      <c r="AY190" s="159" t="s">
        <v>127</v>
      </c>
    </row>
    <row r="191" spans="1:65" s="15" customFormat="1">
      <c r="B191" s="187"/>
      <c r="D191" s="158" t="s">
        <v>133</v>
      </c>
      <c r="E191" s="188" t="s">
        <v>1</v>
      </c>
      <c r="F191" s="189" t="s">
        <v>264</v>
      </c>
      <c r="H191" s="188" t="s">
        <v>1</v>
      </c>
      <c r="I191" s="190"/>
      <c r="L191" s="187"/>
      <c r="M191" s="191"/>
      <c r="N191" s="192"/>
      <c r="O191" s="192"/>
      <c r="P191" s="192"/>
      <c r="Q191" s="192"/>
      <c r="R191" s="192"/>
      <c r="S191" s="192"/>
      <c r="T191" s="193"/>
      <c r="AT191" s="188" t="s">
        <v>133</v>
      </c>
      <c r="AU191" s="188" t="s">
        <v>79</v>
      </c>
      <c r="AV191" s="15" t="s">
        <v>79</v>
      </c>
      <c r="AW191" s="15" t="s">
        <v>31</v>
      </c>
      <c r="AX191" s="15" t="s">
        <v>74</v>
      </c>
      <c r="AY191" s="188" t="s">
        <v>127</v>
      </c>
    </row>
    <row r="192" spans="1:65" s="14" customFormat="1">
      <c r="B192" s="166"/>
      <c r="D192" s="158" t="s">
        <v>133</v>
      </c>
      <c r="E192" s="167" t="s">
        <v>1</v>
      </c>
      <c r="F192" s="168" t="s">
        <v>135</v>
      </c>
      <c r="H192" s="169">
        <v>78.275999999999996</v>
      </c>
      <c r="I192" s="170"/>
      <c r="L192" s="166"/>
      <c r="M192" s="171"/>
      <c r="N192" s="172"/>
      <c r="O192" s="172"/>
      <c r="P192" s="172"/>
      <c r="Q192" s="172"/>
      <c r="R192" s="172"/>
      <c r="S192" s="172"/>
      <c r="T192" s="173"/>
      <c r="AT192" s="167" t="s">
        <v>133</v>
      </c>
      <c r="AU192" s="167" t="s">
        <v>79</v>
      </c>
      <c r="AV192" s="14" t="s">
        <v>132</v>
      </c>
      <c r="AW192" s="14" t="s">
        <v>31</v>
      </c>
      <c r="AX192" s="14" t="s">
        <v>79</v>
      </c>
      <c r="AY192" s="167" t="s">
        <v>127</v>
      </c>
    </row>
    <row r="193" spans="1:65" s="12" customFormat="1" ht="25.95" customHeight="1">
      <c r="B193" s="131"/>
      <c r="D193" s="132" t="s">
        <v>73</v>
      </c>
      <c r="E193" s="133" t="s">
        <v>265</v>
      </c>
      <c r="F193" s="133" t="s">
        <v>266</v>
      </c>
      <c r="I193" s="134"/>
      <c r="J193" s="135">
        <f>BK193</f>
        <v>0</v>
      </c>
      <c r="L193" s="131"/>
      <c r="M193" s="136"/>
      <c r="N193" s="137"/>
      <c r="O193" s="137"/>
      <c r="P193" s="138">
        <f>SUM(P194:P195)</f>
        <v>0</v>
      </c>
      <c r="Q193" s="137"/>
      <c r="R193" s="138">
        <f>SUM(R194:R195)</f>
        <v>0.3992076</v>
      </c>
      <c r="S193" s="137"/>
      <c r="T193" s="139">
        <f>SUM(T194:T195)</f>
        <v>0</v>
      </c>
      <c r="AR193" s="132" t="s">
        <v>83</v>
      </c>
      <c r="AT193" s="140" t="s">
        <v>73</v>
      </c>
      <c r="AU193" s="140" t="s">
        <v>74</v>
      </c>
      <c r="AY193" s="132" t="s">
        <v>127</v>
      </c>
      <c r="BK193" s="141">
        <f>SUM(BK194:BK195)</f>
        <v>0</v>
      </c>
    </row>
    <row r="194" spans="1:65" s="2" customFormat="1" ht="16.5" customHeight="1">
      <c r="A194" s="32"/>
      <c r="B194" s="142"/>
      <c r="C194" s="143" t="s">
        <v>267</v>
      </c>
      <c r="D194" s="143" t="s">
        <v>128</v>
      </c>
      <c r="E194" s="144" t="s">
        <v>268</v>
      </c>
      <c r="F194" s="145" t="s">
        <v>269</v>
      </c>
      <c r="G194" s="146" t="s">
        <v>138</v>
      </c>
      <c r="H194" s="147">
        <v>3.5880000000000001</v>
      </c>
      <c r="I194" s="148"/>
      <c r="J194" s="149">
        <f>ROUND(I194*H194,2)</f>
        <v>0</v>
      </c>
      <c r="K194" s="150"/>
      <c r="L194" s="33"/>
      <c r="M194" s="151" t="s">
        <v>1</v>
      </c>
      <c r="N194" s="152" t="s">
        <v>39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178</v>
      </c>
      <c r="AT194" s="155" t="s">
        <v>128</v>
      </c>
      <c r="AU194" s="155" t="s">
        <v>79</v>
      </c>
      <c r="AY194" s="17" t="s">
        <v>127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79</v>
      </c>
      <c r="BK194" s="156">
        <f>ROUND(I194*H194,2)</f>
        <v>0</v>
      </c>
      <c r="BL194" s="17" t="s">
        <v>178</v>
      </c>
      <c r="BM194" s="155" t="s">
        <v>270</v>
      </c>
    </row>
    <row r="195" spans="1:65" s="2" customFormat="1" ht="37.799999999999997" customHeight="1">
      <c r="A195" s="32"/>
      <c r="B195" s="142"/>
      <c r="C195" s="143" t="s">
        <v>250</v>
      </c>
      <c r="D195" s="143" t="s">
        <v>128</v>
      </c>
      <c r="E195" s="144" t="s">
        <v>271</v>
      </c>
      <c r="F195" s="145" t="s">
        <v>272</v>
      </c>
      <c r="G195" s="146" t="s">
        <v>131</v>
      </c>
      <c r="H195" s="147">
        <v>65.23</v>
      </c>
      <c r="I195" s="148"/>
      <c r="J195" s="149">
        <f>ROUND(I195*H195,2)</f>
        <v>0</v>
      </c>
      <c r="K195" s="150"/>
      <c r="L195" s="33"/>
      <c r="M195" s="151" t="s">
        <v>1</v>
      </c>
      <c r="N195" s="152" t="s">
        <v>39</v>
      </c>
      <c r="O195" s="58"/>
      <c r="P195" s="153">
        <f>O195*H195</f>
        <v>0</v>
      </c>
      <c r="Q195" s="153">
        <v>6.1199999999999996E-3</v>
      </c>
      <c r="R195" s="153">
        <f>Q195*H195</f>
        <v>0.3992076</v>
      </c>
      <c r="S195" s="153">
        <v>0</v>
      </c>
      <c r="T195" s="15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178</v>
      </c>
      <c r="AT195" s="155" t="s">
        <v>128</v>
      </c>
      <c r="AU195" s="155" t="s">
        <v>79</v>
      </c>
      <c r="AY195" s="17" t="s">
        <v>127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79</v>
      </c>
      <c r="BK195" s="156">
        <f>ROUND(I195*H195,2)</f>
        <v>0</v>
      </c>
      <c r="BL195" s="17" t="s">
        <v>178</v>
      </c>
      <c r="BM195" s="155" t="s">
        <v>273</v>
      </c>
    </row>
    <row r="196" spans="1:65" s="12" customFormat="1" ht="25.95" customHeight="1">
      <c r="B196" s="131"/>
      <c r="D196" s="132" t="s">
        <v>73</v>
      </c>
      <c r="E196" s="133" t="s">
        <v>274</v>
      </c>
      <c r="F196" s="133" t="s">
        <v>275</v>
      </c>
      <c r="I196" s="134"/>
      <c r="J196" s="135">
        <f>BK196</f>
        <v>0</v>
      </c>
      <c r="L196" s="131"/>
      <c r="M196" s="136"/>
      <c r="N196" s="137"/>
      <c r="O196" s="137"/>
      <c r="P196" s="138">
        <f>P197</f>
        <v>0</v>
      </c>
      <c r="Q196" s="137"/>
      <c r="R196" s="138">
        <f>R197</f>
        <v>1.9171000000000001E-2</v>
      </c>
      <c r="S196" s="137"/>
      <c r="T196" s="139">
        <f>T197</f>
        <v>0</v>
      </c>
      <c r="AR196" s="132" t="s">
        <v>83</v>
      </c>
      <c r="AT196" s="140" t="s">
        <v>73</v>
      </c>
      <c r="AU196" s="140" t="s">
        <v>74</v>
      </c>
      <c r="AY196" s="132" t="s">
        <v>127</v>
      </c>
      <c r="BK196" s="141">
        <f>BK197</f>
        <v>0</v>
      </c>
    </row>
    <row r="197" spans="1:65" s="12" customFormat="1" ht="22.8" customHeight="1">
      <c r="B197" s="131"/>
      <c r="D197" s="132" t="s">
        <v>73</v>
      </c>
      <c r="E197" s="174" t="s">
        <v>276</v>
      </c>
      <c r="F197" s="174" t="s">
        <v>277</v>
      </c>
      <c r="I197" s="134"/>
      <c r="J197" s="175">
        <f>BK197</f>
        <v>0</v>
      </c>
      <c r="L197" s="131"/>
      <c r="M197" s="136"/>
      <c r="N197" s="137"/>
      <c r="O197" s="137"/>
      <c r="P197" s="138">
        <f>SUM(P198:P203)</f>
        <v>0</v>
      </c>
      <c r="Q197" s="137"/>
      <c r="R197" s="138">
        <f>SUM(R198:R203)</f>
        <v>1.9171000000000001E-2</v>
      </c>
      <c r="S197" s="137"/>
      <c r="T197" s="139">
        <f>SUM(T198:T203)</f>
        <v>0</v>
      </c>
      <c r="AR197" s="132" t="s">
        <v>83</v>
      </c>
      <c r="AT197" s="140" t="s">
        <v>73</v>
      </c>
      <c r="AU197" s="140" t="s">
        <v>79</v>
      </c>
      <c r="AY197" s="132" t="s">
        <v>127</v>
      </c>
      <c r="BK197" s="141">
        <f>SUM(BK198:BK203)</f>
        <v>0</v>
      </c>
    </row>
    <row r="198" spans="1:65" s="2" customFormat="1" ht="24.15" customHeight="1">
      <c r="A198" s="32"/>
      <c r="B198" s="142"/>
      <c r="C198" s="143" t="s">
        <v>278</v>
      </c>
      <c r="D198" s="143" t="s">
        <v>128</v>
      </c>
      <c r="E198" s="144" t="s">
        <v>279</v>
      </c>
      <c r="F198" s="145" t="s">
        <v>280</v>
      </c>
      <c r="G198" s="146" t="s">
        <v>131</v>
      </c>
      <c r="H198" s="147">
        <v>87.14</v>
      </c>
      <c r="I198" s="148"/>
      <c r="J198" s="149">
        <f>ROUND(I198*H198,2)</f>
        <v>0</v>
      </c>
      <c r="K198" s="150"/>
      <c r="L198" s="33"/>
      <c r="M198" s="151" t="s">
        <v>1</v>
      </c>
      <c r="N198" s="152" t="s">
        <v>39</v>
      </c>
      <c r="O198" s="58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178</v>
      </c>
      <c r="AT198" s="155" t="s">
        <v>128</v>
      </c>
      <c r="AU198" s="155" t="s">
        <v>83</v>
      </c>
      <c r="AY198" s="17" t="s">
        <v>127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79</v>
      </c>
      <c r="BK198" s="156">
        <f>ROUND(I198*H198,2)</f>
        <v>0</v>
      </c>
      <c r="BL198" s="17" t="s">
        <v>178</v>
      </c>
      <c r="BM198" s="155" t="s">
        <v>281</v>
      </c>
    </row>
    <row r="199" spans="1:65" s="13" customFormat="1" ht="20.399999999999999">
      <c r="B199" s="157"/>
      <c r="D199" s="158" t="s">
        <v>133</v>
      </c>
      <c r="E199" s="159" t="s">
        <v>1</v>
      </c>
      <c r="F199" s="160" t="s">
        <v>282</v>
      </c>
      <c r="H199" s="161">
        <v>62.243000000000002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133</v>
      </c>
      <c r="AU199" s="159" t="s">
        <v>83</v>
      </c>
      <c r="AV199" s="13" t="s">
        <v>83</v>
      </c>
      <c r="AW199" s="13" t="s">
        <v>31</v>
      </c>
      <c r="AX199" s="13" t="s">
        <v>74</v>
      </c>
      <c r="AY199" s="159" t="s">
        <v>127</v>
      </c>
    </row>
    <row r="200" spans="1:65" s="13" customFormat="1" ht="20.399999999999999">
      <c r="B200" s="157"/>
      <c r="D200" s="158" t="s">
        <v>133</v>
      </c>
      <c r="E200" s="159" t="s">
        <v>1</v>
      </c>
      <c r="F200" s="160" t="s">
        <v>283</v>
      </c>
      <c r="H200" s="161">
        <v>24.896999999999998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133</v>
      </c>
      <c r="AU200" s="159" t="s">
        <v>83</v>
      </c>
      <c r="AV200" s="13" t="s">
        <v>83</v>
      </c>
      <c r="AW200" s="13" t="s">
        <v>31</v>
      </c>
      <c r="AX200" s="13" t="s">
        <v>74</v>
      </c>
      <c r="AY200" s="159" t="s">
        <v>127</v>
      </c>
    </row>
    <row r="201" spans="1:65" s="14" customFormat="1">
      <c r="B201" s="166"/>
      <c r="D201" s="158" t="s">
        <v>133</v>
      </c>
      <c r="E201" s="167" t="s">
        <v>1</v>
      </c>
      <c r="F201" s="168" t="s">
        <v>135</v>
      </c>
      <c r="H201" s="169">
        <v>87.14</v>
      </c>
      <c r="I201" s="170"/>
      <c r="L201" s="166"/>
      <c r="M201" s="171"/>
      <c r="N201" s="172"/>
      <c r="O201" s="172"/>
      <c r="P201" s="172"/>
      <c r="Q201" s="172"/>
      <c r="R201" s="172"/>
      <c r="S201" s="172"/>
      <c r="T201" s="173"/>
      <c r="AT201" s="167" t="s">
        <v>133</v>
      </c>
      <c r="AU201" s="167" t="s">
        <v>83</v>
      </c>
      <c r="AV201" s="14" t="s">
        <v>132</v>
      </c>
      <c r="AW201" s="14" t="s">
        <v>31</v>
      </c>
      <c r="AX201" s="14" t="s">
        <v>79</v>
      </c>
      <c r="AY201" s="167" t="s">
        <v>127</v>
      </c>
    </row>
    <row r="202" spans="1:65" s="2" customFormat="1" ht="16.5" customHeight="1">
      <c r="A202" s="32"/>
      <c r="B202" s="142"/>
      <c r="C202" s="176" t="s">
        <v>255</v>
      </c>
      <c r="D202" s="176" t="s">
        <v>258</v>
      </c>
      <c r="E202" s="177" t="s">
        <v>284</v>
      </c>
      <c r="F202" s="178" t="s">
        <v>285</v>
      </c>
      <c r="G202" s="179" t="s">
        <v>286</v>
      </c>
      <c r="H202" s="180">
        <v>19.170999999999999</v>
      </c>
      <c r="I202" s="181"/>
      <c r="J202" s="182">
        <f>ROUND(I202*H202,2)</f>
        <v>0</v>
      </c>
      <c r="K202" s="183"/>
      <c r="L202" s="184"/>
      <c r="M202" s="185" t="s">
        <v>1</v>
      </c>
      <c r="N202" s="186" t="s">
        <v>39</v>
      </c>
      <c r="O202" s="58"/>
      <c r="P202" s="153">
        <f>O202*H202</f>
        <v>0</v>
      </c>
      <c r="Q202" s="153">
        <v>1E-3</v>
      </c>
      <c r="R202" s="153">
        <f>Q202*H202</f>
        <v>1.9171000000000001E-2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250</v>
      </c>
      <c r="AT202" s="155" t="s">
        <v>258</v>
      </c>
      <c r="AU202" s="155" t="s">
        <v>83</v>
      </c>
      <c r="AY202" s="17" t="s">
        <v>127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79</v>
      </c>
      <c r="BK202" s="156">
        <f>ROUND(I202*H202,2)</f>
        <v>0</v>
      </c>
      <c r="BL202" s="17" t="s">
        <v>178</v>
      </c>
      <c r="BM202" s="155" t="s">
        <v>287</v>
      </c>
    </row>
    <row r="203" spans="1:65" s="13" customFormat="1">
      <c r="B203" s="157"/>
      <c r="D203" s="158" t="s">
        <v>133</v>
      </c>
      <c r="F203" s="160" t="s">
        <v>288</v>
      </c>
      <c r="H203" s="161">
        <v>19.170999999999999</v>
      </c>
      <c r="I203" s="162"/>
      <c r="L203" s="157"/>
      <c r="M203" s="194"/>
      <c r="N203" s="195"/>
      <c r="O203" s="195"/>
      <c r="P203" s="195"/>
      <c r="Q203" s="195"/>
      <c r="R203" s="195"/>
      <c r="S203" s="195"/>
      <c r="T203" s="196"/>
      <c r="AT203" s="159" t="s">
        <v>133</v>
      </c>
      <c r="AU203" s="159" t="s">
        <v>83</v>
      </c>
      <c r="AV203" s="13" t="s">
        <v>83</v>
      </c>
      <c r="AW203" s="13" t="s">
        <v>3</v>
      </c>
      <c r="AX203" s="13" t="s">
        <v>79</v>
      </c>
      <c r="AY203" s="159" t="s">
        <v>127</v>
      </c>
    </row>
    <row r="204" spans="1:65" s="2" customFormat="1" ht="6.9" customHeight="1">
      <c r="A204" s="32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33"/>
      <c r="M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</row>
  </sheetData>
  <autoFilter ref="C130:K203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1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89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3" t="str">
        <f>'Rekapitulace stavby'!K6</f>
        <v>Oprava oplocení, Gymnázium J.B., Český Těšín</v>
      </c>
      <c r="F7" s="244"/>
      <c r="G7" s="244"/>
      <c r="H7" s="244"/>
      <c r="L7" s="20"/>
    </row>
    <row r="8" spans="1:46" s="2" customFormat="1" ht="12" customHeight="1">
      <c r="A8" s="32"/>
      <c r="B8" s="33"/>
      <c r="C8" s="32"/>
      <c r="D8" s="27" t="s">
        <v>90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5" t="s">
        <v>289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30. 5. 2024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34"/>
      <c r="G18" s="234"/>
      <c r="H18" s="234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290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8" t="s">
        <v>1</v>
      </c>
      <c r="F27" s="238"/>
      <c r="G27" s="238"/>
      <c r="H27" s="23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34</v>
      </c>
      <c r="E30" s="32"/>
      <c r="F30" s="32"/>
      <c r="G30" s="32"/>
      <c r="H30" s="32"/>
      <c r="I30" s="32"/>
      <c r="J30" s="71">
        <f>ROUND(J129,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36</v>
      </c>
      <c r="G32" s="32"/>
      <c r="H32" s="32"/>
      <c r="I32" s="36" t="s">
        <v>35</v>
      </c>
      <c r="J32" s="36" t="s">
        <v>37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38</v>
      </c>
      <c r="E33" s="27" t="s">
        <v>39</v>
      </c>
      <c r="F33" s="99">
        <f>ROUND((SUM(BE129:BE210)),  2)</f>
        <v>0</v>
      </c>
      <c r="G33" s="32"/>
      <c r="H33" s="32"/>
      <c r="I33" s="100">
        <v>0.21</v>
      </c>
      <c r="J33" s="99">
        <f>ROUND(((SUM(BE129:BE210))*I33),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40</v>
      </c>
      <c r="F34" s="99">
        <f>ROUND((SUM(BF129:BF210)),  2)</f>
        <v>0</v>
      </c>
      <c r="G34" s="32"/>
      <c r="H34" s="32"/>
      <c r="I34" s="100">
        <v>0.12</v>
      </c>
      <c r="J34" s="99">
        <f>ROUND(((SUM(BF129:BF210))*I34),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41</v>
      </c>
      <c r="F35" s="99">
        <f>ROUND((SUM(BG129:BG210)),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42</v>
      </c>
      <c r="F36" s="99">
        <f>ROUND((SUM(BH129:BH210)),  2)</f>
        <v>0</v>
      </c>
      <c r="G36" s="32"/>
      <c r="H36" s="32"/>
      <c r="I36" s="100">
        <v>0.12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43</v>
      </c>
      <c r="F37" s="99">
        <f>ROUND((SUM(BI129:BI210)),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44</v>
      </c>
      <c r="E39" s="60"/>
      <c r="F39" s="60"/>
      <c r="G39" s="103" t="s">
        <v>45</v>
      </c>
      <c r="H39" s="104" t="s">
        <v>46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07" t="s">
        <v>50</v>
      </c>
      <c r="G61" s="45" t="s">
        <v>49</v>
      </c>
      <c r="H61" s="35"/>
      <c r="I61" s="35"/>
      <c r="J61" s="108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07" t="s">
        <v>50</v>
      </c>
      <c r="G76" s="45" t="s">
        <v>49</v>
      </c>
      <c r="H76" s="35"/>
      <c r="I76" s="35"/>
      <c r="J76" s="108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3" t="str">
        <f>E7</f>
        <v>Oprava oplocení, Gymnázium J.B., Český Těšín</v>
      </c>
      <c r="F85" s="244"/>
      <c r="G85" s="244"/>
      <c r="H85" s="24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5" t="str">
        <f>E9</f>
        <v>2 - SO 02 - Odstranění oplocení + nové oplocení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30. 5. 2024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>FAKO spol.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J129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4.9" customHeight="1">
      <c r="B97" s="112"/>
      <c r="D97" s="113" t="s">
        <v>98</v>
      </c>
      <c r="E97" s="114"/>
      <c r="F97" s="114"/>
      <c r="G97" s="114"/>
      <c r="H97" s="114"/>
      <c r="I97" s="114"/>
      <c r="J97" s="115">
        <f>J130</f>
        <v>0</v>
      </c>
      <c r="L97" s="112"/>
    </row>
    <row r="98" spans="1:31" s="9" customFormat="1" ht="24.9" customHeight="1">
      <c r="B98" s="112"/>
      <c r="D98" s="113" t="s">
        <v>291</v>
      </c>
      <c r="E98" s="114"/>
      <c r="F98" s="114"/>
      <c r="G98" s="114"/>
      <c r="H98" s="114"/>
      <c r="I98" s="114"/>
      <c r="J98" s="115">
        <f>J143</f>
        <v>0</v>
      </c>
      <c r="L98" s="112"/>
    </row>
    <row r="99" spans="1:31" s="9" customFormat="1" ht="24.9" customHeight="1">
      <c r="B99" s="112"/>
      <c r="D99" s="113" t="s">
        <v>101</v>
      </c>
      <c r="E99" s="114"/>
      <c r="F99" s="114"/>
      <c r="G99" s="114"/>
      <c r="H99" s="114"/>
      <c r="I99" s="114"/>
      <c r="J99" s="115">
        <f>J158</f>
        <v>0</v>
      </c>
      <c r="L99" s="112"/>
    </row>
    <row r="100" spans="1:31" s="9" customFormat="1" ht="24.9" customHeight="1">
      <c r="B100" s="112"/>
      <c r="D100" s="113" t="s">
        <v>292</v>
      </c>
      <c r="E100" s="114"/>
      <c r="F100" s="114"/>
      <c r="G100" s="114"/>
      <c r="H100" s="114"/>
      <c r="I100" s="114"/>
      <c r="J100" s="115">
        <f>J162</f>
        <v>0</v>
      </c>
      <c r="L100" s="112"/>
    </row>
    <row r="101" spans="1:31" s="9" customFormat="1" ht="24.9" customHeight="1">
      <c r="B101" s="112"/>
      <c r="D101" s="113" t="s">
        <v>293</v>
      </c>
      <c r="E101" s="114"/>
      <c r="F101" s="114"/>
      <c r="G101" s="114"/>
      <c r="H101" s="114"/>
      <c r="I101" s="114"/>
      <c r="J101" s="115">
        <f>J170</f>
        <v>0</v>
      </c>
      <c r="L101" s="112"/>
    </row>
    <row r="102" spans="1:31" s="9" customFormat="1" ht="24.9" customHeight="1">
      <c r="B102" s="112"/>
      <c r="D102" s="113" t="s">
        <v>103</v>
      </c>
      <c r="E102" s="114"/>
      <c r="F102" s="114"/>
      <c r="G102" s="114"/>
      <c r="H102" s="114"/>
      <c r="I102" s="114"/>
      <c r="J102" s="115">
        <f>J172</f>
        <v>0</v>
      </c>
      <c r="L102" s="112"/>
    </row>
    <row r="103" spans="1:31" s="9" customFormat="1" ht="24.9" customHeight="1">
      <c r="B103" s="112"/>
      <c r="D103" s="113" t="s">
        <v>104</v>
      </c>
      <c r="E103" s="114"/>
      <c r="F103" s="114"/>
      <c r="G103" s="114"/>
      <c r="H103" s="114"/>
      <c r="I103" s="114"/>
      <c r="J103" s="115">
        <f>J180</f>
        <v>0</v>
      </c>
      <c r="L103" s="112"/>
    </row>
    <row r="104" spans="1:31" s="10" customFormat="1" ht="19.95" customHeight="1">
      <c r="B104" s="116"/>
      <c r="D104" s="117" t="s">
        <v>294</v>
      </c>
      <c r="E104" s="118"/>
      <c r="F104" s="118"/>
      <c r="G104" s="118"/>
      <c r="H104" s="118"/>
      <c r="I104" s="118"/>
      <c r="J104" s="119">
        <f>J181</f>
        <v>0</v>
      </c>
      <c r="L104" s="116"/>
    </row>
    <row r="105" spans="1:31" s="10" customFormat="1" ht="19.95" customHeight="1">
      <c r="B105" s="116"/>
      <c r="D105" s="117" t="s">
        <v>107</v>
      </c>
      <c r="E105" s="118"/>
      <c r="F105" s="118"/>
      <c r="G105" s="118"/>
      <c r="H105" s="118"/>
      <c r="I105" s="118"/>
      <c r="J105" s="119">
        <f>J191</f>
        <v>0</v>
      </c>
      <c r="L105" s="116"/>
    </row>
    <row r="106" spans="1:31" s="10" customFormat="1" ht="19.95" customHeight="1">
      <c r="B106" s="116"/>
      <c r="D106" s="117" t="s">
        <v>108</v>
      </c>
      <c r="E106" s="118"/>
      <c r="F106" s="118"/>
      <c r="G106" s="118"/>
      <c r="H106" s="118"/>
      <c r="I106" s="118"/>
      <c r="J106" s="119">
        <f>J197</f>
        <v>0</v>
      </c>
      <c r="L106" s="116"/>
    </row>
    <row r="107" spans="1:31" s="9" customFormat="1" ht="24.9" customHeight="1">
      <c r="B107" s="112"/>
      <c r="D107" s="113" t="s">
        <v>109</v>
      </c>
      <c r="E107" s="114"/>
      <c r="F107" s="114"/>
      <c r="G107" s="114"/>
      <c r="H107" s="114"/>
      <c r="I107" s="114"/>
      <c r="J107" s="115">
        <f>J199</f>
        <v>0</v>
      </c>
      <c r="L107" s="112"/>
    </row>
    <row r="108" spans="1:31" s="9" customFormat="1" ht="24.9" customHeight="1">
      <c r="B108" s="112"/>
      <c r="D108" s="113" t="s">
        <v>111</v>
      </c>
      <c r="E108" s="114"/>
      <c r="F108" s="114"/>
      <c r="G108" s="114"/>
      <c r="H108" s="114"/>
      <c r="I108" s="114"/>
      <c r="J108" s="115">
        <f>J203</f>
        <v>0</v>
      </c>
      <c r="L108" s="112"/>
    </row>
    <row r="109" spans="1:31" s="10" customFormat="1" ht="19.95" customHeight="1">
      <c r="B109" s="116"/>
      <c r="D109" s="117" t="s">
        <v>112</v>
      </c>
      <c r="E109" s="118"/>
      <c r="F109" s="118"/>
      <c r="G109" s="118"/>
      <c r="H109" s="118"/>
      <c r="I109" s="118"/>
      <c r="J109" s="119">
        <f>J204</f>
        <v>0</v>
      </c>
      <c r="L109" s="116"/>
    </row>
    <row r="110" spans="1:31" s="2" customFormat="1" ht="21.7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" customHeight="1">
      <c r="A111" s="32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" customHeight="1">
      <c r="A115" s="32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" customHeight="1">
      <c r="A116" s="32"/>
      <c r="B116" s="33"/>
      <c r="C116" s="21" t="s">
        <v>113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7" t="s">
        <v>16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2"/>
      <c r="D119" s="32"/>
      <c r="E119" s="243" t="str">
        <f>E7</f>
        <v>Oprava oplocení, Gymnázium J.B., Český Těšín</v>
      </c>
      <c r="F119" s="244"/>
      <c r="G119" s="244"/>
      <c r="H119" s="244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90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15" t="str">
        <f>E9</f>
        <v>2 - SO 02 - Odstranění oplocení + nové oplocení</v>
      </c>
      <c r="F121" s="242"/>
      <c r="G121" s="242"/>
      <c r="H121" s="24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20</v>
      </c>
      <c r="D123" s="32"/>
      <c r="E123" s="32"/>
      <c r="F123" s="25" t="str">
        <f>F12</f>
        <v xml:space="preserve"> </v>
      </c>
      <c r="G123" s="32"/>
      <c r="H123" s="32"/>
      <c r="I123" s="27" t="s">
        <v>22</v>
      </c>
      <c r="J123" s="55" t="str">
        <f>IF(J12="","",J12)</f>
        <v>30. 5. 2024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15" customHeight="1">
      <c r="A125" s="32"/>
      <c r="B125" s="33"/>
      <c r="C125" s="27" t="s">
        <v>24</v>
      </c>
      <c r="D125" s="32"/>
      <c r="E125" s="32"/>
      <c r="F125" s="25" t="str">
        <f>E15</f>
        <v xml:space="preserve"> </v>
      </c>
      <c r="G125" s="32"/>
      <c r="H125" s="32"/>
      <c r="I125" s="27" t="s">
        <v>29</v>
      </c>
      <c r="J125" s="30" t="str">
        <f>E21</f>
        <v>FAKO spol. s.r.o.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15" customHeight="1">
      <c r="A126" s="32"/>
      <c r="B126" s="33"/>
      <c r="C126" s="27" t="s">
        <v>27</v>
      </c>
      <c r="D126" s="32"/>
      <c r="E126" s="32"/>
      <c r="F126" s="25" t="str">
        <f>IF(E18="","",E18)</f>
        <v>Vyplň údaj</v>
      </c>
      <c r="G126" s="32"/>
      <c r="H126" s="32"/>
      <c r="I126" s="27" t="s">
        <v>32</v>
      </c>
      <c r="J126" s="30" t="str">
        <f>E24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20"/>
      <c r="B128" s="121"/>
      <c r="C128" s="122" t="s">
        <v>114</v>
      </c>
      <c r="D128" s="123" t="s">
        <v>59</v>
      </c>
      <c r="E128" s="123" t="s">
        <v>55</v>
      </c>
      <c r="F128" s="123" t="s">
        <v>56</v>
      </c>
      <c r="G128" s="123" t="s">
        <v>115</v>
      </c>
      <c r="H128" s="123" t="s">
        <v>116</v>
      </c>
      <c r="I128" s="123" t="s">
        <v>117</v>
      </c>
      <c r="J128" s="124" t="s">
        <v>95</v>
      </c>
      <c r="K128" s="125" t="s">
        <v>118</v>
      </c>
      <c r="L128" s="126"/>
      <c r="M128" s="62" t="s">
        <v>1</v>
      </c>
      <c r="N128" s="63" t="s">
        <v>38</v>
      </c>
      <c r="O128" s="63" t="s">
        <v>119</v>
      </c>
      <c r="P128" s="63" t="s">
        <v>120</v>
      </c>
      <c r="Q128" s="63" t="s">
        <v>121</v>
      </c>
      <c r="R128" s="63" t="s">
        <v>122</v>
      </c>
      <c r="S128" s="63" t="s">
        <v>123</v>
      </c>
      <c r="T128" s="64" t="s">
        <v>124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8" customHeight="1">
      <c r="A129" s="32"/>
      <c r="B129" s="33"/>
      <c r="C129" s="69" t="s">
        <v>125</v>
      </c>
      <c r="D129" s="32"/>
      <c r="E129" s="32"/>
      <c r="F129" s="32"/>
      <c r="G129" s="32"/>
      <c r="H129" s="32"/>
      <c r="I129" s="32"/>
      <c r="J129" s="127">
        <f>BK129</f>
        <v>0</v>
      </c>
      <c r="K129" s="32"/>
      <c r="L129" s="33"/>
      <c r="M129" s="65"/>
      <c r="N129" s="56"/>
      <c r="O129" s="66"/>
      <c r="P129" s="128">
        <f>P130+P143+P158+P162+P170+P172+P180+P199+P203</f>
        <v>0</v>
      </c>
      <c r="Q129" s="66"/>
      <c r="R129" s="128">
        <f>R130+R143+R158+R162+R170+R172+R180+R199+R203</f>
        <v>14.071318789999999</v>
      </c>
      <c r="S129" s="66"/>
      <c r="T129" s="129">
        <f>T130+T143+T158+T162+T170+T172+T180+T199+T203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73</v>
      </c>
      <c r="AU129" s="17" t="s">
        <v>97</v>
      </c>
      <c r="BK129" s="130">
        <f>BK130+BK143+BK158+BK162+BK170+BK172+BK180+BK199+BK203</f>
        <v>0</v>
      </c>
    </row>
    <row r="130" spans="1:65" s="12" customFormat="1" ht="25.95" customHeight="1">
      <c r="B130" s="131"/>
      <c r="D130" s="132" t="s">
        <v>73</v>
      </c>
      <c r="E130" s="133" t="s">
        <v>79</v>
      </c>
      <c r="F130" s="133" t="s">
        <v>126</v>
      </c>
      <c r="I130" s="134"/>
      <c r="J130" s="135">
        <f>BK130</f>
        <v>0</v>
      </c>
      <c r="L130" s="131"/>
      <c r="M130" s="136"/>
      <c r="N130" s="137"/>
      <c r="O130" s="137"/>
      <c r="P130" s="138">
        <f>SUM(P131:P142)</f>
        <v>0</v>
      </c>
      <c r="Q130" s="137"/>
      <c r="R130" s="138">
        <f>SUM(R131:R142)</f>
        <v>0</v>
      </c>
      <c r="S130" s="137"/>
      <c r="T130" s="139">
        <f>SUM(T131:T142)</f>
        <v>0</v>
      </c>
      <c r="AR130" s="132" t="s">
        <v>79</v>
      </c>
      <c r="AT130" s="140" t="s">
        <v>73</v>
      </c>
      <c r="AU130" s="140" t="s">
        <v>74</v>
      </c>
      <c r="AY130" s="132" t="s">
        <v>127</v>
      </c>
      <c r="BK130" s="141">
        <f>SUM(BK131:BK142)</f>
        <v>0</v>
      </c>
    </row>
    <row r="131" spans="1:65" s="2" customFormat="1" ht="16.5" customHeight="1">
      <c r="A131" s="32"/>
      <c r="B131" s="142"/>
      <c r="C131" s="143" t="s">
        <v>79</v>
      </c>
      <c r="D131" s="143" t="s">
        <v>128</v>
      </c>
      <c r="E131" s="144" t="s">
        <v>129</v>
      </c>
      <c r="F131" s="145" t="s">
        <v>130</v>
      </c>
      <c r="G131" s="146" t="s">
        <v>131</v>
      </c>
      <c r="H131" s="147">
        <v>14.2</v>
      </c>
      <c r="I131" s="148"/>
      <c r="J131" s="149">
        <f>ROUND(I131*H131,2)</f>
        <v>0</v>
      </c>
      <c r="K131" s="150"/>
      <c r="L131" s="33"/>
      <c r="M131" s="151" t="s">
        <v>1</v>
      </c>
      <c r="N131" s="152" t="s">
        <v>39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132</v>
      </c>
      <c r="AT131" s="155" t="s">
        <v>128</v>
      </c>
      <c r="AU131" s="155" t="s">
        <v>79</v>
      </c>
      <c r="AY131" s="17" t="s">
        <v>127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79</v>
      </c>
      <c r="BK131" s="156">
        <f>ROUND(I131*H131,2)</f>
        <v>0</v>
      </c>
      <c r="BL131" s="17" t="s">
        <v>132</v>
      </c>
      <c r="BM131" s="155" t="s">
        <v>83</v>
      </c>
    </row>
    <row r="132" spans="1:65" s="13" customFormat="1">
      <c r="B132" s="157"/>
      <c r="D132" s="158" t="s">
        <v>133</v>
      </c>
      <c r="E132" s="159" t="s">
        <v>1</v>
      </c>
      <c r="F132" s="160" t="s">
        <v>295</v>
      </c>
      <c r="H132" s="161">
        <v>14.2</v>
      </c>
      <c r="I132" s="162"/>
      <c r="L132" s="157"/>
      <c r="M132" s="163"/>
      <c r="N132" s="164"/>
      <c r="O132" s="164"/>
      <c r="P132" s="164"/>
      <c r="Q132" s="164"/>
      <c r="R132" s="164"/>
      <c r="S132" s="164"/>
      <c r="T132" s="165"/>
      <c r="AT132" s="159" t="s">
        <v>133</v>
      </c>
      <c r="AU132" s="159" t="s">
        <v>79</v>
      </c>
      <c r="AV132" s="13" t="s">
        <v>83</v>
      </c>
      <c r="AW132" s="13" t="s">
        <v>31</v>
      </c>
      <c r="AX132" s="13" t="s">
        <v>74</v>
      </c>
      <c r="AY132" s="159" t="s">
        <v>127</v>
      </c>
    </row>
    <row r="133" spans="1:65" s="14" customFormat="1">
      <c r="B133" s="166"/>
      <c r="D133" s="158" t="s">
        <v>133</v>
      </c>
      <c r="E133" s="167" t="s">
        <v>1</v>
      </c>
      <c r="F133" s="168" t="s">
        <v>135</v>
      </c>
      <c r="H133" s="169">
        <v>14.2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7" t="s">
        <v>133</v>
      </c>
      <c r="AU133" s="167" t="s">
        <v>79</v>
      </c>
      <c r="AV133" s="14" t="s">
        <v>132</v>
      </c>
      <c r="AW133" s="14" t="s">
        <v>31</v>
      </c>
      <c r="AX133" s="14" t="s">
        <v>79</v>
      </c>
      <c r="AY133" s="167" t="s">
        <v>127</v>
      </c>
    </row>
    <row r="134" spans="1:65" s="2" customFormat="1" ht="16.5" customHeight="1">
      <c r="A134" s="32"/>
      <c r="B134" s="142"/>
      <c r="C134" s="143" t="s">
        <v>83</v>
      </c>
      <c r="D134" s="143" t="s">
        <v>128</v>
      </c>
      <c r="E134" s="144" t="s">
        <v>136</v>
      </c>
      <c r="F134" s="145" t="s">
        <v>137</v>
      </c>
      <c r="G134" s="146" t="s">
        <v>138</v>
      </c>
      <c r="H134" s="147">
        <v>6.39</v>
      </c>
      <c r="I134" s="148"/>
      <c r="J134" s="149">
        <f>ROUND(I134*H134,2)</f>
        <v>0</v>
      </c>
      <c r="K134" s="150"/>
      <c r="L134" s="33"/>
      <c r="M134" s="151" t="s">
        <v>1</v>
      </c>
      <c r="N134" s="152" t="s">
        <v>39</v>
      </c>
      <c r="O134" s="58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5" t="s">
        <v>132</v>
      </c>
      <c r="AT134" s="155" t="s">
        <v>128</v>
      </c>
      <c r="AU134" s="155" t="s">
        <v>79</v>
      </c>
      <c r="AY134" s="17" t="s">
        <v>127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7" t="s">
        <v>79</v>
      </c>
      <c r="BK134" s="156">
        <f>ROUND(I134*H134,2)</f>
        <v>0</v>
      </c>
      <c r="BL134" s="17" t="s">
        <v>132</v>
      </c>
      <c r="BM134" s="155" t="s">
        <v>132</v>
      </c>
    </row>
    <row r="135" spans="1:65" s="13" customFormat="1">
      <c r="B135" s="157"/>
      <c r="D135" s="158" t="s">
        <v>133</v>
      </c>
      <c r="E135" s="159" t="s">
        <v>1</v>
      </c>
      <c r="F135" s="160" t="s">
        <v>296</v>
      </c>
      <c r="H135" s="161">
        <v>6.39</v>
      </c>
      <c r="I135" s="162"/>
      <c r="L135" s="157"/>
      <c r="M135" s="163"/>
      <c r="N135" s="164"/>
      <c r="O135" s="164"/>
      <c r="P135" s="164"/>
      <c r="Q135" s="164"/>
      <c r="R135" s="164"/>
      <c r="S135" s="164"/>
      <c r="T135" s="165"/>
      <c r="AT135" s="159" t="s">
        <v>133</v>
      </c>
      <c r="AU135" s="159" t="s">
        <v>79</v>
      </c>
      <c r="AV135" s="13" t="s">
        <v>83</v>
      </c>
      <c r="AW135" s="13" t="s">
        <v>31</v>
      </c>
      <c r="AX135" s="13" t="s">
        <v>74</v>
      </c>
      <c r="AY135" s="159" t="s">
        <v>127</v>
      </c>
    </row>
    <row r="136" spans="1:65" s="14" customFormat="1">
      <c r="B136" s="166"/>
      <c r="D136" s="158" t="s">
        <v>133</v>
      </c>
      <c r="E136" s="167" t="s">
        <v>1</v>
      </c>
      <c r="F136" s="168" t="s">
        <v>135</v>
      </c>
      <c r="H136" s="169">
        <v>6.39</v>
      </c>
      <c r="I136" s="170"/>
      <c r="L136" s="166"/>
      <c r="M136" s="171"/>
      <c r="N136" s="172"/>
      <c r="O136" s="172"/>
      <c r="P136" s="172"/>
      <c r="Q136" s="172"/>
      <c r="R136" s="172"/>
      <c r="S136" s="172"/>
      <c r="T136" s="173"/>
      <c r="AT136" s="167" t="s">
        <v>133</v>
      </c>
      <c r="AU136" s="167" t="s">
        <v>79</v>
      </c>
      <c r="AV136" s="14" t="s">
        <v>132</v>
      </c>
      <c r="AW136" s="14" t="s">
        <v>31</v>
      </c>
      <c r="AX136" s="14" t="s">
        <v>79</v>
      </c>
      <c r="AY136" s="167" t="s">
        <v>127</v>
      </c>
    </row>
    <row r="137" spans="1:65" s="2" customFormat="1" ht="21.75" customHeight="1">
      <c r="A137" s="32"/>
      <c r="B137" s="142"/>
      <c r="C137" s="143" t="s">
        <v>86</v>
      </c>
      <c r="D137" s="143" t="s">
        <v>128</v>
      </c>
      <c r="E137" s="144" t="s">
        <v>140</v>
      </c>
      <c r="F137" s="145" t="s">
        <v>141</v>
      </c>
      <c r="G137" s="146" t="s">
        <v>138</v>
      </c>
      <c r="H137" s="147">
        <v>6.39</v>
      </c>
      <c r="I137" s="148"/>
      <c r="J137" s="149">
        <f>ROUND(I137*H137,2)</f>
        <v>0</v>
      </c>
      <c r="K137" s="150"/>
      <c r="L137" s="33"/>
      <c r="M137" s="151" t="s">
        <v>1</v>
      </c>
      <c r="N137" s="152" t="s">
        <v>39</v>
      </c>
      <c r="O137" s="58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132</v>
      </c>
      <c r="AT137" s="155" t="s">
        <v>128</v>
      </c>
      <c r="AU137" s="155" t="s">
        <v>79</v>
      </c>
      <c r="AY137" s="17" t="s">
        <v>127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7" t="s">
        <v>79</v>
      </c>
      <c r="BK137" s="156">
        <f>ROUND(I137*H137,2)</f>
        <v>0</v>
      </c>
      <c r="BL137" s="17" t="s">
        <v>132</v>
      </c>
      <c r="BM137" s="155" t="s">
        <v>142</v>
      </c>
    </row>
    <row r="138" spans="1:65" s="2" customFormat="1" ht="21.75" customHeight="1">
      <c r="A138" s="32"/>
      <c r="B138" s="142"/>
      <c r="C138" s="143" t="s">
        <v>132</v>
      </c>
      <c r="D138" s="143" t="s">
        <v>128</v>
      </c>
      <c r="E138" s="144" t="s">
        <v>143</v>
      </c>
      <c r="F138" s="145" t="s">
        <v>144</v>
      </c>
      <c r="G138" s="146" t="s">
        <v>138</v>
      </c>
      <c r="H138" s="147">
        <v>6.39</v>
      </c>
      <c r="I138" s="148"/>
      <c r="J138" s="149">
        <f>ROUND(I138*H138,2)</f>
        <v>0</v>
      </c>
      <c r="K138" s="150"/>
      <c r="L138" s="33"/>
      <c r="M138" s="151" t="s">
        <v>1</v>
      </c>
      <c r="N138" s="152" t="s">
        <v>39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132</v>
      </c>
      <c r="AT138" s="155" t="s">
        <v>128</v>
      </c>
      <c r="AU138" s="155" t="s">
        <v>79</v>
      </c>
      <c r="AY138" s="17" t="s">
        <v>127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79</v>
      </c>
      <c r="BK138" s="156">
        <f>ROUND(I138*H138,2)</f>
        <v>0</v>
      </c>
      <c r="BL138" s="17" t="s">
        <v>132</v>
      </c>
      <c r="BM138" s="155" t="s">
        <v>145</v>
      </c>
    </row>
    <row r="139" spans="1:65" s="2" customFormat="1" ht="16.5" customHeight="1">
      <c r="A139" s="32"/>
      <c r="B139" s="142"/>
      <c r="C139" s="143" t="s">
        <v>146</v>
      </c>
      <c r="D139" s="143" t="s">
        <v>128</v>
      </c>
      <c r="E139" s="144" t="s">
        <v>147</v>
      </c>
      <c r="F139" s="145" t="s">
        <v>148</v>
      </c>
      <c r="G139" s="146" t="s">
        <v>138</v>
      </c>
      <c r="H139" s="147">
        <v>5.68</v>
      </c>
      <c r="I139" s="148"/>
      <c r="J139" s="149">
        <f>ROUND(I139*H139,2)</f>
        <v>0</v>
      </c>
      <c r="K139" s="150"/>
      <c r="L139" s="33"/>
      <c r="M139" s="151" t="s">
        <v>1</v>
      </c>
      <c r="N139" s="152" t="s">
        <v>39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132</v>
      </c>
      <c r="AT139" s="155" t="s">
        <v>128</v>
      </c>
      <c r="AU139" s="155" t="s">
        <v>79</v>
      </c>
      <c r="AY139" s="17" t="s">
        <v>127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79</v>
      </c>
      <c r="BK139" s="156">
        <f>ROUND(I139*H139,2)</f>
        <v>0</v>
      </c>
      <c r="BL139" s="17" t="s">
        <v>132</v>
      </c>
      <c r="BM139" s="155" t="s">
        <v>149</v>
      </c>
    </row>
    <row r="140" spans="1:65" s="13" customFormat="1">
      <c r="B140" s="157"/>
      <c r="D140" s="158" t="s">
        <v>133</v>
      </c>
      <c r="E140" s="159" t="s">
        <v>1</v>
      </c>
      <c r="F140" s="160" t="s">
        <v>297</v>
      </c>
      <c r="H140" s="161">
        <v>5.68</v>
      </c>
      <c r="I140" s="162"/>
      <c r="L140" s="157"/>
      <c r="M140" s="163"/>
      <c r="N140" s="164"/>
      <c r="O140" s="164"/>
      <c r="P140" s="164"/>
      <c r="Q140" s="164"/>
      <c r="R140" s="164"/>
      <c r="S140" s="164"/>
      <c r="T140" s="165"/>
      <c r="AT140" s="159" t="s">
        <v>133</v>
      </c>
      <c r="AU140" s="159" t="s">
        <v>79</v>
      </c>
      <c r="AV140" s="13" t="s">
        <v>83</v>
      </c>
      <c r="AW140" s="13" t="s">
        <v>31</v>
      </c>
      <c r="AX140" s="13" t="s">
        <v>74</v>
      </c>
      <c r="AY140" s="159" t="s">
        <v>127</v>
      </c>
    </row>
    <row r="141" spans="1:65" s="14" customFormat="1">
      <c r="B141" s="166"/>
      <c r="D141" s="158" t="s">
        <v>133</v>
      </c>
      <c r="E141" s="167" t="s">
        <v>1</v>
      </c>
      <c r="F141" s="168" t="s">
        <v>135</v>
      </c>
      <c r="H141" s="169">
        <v>5.68</v>
      </c>
      <c r="I141" s="170"/>
      <c r="L141" s="166"/>
      <c r="M141" s="171"/>
      <c r="N141" s="172"/>
      <c r="O141" s="172"/>
      <c r="P141" s="172"/>
      <c r="Q141" s="172"/>
      <c r="R141" s="172"/>
      <c r="S141" s="172"/>
      <c r="T141" s="173"/>
      <c r="AT141" s="167" t="s">
        <v>133</v>
      </c>
      <c r="AU141" s="167" t="s">
        <v>79</v>
      </c>
      <c r="AV141" s="14" t="s">
        <v>132</v>
      </c>
      <c r="AW141" s="14" t="s">
        <v>31</v>
      </c>
      <c r="AX141" s="14" t="s">
        <v>79</v>
      </c>
      <c r="AY141" s="167" t="s">
        <v>127</v>
      </c>
    </row>
    <row r="142" spans="1:65" s="2" customFormat="1" ht="24.15" customHeight="1">
      <c r="A142" s="32"/>
      <c r="B142" s="142"/>
      <c r="C142" s="143" t="s">
        <v>142</v>
      </c>
      <c r="D142" s="143" t="s">
        <v>128</v>
      </c>
      <c r="E142" s="144" t="s">
        <v>151</v>
      </c>
      <c r="F142" s="145" t="s">
        <v>152</v>
      </c>
      <c r="G142" s="146" t="s">
        <v>153</v>
      </c>
      <c r="H142" s="147">
        <v>12.07</v>
      </c>
      <c r="I142" s="148"/>
      <c r="J142" s="149">
        <f>ROUND(I142*H142,2)</f>
        <v>0</v>
      </c>
      <c r="K142" s="150"/>
      <c r="L142" s="33"/>
      <c r="M142" s="151" t="s">
        <v>1</v>
      </c>
      <c r="N142" s="152" t="s">
        <v>39</v>
      </c>
      <c r="O142" s="58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132</v>
      </c>
      <c r="AT142" s="155" t="s">
        <v>128</v>
      </c>
      <c r="AU142" s="155" t="s">
        <v>79</v>
      </c>
      <c r="AY142" s="17" t="s">
        <v>127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79</v>
      </c>
      <c r="BK142" s="156">
        <f>ROUND(I142*H142,2)</f>
        <v>0</v>
      </c>
      <c r="BL142" s="17" t="s">
        <v>132</v>
      </c>
      <c r="BM142" s="155" t="s">
        <v>8</v>
      </c>
    </row>
    <row r="143" spans="1:65" s="12" customFormat="1" ht="25.95" customHeight="1">
      <c r="B143" s="131"/>
      <c r="D143" s="132" t="s">
        <v>73</v>
      </c>
      <c r="E143" s="133" t="s">
        <v>83</v>
      </c>
      <c r="F143" s="133" t="s">
        <v>298</v>
      </c>
      <c r="I143" s="134"/>
      <c r="J143" s="135">
        <f>BK143</f>
        <v>0</v>
      </c>
      <c r="L143" s="131"/>
      <c r="M143" s="136"/>
      <c r="N143" s="137"/>
      <c r="O143" s="137"/>
      <c r="P143" s="138">
        <f>SUM(P144:P157)</f>
        <v>0</v>
      </c>
      <c r="Q143" s="137"/>
      <c r="R143" s="138">
        <f>SUM(R144:R157)</f>
        <v>12.66523011</v>
      </c>
      <c r="S143" s="137"/>
      <c r="T143" s="139">
        <f>SUM(T144:T157)</f>
        <v>0</v>
      </c>
      <c r="AR143" s="132" t="s">
        <v>79</v>
      </c>
      <c r="AT143" s="140" t="s">
        <v>73</v>
      </c>
      <c r="AU143" s="140" t="s">
        <v>74</v>
      </c>
      <c r="AY143" s="132" t="s">
        <v>127</v>
      </c>
      <c r="BK143" s="141">
        <f>SUM(BK144:BK157)</f>
        <v>0</v>
      </c>
    </row>
    <row r="144" spans="1:65" s="2" customFormat="1" ht="16.5" customHeight="1">
      <c r="A144" s="32"/>
      <c r="B144" s="142"/>
      <c r="C144" s="143" t="s">
        <v>155</v>
      </c>
      <c r="D144" s="143" t="s">
        <v>128</v>
      </c>
      <c r="E144" s="144" t="s">
        <v>299</v>
      </c>
      <c r="F144" s="145" t="s">
        <v>300</v>
      </c>
      <c r="G144" s="146" t="s">
        <v>138</v>
      </c>
      <c r="H144" s="147">
        <v>0.47499999999999998</v>
      </c>
      <c r="I144" s="148"/>
      <c r="J144" s="149">
        <f>ROUND(I144*H144,2)</f>
        <v>0</v>
      </c>
      <c r="K144" s="150"/>
      <c r="L144" s="33"/>
      <c r="M144" s="151" t="s">
        <v>1</v>
      </c>
      <c r="N144" s="152" t="s">
        <v>39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132</v>
      </c>
      <c r="AT144" s="155" t="s">
        <v>128</v>
      </c>
      <c r="AU144" s="155" t="s">
        <v>79</v>
      </c>
      <c r="AY144" s="17" t="s">
        <v>127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79</v>
      </c>
      <c r="BK144" s="156">
        <f>ROUND(I144*H144,2)</f>
        <v>0</v>
      </c>
      <c r="BL144" s="17" t="s">
        <v>132</v>
      </c>
      <c r="BM144" s="155" t="s">
        <v>158</v>
      </c>
    </row>
    <row r="145" spans="1:65" s="13" customFormat="1">
      <c r="B145" s="157"/>
      <c r="D145" s="158" t="s">
        <v>133</v>
      </c>
      <c r="E145" s="159" t="s">
        <v>1</v>
      </c>
      <c r="F145" s="160" t="s">
        <v>301</v>
      </c>
      <c r="H145" s="161">
        <v>0.47499999999999998</v>
      </c>
      <c r="I145" s="162"/>
      <c r="L145" s="157"/>
      <c r="M145" s="163"/>
      <c r="N145" s="164"/>
      <c r="O145" s="164"/>
      <c r="P145" s="164"/>
      <c r="Q145" s="164"/>
      <c r="R145" s="164"/>
      <c r="S145" s="164"/>
      <c r="T145" s="165"/>
      <c r="AT145" s="159" t="s">
        <v>133</v>
      </c>
      <c r="AU145" s="159" t="s">
        <v>79</v>
      </c>
      <c r="AV145" s="13" t="s">
        <v>83</v>
      </c>
      <c r="AW145" s="13" t="s">
        <v>31</v>
      </c>
      <c r="AX145" s="13" t="s">
        <v>74</v>
      </c>
      <c r="AY145" s="159" t="s">
        <v>127</v>
      </c>
    </row>
    <row r="146" spans="1:65" s="14" customFormat="1">
      <c r="B146" s="166"/>
      <c r="D146" s="158" t="s">
        <v>133</v>
      </c>
      <c r="E146" s="167" t="s">
        <v>1</v>
      </c>
      <c r="F146" s="168" t="s">
        <v>135</v>
      </c>
      <c r="H146" s="169">
        <v>0.47499999999999998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133</v>
      </c>
      <c r="AU146" s="167" t="s">
        <v>79</v>
      </c>
      <c r="AV146" s="14" t="s">
        <v>132</v>
      </c>
      <c r="AW146" s="14" t="s">
        <v>31</v>
      </c>
      <c r="AX146" s="14" t="s">
        <v>79</v>
      </c>
      <c r="AY146" s="167" t="s">
        <v>127</v>
      </c>
    </row>
    <row r="147" spans="1:65" s="2" customFormat="1" ht="24.15" customHeight="1">
      <c r="A147" s="32"/>
      <c r="B147" s="142"/>
      <c r="C147" s="143" t="s">
        <v>145</v>
      </c>
      <c r="D147" s="143" t="s">
        <v>128</v>
      </c>
      <c r="E147" s="144" t="s">
        <v>302</v>
      </c>
      <c r="F147" s="145" t="s">
        <v>303</v>
      </c>
      <c r="G147" s="146" t="s">
        <v>138</v>
      </c>
      <c r="H147" s="147">
        <v>2.8490000000000002</v>
      </c>
      <c r="I147" s="148"/>
      <c r="J147" s="149">
        <f>ROUND(I147*H147,2)</f>
        <v>0</v>
      </c>
      <c r="K147" s="150"/>
      <c r="L147" s="33"/>
      <c r="M147" s="151" t="s">
        <v>1</v>
      </c>
      <c r="N147" s="152" t="s">
        <v>39</v>
      </c>
      <c r="O147" s="58"/>
      <c r="P147" s="153">
        <f>O147*H147</f>
        <v>0</v>
      </c>
      <c r="Q147" s="153">
        <v>2.5018699999999998</v>
      </c>
      <c r="R147" s="153">
        <f>Q147*H147</f>
        <v>7.1278276299999996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132</v>
      </c>
      <c r="AT147" s="155" t="s">
        <v>128</v>
      </c>
      <c r="AU147" s="155" t="s">
        <v>79</v>
      </c>
      <c r="AY147" s="17" t="s">
        <v>127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79</v>
      </c>
      <c r="BK147" s="156">
        <f>ROUND(I147*H147,2)</f>
        <v>0</v>
      </c>
      <c r="BL147" s="17" t="s">
        <v>132</v>
      </c>
      <c r="BM147" s="155" t="s">
        <v>304</v>
      </c>
    </row>
    <row r="148" spans="1:65" s="13" customFormat="1">
      <c r="B148" s="157"/>
      <c r="D148" s="158" t="s">
        <v>133</v>
      </c>
      <c r="E148" s="159" t="s">
        <v>1</v>
      </c>
      <c r="F148" s="160" t="s">
        <v>305</v>
      </c>
      <c r="H148" s="161">
        <v>2.8490000000000002</v>
      </c>
      <c r="I148" s="162"/>
      <c r="L148" s="157"/>
      <c r="M148" s="163"/>
      <c r="N148" s="164"/>
      <c r="O148" s="164"/>
      <c r="P148" s="164"/>
      <c r="Q148" s="164"/>
      <c r="R148" s="164"/>
      <c r="S148" s="164"/>
      <c r="T148" s="165"/>
      <c r="AT148" s="159" t="s">
        <v>133</v>
      </c>
      <c r="AU148" s="159" t="s">
        <v>79</v>
      </c>
      <c r="AV148" s="13" t="s">
        <v>83</v>
      </c>
      <c r="AW148" s="13" t="s">
        <v>31</v>
      </c>
      <c r="AX148" s="13" t="s">
        <v>74</v>
      </c>
      <c r="AY148" s="159" t="s">
        <v>127</v>
      </c>
    </row>
    <row r="149" spans="1:65" s="14" customFormat="1">
      <c r="B149" s="166"/>
      <c r="D149" s="158" t="s">
        <v>133</v>
      </c>
      <c r="E149" s="167" t="s">
        <v>1</v>
      </c>
      <c r="F149" s="168" t="s">
        <v>135</v>
      </c>
      <c r="H149" s="169">
        <v>2.8490000000000002</v>
      </c>
      <c r="I149" s="170"/>
      <c r="L149" s="166"/>
      <c r="M149" s="171"/>
      <c r="N149" s="172"/>
      <c r="O149" s="172"/>
      <c r="P149" s="172"/>
      <c r="Q149" s="172"/>
      <c r="R149" s="172"/>
      <c r="S149" s="172"/>
      <c r="T149" s="173"/>
      <c r="AT149" s="167" t="s">
        <v>133</v>
      </c>
      <c r="AU149" s="167" t="s">
        <v>79</v>
      </c>
      <c r="AV149" s="14" t="s">
        <v>132</v>
      </c>
      <c r="AW149" s="14" t="s">
        <v>31</v>
      </c>
      <c r="AX149" s="14" t="s">
        <v>79</v>
      </c>
      <c r="AY149" s="167" t="s">
        <v>127</v>
      </c>
    </row>
    <row r="150" spans="1:65" s="2" customFormat="1" ht="16.5" customHeight="1">
      <c r="A150" s="32"/>
      <c r="B150" s="142"/>
      <c r="C150" s="143" t="s">
        <v>164</v>
      </c>
      <c r="D150" s="143" t="s">
        <v>128</v>
      </c>
      <c r="E150" s="144" t="s">
        <v>306</v>
      </c>
      <c r="F150" s="145" t="s">
        <v>307</v>
      </c>
      <c r="G150" s="146" t="s">
        <v>131</v>
      </c>
      <c r="H150" s="147">
        <v>11.403</v>
      </c>
      <c r="I150" s="148"/>
      <c r="J150" s="149">
        <f>ROUND(I150*H150,2)</f>
        <v>0</v>
      </c>
      <c r="K150" s="150"/>
      <c r="L150" s="33"/>
      <c r="M150" s="151" t="s">
        <v>1</v>
      </c>
      <c r="N150" s="152" t="s">
        <v>39</v>
      </c>
      <c r="O150" s="58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132</v>
      </c>
      <c r="AT150" s="155" t="s">
        <v>128</v>
      </c>
      <c r="AU150" s="155" t="s">
        <v>79</v>
      </c>
      <c r="AY150" s="17" t="s">
        <v>127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79</v>
      </c>
      <c r="BK150" s="156">
        <f>ROUND(I150*H150,2)</f>
        <v>0</v>
      </c>
      <c r="BL150" s="17" t="s">
        <v>132</v>
      </c>
      <c r="BM150" s="155" t="s">
        <v>186</v>
      </c>
    </row>
    <row r="151" spans="1:65" s="13" customFormat="1">
      <c r="B151" s="157"/>
      <c r="D151" s="158" t="s">
        <v>133</v>
      </c>
      <c r="E151" s="159" t="s">
        <v>1</v>
      </c>
      <c r="F151" s="160" t="s">
        <v>308</v>
      </c>
      <c r="H151" s="161">
        <v>11.403</v>
      </c>
      <c r="I151" s="162"/>
      <c r="L151" s="157"/>
      <c r="M151" s="163"/>
      <c r="N151" s="164"/>
      <c r="O151" s="164"/>
      <c r="P151" s="164"/>
      <c r="Q151" s="164"/>
      <c r="R151" s="164"/>
      <c r="S151" s="164"/>
      <c r="T151" s="165"/>
      <c r="AT151" s="159" t="s">
        <v>133</v>
      </c>
      <c r="AU151" s="159" t="s">
        <v>79</v>
      </c>
      <c r="AV151" s="13" t="s">
        <v>83</v>
      </c>
      <c r="AW151" s="13" t="s">
        <v>31</v>
      </c>
      <c r="AX151" s="13" t="s">
        <v>74</v>
      </c>
      <c r="AY151" s="159" t="s">
        <v>127</v>
      </c>
    </row>
    <row r="152" spans="1:65" s="14" customFormat="1">
      <c r="B152" s="166"/>
      <c r="D152" s="158" t="s">
        <v>133</v>
      </c>
      <c r="E152" s="167" t="s">
        <v>1</v>
      </c>
      <c r="F152" s="168" t="s">
        <v>135</v>
      </c>
      <c r="H152" s="169">
        <v>11.403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7" t="s">
        <v>133</v>
      </c>
      <c r="AU152" s="167" t="s">
        <v>79</v>
      </c>
      <c r="AV152" s="14" t="s">
        <v>132</v>
      </c>
      <c r="AW152" s="14" t="s">
        <v>31</v>
      </c>
      <c r="AX152" s="14" t="s">
        <v>79</v>
      </c>
      <c r="AY152" s="167" t="s">
        <v>127</v>
      </c>
    </row>
    <row r="153" spans="1:65" s="2" customFormat="1" ht="16.5" customHeight="1">
      <c r="A153" s="32"/>
      <c r="B153" s="142"/>
      <c r="C153" s="143" t="s">
        <v>149</v>
      </c>
      <c r="D153" s="143" t="s">
        <v>128</v>
      </c>
      <c r="E153" s="144" t="s">
        <v>309</v>
      </c>
      <c r="F153" s="145" t="s">
        <v>310</v>
      </c>
      <c r="G153" s="146" t="s">
        <v>131</v>
      </c>
      <c r="H153" s="147">
        <v>11.403</v>
      </c>
      <c r="I153" s="148"/>
      <c r="J153" s="149">
        <f>ROUND(I153*H153,2)</f>
        <v>0</v>
      </c>
      <c r="K153" s="150"/>
      <c r="L153" s="33"/>
      <c r="M153" s="151" t="s">
        <v>1</v>
      </c>
      <c r="N153" s="152" t="s">
        <v>39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132</v>
      </c>
      <c r="AT153" s="155" t="s">
        <v>128</v>
      </c>
      <c r="AU153" s="155" t="s">
        <v>79</v>
      </c>
      <c r="AY153" s="17" t="s">
        <v>127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79</v>
      </c>
      <c r="BK153" s="156">
        <f>ROUND(I153*H153,2)</f>
        <v>0</v>
      </c>
      <c r="BL153" s="17" t="s">
        <v>132</v>
      </c>
      <c r="BM153" s="155" t="s">
        <v>192</v>
      </c>
    </row>
    <row r="154" spans="1:65" s="2" customFormat="1" ht="33" customHeight="1">
      <c r="A154" s="32"/>
      <c r="B154" s="142"/>
      <c r="C154" s="143" t="s">
        <v>172</v>
      </c>
      <c r="D154" s="143" t="s">
        <v>128</v>
      </c>
      <c r="E154" s="144" t="s">
        <v>311</v>
      </c>
      <c r="F154" s="145" t="s">
        <v>312</v>
      </c>
      <c r="G154" s="146" t="s">
        <v>131</v>
      </c>
      <c r="H154" s="147">
        <v>4.7480000000000002</v>
      </c>
      <c r="I154" s="148"/>
      <c r="J154" s="149">
        <f>ROUND(I154*H154,2)</f>
        <v>0</v>
      </c>
      <c r="K154" s="150"/>
      <c r="L154" s="33"/>
      <c r="M154" s="151" t="s">
        <v>1</v>
      </c>
      <c r="N154" s="152" t="s">
        <v>39</v>
      </c>
      <c r="O154" s="58"/>
      <c r="P154" s="153">
        <f>O154*H154</f>
        <v>0</v>
      </c>
      <c r="Q154" s="153">
        <v>1.1662600000000001</v>
      </c>
      <c r="R154" s="153">
        <f>Q154*H154</f>
        <v>5.5374024800000008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132</v>
      </c>
      <c r="AT154" s="155" t="s">
        <v>128</v>
      </c>
      <c r="AU154" s="155" t="s">
        <v>79</v>
      </c>
      <c r="AY154" s="17" t="s">
        <v>127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79</v>
      </c>
      <c r="BK154" s="156">
        <f>ROUND(I154*H154,2)</f>
        <v>0</v>
      </c>
      <c r="BL154" s="17" t="s">
        <v>132</v>
      </c>
      <c r="BM154" s="155" t="s">
        <v>313</v>
      </c>
    </row>
    <row r="155" spans="1:65" s="13" customFormat="1">
      <c r="B155" s="157"/>
      <c r="D155" s="158" t="s">
        <v>133</v>
      </c>
      <c r="E155" s="159" t="s">
        <v>1</v>
      </c>
      <c r="F155" s="160" t="s">
        <v>314</v>
      </c>
      <c r="H155" s="161">
        <v>4.7480000000000002</v>
      </c>
      <c r="I155" s="162"/>
      <c r="L155" s="157"/>
      <c r="M155" s="163"/>
      <c r="N155" s="164"/>
      <c r="O155" s="164"/>
      <c r="P155" s="164"/>
      <c r="Q155" s="164"/>
      <c r="R155" s="164"/>
      <c r="S155" s="164"/>
      <c r="T155" s="165"/>
      <c r="AT155" s="159" t="s">
        <v>133</v>
      </c>
      <c r="AU155" s="159" t="s">
        <v>79</v>
      </c>
      <c r="AV155" s="13" t="s">
        <v>83</v>
      </c>
      <c r="AW155" s="13" t="s">
        <v>31</v>
      </c>
      <c r="AX155" s="13" t="s">
        <v>74</v>
      </c>
      <c r="AY155" s="159" t="s">
        <v>127</v>
      </c>
    </row>
    <row r="156" spans="1:65" s="14" customFormat="1">
      <c r="B156" s="166"/>
      <c r="D156" s="158" t="s">
        <v>133</v>
      </c>
      <c r="E156" s="167" t="s">
        <v>1</v>
      </c>
      <c r="F156" s="168" t="s">
        <v>135</v>
      </c>
      <c r="H156" s="169">
        <v>4.7480000000000002</v>
      </c>
      <c r="I156" s="170"/>
      <c r="L156" s="166"/>
      <c r="M156" s="171"/>
      <c r="N156" s="172"/>
      <c r="O156" s="172"/>
      <c r="P156" s="172"/>
      <c r="Q156" s="172"/>
      <c r="R156" s="172"/>
      <c r="S156" s="172"/>
      <c r="T156" s="173"/>
      <c r="AT156" s="167" t="s">
        <v>133</v>
      </c>
      <c r="AU156" s="167" t="s">
        <v>79</v>
      </c>
      <c r="AV156" s="14" t="s">
        <v>132</v>
      </c>
      <c r="AW156" s="14" t="s">
        <v>31</v>
      </c>
      <c r="AX156" s="14" t="s">
        <v>79</v>
      </c>
      <c r="AY156" s="167" t="s">
        <v>127</v>
      </c>
    </row>
    <row r="157" spans="1:65" s="2" customFormat="1" ht="21.75" customHeight="1">
      <c r="A157" s="32"/>
      <c r="B157" s="142"/>
      <c r="C157" s="143" t="s">
        <v>8</v>
      </c>
      <c r="D157" s="143" t="s">
        <v>128</v>
      </c>
      <c r="E157" s="144" t="s">
        <v>315</v>
      </c>
      <c r="F157" s="145" t="s">
        <v>316</v>
      </c>
      <c r="G157" s="146" t="s">
        <v>153</v>
      </c>
      <c r="H157" s="147">
        <v>0.38</v>
      </c>
      <c r="I157" s="148"/>
      <c r="J157" s="149">
        <f>ROUND(I157*H157,2)</f>
        <v>0</v>
      </c>
      <c r="K157" s="150"/>
      <c r="L157" s="33"/>
      <c r="M157" s="151" t="s">
        <v>1</v>
      </c>
      <c r="N157" s="152" t="s">
        <v>39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132</v>
      </c>
      <c r="AT157" s="155" t="s">
        <v>128</v>
      </c>
      <c r="AU157" s="155" t="s">
        <v>79</v>
      </c>
      <c r="AY157" s="17" t="s">
        <v>127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79</v>
      </c>
      <c r="BK157" s="156">
        <f>ROUND(I157*H157,2)</f>
        <v>0</v>
      </c>
      <c r="BL157" s="17" t="s">
        <v>132</v>
      </c>
      <c r="BM157" s="155" t="s">
        <v>195</v>
      </c>
    </row>
    <row r="158" spans="1:65" s="12" customFormat="1" ht="25.95" customHeight="1">
      <c r="B158" s="131"/>
      <c r="D158" s="132" t="s">
        <v>73</v>
      </c>
      <c r="E158" s="133" t="s">
        <v>146</v>
      </c>
      <c r="F158" s="133" t="s">
        <v>179</v>
      </c>
      <c r="I158" s="134"/>
      <c r="J158" s="135">
        <f>BK158</f>
        <v>0</v>
      </c>
      <c r="L158" s="131"/>
      <c r="M158" s="136"/>
      <c r="N158" s="137"/>
      <c r="O158" s="137"/>
      <c r="P158" s="138">
        <f>SUM(P159:P161)</f>
        <v>0</v>
      </c>
      <c r="Q158" s="137"/>
      <c r="R158" s="138">
        <f>SUM(R159:R161)</f>
        <v>0</v>
      </c>
      <c r="S158" s="137"/>
      <c r="T158" s="139">
        <f>SUM(T159:T161)</f>
        <v>0</v>
      </c>
      <c r="AR158" s="132" t="s">
        <v>79</v>
      </c>
      <c r="AT158" s="140" t="s">
        <v>73</v>
      </c>
      <c r="AU158" s="140" t="s">
        <v>74</v>
      </c>
      <c r="AY158" s="132" t="s">
        <v>127</v>
      </c>
      <c r="BK158" s="141">
        <f>SUM(BK159:BK161)</f>
        <v>0</v>
      </c>
    </row>
    <row r="159" spans="1:65" s="2" customFormat="1" ht="21.75" customHeight="1">
      <c r="A159" s="32"/>
      <c r="B159" s="142"/>
      <c r="C159" s="143" t="s">
        <v>180</v>
      </c>
      <c r="D159" s="143" t="s">
        <v>128</v>
      </c>
      <c r="E159" s="144" t="s">
        <v>317</v>
      </c>
      <c r="F159" s="145" t="s">
        <v>318</v>
      </c>
      <c r="G159" s="146" t="s">
        <v>131</v>
      </c>
      <c r="H159" s="147">
        <v>14.2</v>
      </c>
      <c r="I159" s="148"/>
      <c r="J159" s="149">
        <f>ROUND(I159*H159,2)</f>
        <v>0</v>
      </c>
      <c r="K159" s="150"/>
      <c r="L159" s="33"/>
      <c r="M159" s="151" t="s">
        <v>1</v>
      </c>
      <c r="N159" s="152" t="s">
        <v>39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132</v>
      </c>
      <c r="AT159" s="155" t="s">
        <v>128</v>
      </c>
      <c r="AU159" s="155" t="s">
        <v>79</v>
      </c>
      <c r="AY159" s="17" t="s">
        <v>127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79</v>
      </c>
      <c r="BK159" s="156">
        <f>ROUND(I159*H159,2)</f>
        <v>0</v>
      </c>
      <c r="BL159" s="17" t="s">
        <v>132</v>
      </c>
      <c r="BM159" s="155" t="s">
        <v>319</v>
      </c>
    </row>
    <row r="160" spans="1:65" s="2" customFormat="1" ht="24.15" customHeight="1">
      <c r="A160" s="32"/>
      <c r="B160" s="142"/>
      <c r="C160" s="143" t="s">
        <v>158</v>
      </c>
      <c r="D160" s="143" t="s">
        <v>128</v>
      </c>
      <c r="E160" s="144" t="s">
        <v>181</v>
      </c>
      <c r="F160" s="145" t="s">
        <v>182</v>
      </c>
      <c r="G160" s="146" t="s">
        <v>131</v>
      </c>
      <c r="H160" s="147">
        <v>14.2</v>
      </c>
      <c r="I160" s="148"/>
      <c r="J160" s="149">
        <f>ROUND(I160*H160,2)</f>
        <v>0</v>
      </c>
      <c r="K160" s="150"/>
      <c r="L160" s="33"/>
      <c r="M160" s="151" t="s">
        <v>1</v>
      </c>
      <c r="N160" s="152" t="s">
        <v>39</v>
      </c>
      <c r="O160" s="58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132</v>
      </c>
      <c r="AT160" s="155" t="s">
        <v>128</v>
      </c>
      <c r="AU160" s="155" t="s">
        <v>79</v>
      </c>
      <c r="AY160" s="17" t="s">
        <v>127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7" t="s">
        <v>79</v>
      </c>
      <c r="BK160" s="156">
        <f>ROUND(I160*H160,2)</f>
        <v>0</v>
      </c>
      <c r="BL160" s="17" t="s">
        <v>132</v>
      </c>
      <c r="BM160" s="155" t="s">
        <v>202</v>
      </c>
    </row>
    <row r="161" spans="1:65" s="2" customFormat="1" ht="21.75" customHeight="1">
      <c r="A161" s="32"/>
      <c r="B161" s="142"/>
      <c r="C161" s="143" t="s">
        <v>189</v>
      </c>
      <c r="D161" s="143" t="s">
        <v>128</v>
      </c>
      <c r="E161" s="144" t="s">
        <v>184</v>
      </c>
      <c r="F161" s="145" t="s">
        <v>185</v>
      </c>
      <c r="G161" s="146" t="s">
        <v>131</v>
      </c>
      <c r="H161" s="147">
        <v>14.2</v>
      </c>
      <c r="I161" s="148"/>
      <c r="J161" s="149">
        <f>ROUND(I161*H161,2)</f>
        <v>0</v>
      </c>
      <c r="K161" s="150"/>
      <c r="L161" s="33"/>
      <c r="M161" s="151" t="s">
        <v>1</v>
      </c>
      <c r="N161" s="152" t="s">
        <v>39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132</v>
      </c>
      <c r="AT161" s="155" t="s">
        <v>128</v>
      </c>
      <c r="AU161" s="155" t="s">
        <v>79</v>
      </c>
      <c r="AY161" s="17" t="s">
        <v>127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79</v>
      </c>
      <c r="BK161" s="156">
        <f>ROUND(I161*H161,2)</f>
        <v>0</v>
      </c>
      <c r="BL161" s="17" t="s">
        <v>132</v>
      </c>
      <c r="BM161" s="155" t="s">
        <v>205</v>
      </c>
    </row>
    <row r="162" spans="1:65" s="12" customFormat="1" ht="25.95" customHeight="1">
      <c r="B162" s="131"/>
      <c r="D162" s="132" t="s">
        <v>73</v>
      </c>
      <c r="E162" s="133" t="s">
        <v>142</v>
      </c>
      <c r="F162" s="133" t="s">
        <v>320</v>
      </c>
      <c r="I162" s="134"/>
      <c r="J162" s="135">
        <f>BK162</f>
        <v>0</v>
      </c>
      <c r="L162" s="131"/>
      <c r="M162" s="136"/>
      <c r="N162" s="137"/>
      <c r="O162" s="137"/>
      <c r="P162" s="138">
        <f>SUM(P163:P169)</f>
        <v>0</v>
      </c>
      <c r="Q162" s="137"/>
      <c r="R162" s="138">
        <f>SUM(R163:R169)</f>
        <v>0</v>
      </c>
      <c r="S162" s="137"/>
      <c r="T162" s="139">
        <f>SUM(T163:T169)</f>
        <v>0</v>
      </c>
      <c r="AR162" s="132" t="s">
        <v>79</v>
      </c>
      <c r="AT162" s="140" t="s">
        <v>73</v>
      </c>
      <c r="AU162" s="140" t="s">
        <v>74</v>
      </c>
      <c r="AY162" s="132" t="s">
        <v>127</v>
      </c>
      <c r="BK162" s="141">
        <f>SUM(BK163:BK169)</f>
        <v>0</v>
      </c>
    </row>
    <row r="163" spans="1:65" s="2" customFormat="1" ht="16.5" customHeight="1">
      <c r="A163" s="32"/>
      <c r="B163" s="142"/>
      <c r="C163" s="143" t="s">
        <v>178</v>
      </c>
      <c r="D163" s="143" t="s">
        <v>128</v>
      </c>
      <c r="E163" s="144" t="s">
        <v>321</v>
      </c>
      <c r="F163" s="145" t="s">
        <v>322</v>
      </c>
      <c r="G163" s="146" t="s">
        <v>131</v>
      </c>
      <c r="H163" s="147">
        <v>24.14</v>
      </c>
      <c r="I163" s="148"/>
      <c r="J163" s="149">
        <f>ROUND(I163*H163,2)</f>
        <v>0</v>
      </c>
      <c r="K163" s="150"/>
      <c r="L163" s="33"/>
      <c r="M163" s="151" t="s">
        <v>1</v>
      </c>
      <c r="N163" s="152" t="s">
        <v>39</v>
      </c>
      <c r="O163" s="58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132</v>
      </c>
      <c r="AT163" s="155" t="s">
        <v>128</v>
      </c>
      <c r="AU163" s="155" t="s">
        <v>79</v>
      </c>
      <c r="AY163" s="17" t="s">
        <v>127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7" t="s">
        <v>79</v>
      </c>
      <c r="BK163" s="156">
        <f>ROUND(I163*H163,2)</f>
        <v>0</v>
      </c>
      <c r="BL163" s="17" t="s">
        <v>132</v>
      </c>
      <c r="BM163" s="155" t="s">
        <v>257</v>
      </c>
    </row>
    <row r="164" spans="1:65" s="2" customFormat="1" ht="16.5" customHeight="1">
      <c r="A164" s="32"/>
      <c r="B164" s="142"/>
      <c r="C164" s="143" t="s">
        <v>199</v>
      </c>
      <c r="D164" s="143" t="s">
        <v>128</v>
      </c>
      <c r="E164" s="144" t="s">
        <v>323</v>
      </c>
      <c r="F164" s="145" t="s">
        <v>324</v>
      </c>
      <c r="G164" s="146" t="s">
        <v>131</v>
      </c>
      <c r="H164" s="147">
        <v>24.14</v>
      </c>
      <c r="I164" s="148"/>
      <c r="J164" s="149">
        <f>ROUND(I164*H164,2)</f>
        <v>0</v>
      </c>
      <c r="K164" s="150"/>
      <c r="L164" s="33"/>
      <c r="M164" s="151" t="s">
        <v>1</v>
      </c>
      <c r="N164" s="152" t="s">
        <v>39</v>
      </c>
      <c r="O164" s="58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132</v>
      </c>
      <c r="AT164" s="155" t="s">
        <v>128</v>
      </c>
      <c r="AU164" s="155" t="s">
        <v>79</v>
      </c>
      <c r="AY164" s="17" t="s">
        <v>127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79</v>
      </c>
      <c r="BK164" s="156">
        <f>ROUND(I164*H164,2)</f>
        <v>0</v>
      </c>
      <c r="BL164" s="17" t="s">
        <v>132</v>
      </c>
      <c r="BM164" s="155" t="s">
        <v>250</v>
      </c>
    </row>
    <row r="165" spans="1:65" s="2" customFormat="1" ht="21.75" customHeight="1">
      <c r="A165" s="32"/>
      <c r="B165" s="142"/>
      <c r="C165" s="143" t="s">
        <v>183</v>
      </c>
      <c r="D165" s="143" t="s">
        <v>128</v>
      </c>
      <c r="E165" s="144" t="s">
        <v>325</v>
      </c>
      <c r="F165" s="145" t="s">
        <v>326</v>
      </c>
      <c r="G165" s="146" t="s">
        <v>131</v>
      </c>
      <c r="H165" s="147">
        <v>24.14</v>
      </c>
      <c r="I165" s="148"/>
      <c r="J165" s="149">
        <f>ROUND(I165*H165,2)</f>
        <v>0</v>
      </c>
      <c r="K165" s="150"/>
      <c r="L165" s="33"/>
      <c r="M165" s="151" t="s">
        <v>1</v>
      </c>
      <c r="N165" s="152" t="s">
        <v>39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132</v>
      </c>
      <c r="AT165" s="155" t="s">
        <v>128</v>
      </c>
      <c r="AU165" s="155" t="s">
        <v>79</v>
      </c>
      <c r="AY165" s="17" t="s">
        <v>127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79</v>
      </c>
      <c r="BK165" s="156">
        <f>ROUND(I165*H165,2)</f>
        <v>0</v>
      </c>
      <c r="BL165" s="17" t="s">
        <v>132</v>
      </c>
      <c r="BM165" s="155" t="s">
        <v>255</v>
      </c>
    </row>
    <row r="166" spans="1:65" s="13" customFormat="1">
      <c r="B166" s="157"/>
      <c r="D166" s="158" t="s">
        <v>133</v>
      </c>
      <c r="E166" s="159" t="s">
        <v>1</v>
      </c>
      <c r="F166" s="160" t="s">
        <v>327</v>
      </c>
      <c r="H166" s="161">
        <v>24.14</v>
      </c>
      <c r="I166" s="162"/>
      <c r="L166" s="157"/>
      <c r="M166" s="163"/>
      <c r="N166" s="164"/>
      <c r="O166" s="164"/>
      <c r="P166" s="164"/>
      <c r="Q166" s="164"/>
      <c r="R166" s="164"/>
      <c r="S166" s="164"/>
      <c r="T166" s="165"/>
      <c r="AT166" s="159" t="s">
        <v>133</v>
      </c>
      <c r="AU166" s="159" t="s">
        <v>79</v>
      </c>
      <c r="AV166" s="13" t="s">
        <v>83</v>
      </c>
      <c r="AW166" s="13" t="s">
        <v>31</v>
      </c>
      <c r="AX166" s="13" t="s">
        <v>74</v>
      </c>
      <c r="AY166" s="159" t="s">
        <v>127</v>
      </c>
    </row>
    <row r="167" spans="1:65" s="14" customFormat="1">
      <c r="B167" s="166"/>
      <c r="D167" s="158" t="s">
        <v>133</v>
      </c>
      <c r="E167" s="167" t="s">
        <v>1</v>
      </c>
      <c r="F167" s="168" t="s">
        <v>135</v>
      </c>
      <c r="H167" s="169">
        <v>24.14</v>
      </c>
      <c r="I167" s="170"/>
      <c r="L167" s="166"/>
      <c r="M167" s="171"/>
      <c r="N167" s="172"/>
      <c r="O167" s="172"/>
      <c r="P167" s="172"/>
      <c r="Q167" s="172"/>
      <c r="R167" s="172"/>
      <c r="S167" s="172"/>
      <c r="T167" s="173"/>
      <c r="AT167" s="167" t="s">
        <v>133</v>
      </c>
      <c r="AU167" s="167" t="s">
        <v>79</v>
      </c>
      <c r="AV167" s="14" t="s">
        <v>132</v>
      </c>
      <c r="AW167" s="14" t="s">
        <v>31</v>
      </c>
      <c r="AX167" s="14" t="s">
        <v>79</v>
      </c>
      <c r="AY167" s="167" t="s">
        <v>127</v>
      </c>
    </row>
    <row r="168" spans="1:65" s="2" customFormat="1" ht="16.5" customHeight="1">
      <c r="A168" s="32"/>
      <c r="B168" s="142"/>
      <c r="C168" s="143" t="s">
        <v>209</v>
      </c>
      <c r="D168" s="143" t="s">
        <v>128</v>
      </c>
      <c r="E168" s="144" t="s">
        <v>328</v>
      </c>
      <c r="F168" s="145" t="s">
        <v>329</v>
      </c>
      <c r="G168" s="146" t="s">
        <v>131</v>
      </c>
      <c r="H168" s="147">
        <v>24.14</v>
      </c>
      <c r="I168" s="148"/>
      <c r="J168" s="149">
        <f>ROUND(I168*H168,2)</f>
        <v>0</v>
      </c>
      <c r="K168" s="150"/>
      <c r="L168" s="33"/>
      <c r="M168" s="151" t="s">
        <v>1</v>
      </c>
      <c r="N168" s="152" t="s">
        <v>39</v>
      </c>
      <c r="O168" s="58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132</v>
      </c>
      <c r="AT168" s="155" t="s">
        <v>128</v>
      </c>
      <c r="AU168" s="155" t="s">
        <v>79</v>
      </c>
      <c r="AY168" s="17" t="s">
        <v>127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79</v>
      </c>
      <c r="BK168" s="156">
        <f>ROUND(I168*H168,2)</f>
        <v>0</v>
      </c>
      <c r="BL168" s="17" t="s">
        <v>132</v>
      </c>
      <c r="BM168" s="155" t="s">
        <v>330</v>
      </c>
    </row>
    <row r="169" spans="1:65" s="2" customFormat="1" ht="16.5" customHeight="1">
      <c r="A169" s="32"/>
      <c r="B169" s="142"/>
      <c r="C169" s="143" t="s">
        <v>186</v>
      </c>
      <c r="D169" s="143" t="s">
        <v>128</v>
      </c>
      <c r="E169" s="144" t="s">
        <v>210</v>
      </c>
      <c r="F169" s="145" t="s">
        <v>211</v>
      </c>
      <c r="G169" s="146" t="s">
        <v>131</v>
      </c>
      <c r="H169" s="147">
        <v>24.14</v>
      </c>
      <c r="I169" s="148"/>
      <c r="J169" s="149">
        <f>ROUND(I169*H169,2)</f>
        <v>0</v>
      </c>
      <c r="K169" s="150"/>
      <c r="L169" s="33"/>
      <c r="M169" s="151" t="s">
        <v>1</v>
      </c>
      <c r="N169" s="152" t="s">
        <v>39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132</v>
      </c>
      <c r="AT169" s="155" t="s">
        <v>128</v>
      </c>
      <c r="AU169" s="155" t="s">
        <v>79</v>
      </c>
      <c r="AY169" s="17" t="s">
        <v>127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79</v>
      </c>
      <c r="BK169" s="156">
        <f>ROUND(I169*H169,2)</f>
        <v>0</v>
      </c>
      <c r="BL169" s="17" t="s">
        <v>132</v>
      </c>
      <c r="BM169" s="155" t="s">
        <v>331</v>
      </c>
    </row>
    <row r="170" spans="1:65" s="12" customFormat="1" ht="25.95" customHeight="1">
      <c r="B170" s="131"/>
      <c r="D170" s="132" t="s">
        <v>73</v>
      </c>
      <c r="E170" s="133" t="s">
        <v>332</v>
      </c>
      <c r="F170" s="133" t="s">
        <v>333</v>
      </c>
      <c r="I170" s="134"/>
      <c r="J170" s="135">
        <f>BK170</f>
        <v>0</v>
      </c>
      <c r="L170" s="131"/>
      <c r="M170" s="136"/>
      <c r="N170" s="137"/>
      <c r="O170" s="137"/>
      <c r="P170" s="138">
        <f>P171</f>
        <v>0</v>
      </c>
      <c r="Q170" s="137"/>
      <c r="R170" s="138">
        <f>R171</f>
        <v>0</v>
      </c>
      <c r="S170" s="137"/>
      <c r="T170" s="139">
        <f>T171</f>
        <v>0</v>
      </c>
      <c r="AR170" s="132" t="s">
        <v>79</v>
      </c>
      <c r="AT170" s="140" t="s">
        <v>73</v>
      </c>
      <c r="AU170" s="140" t="s">
        <v>74</v>
      </c>
      <c r="AY170" s="132" t="s">
        <v>127</v>
      </c>
      <c r="BK170" s="141">
        <f>BK171</f>
        <v>0</v>
      </c>
    </row>
    <row r="171" spans="1:65" s="2" customFormat="1" ht="16.5" customHeight="1">
      <c r="A171" s="32"/>
      <c r="B171" s="142"/>
      <c r="C171" s="143" t="s">
        <v>7</v>
      </c>
      <c r="D171" s="143" t="s">
        <v>128</v>
      </c>
      <c r="E171" s="144" t="s">
        <v>334</v>
      </c>
      <c r="F171" s="145" t="s">
        <v>335</v>
      </c>
      <c r="G171" s="146" t="s">
        <v>131</v>
      </c>
      <c r="H171" s="147">
        <v>4.7480000000000002</v>
      </c>
      <c r="I171" s="148"/>
      <c r="J171" s="149">
        <f>ROUND(I171*H171,2)</f>
        <v>0</v>
      </c>
      <c r="K171" s="150"/>
      <c r="L171" s="33"/>
      <c r="M171" s="151" t="s">
        <v>1</v>
      </c>
      <c r="N171" s="152" t="s">
        <v>39</v>
      </c>
      <c r="O171" s="58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132</v>
      </c>
      <c r="AT171" s="155" t="s">
        <v>128</v>
      </c>
      <c r="AU171" s="155" t="s">
        <v>79</v>
      </c>
      <c r="AY171" s="17" t="s">
        <v>127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7" t="s">
        <v>79</v>
      </c>
      <c r="BK171" s="156">
        <f>ROUND(I171*H171,2)</f>
        <v>0</v>
      </c>
      <c r="BL171" s="17" t="s">
        <v>132</v>
      </c>
      <c r="BM171" s="155" t="s">
        <v>336</v>
      </c>
    </row>
    <row r="172" spans="1:65" s="12" customFormat="1" ht="25.95" customHeight="1">
      <c r="B172" s="131"/>
      <c r="D172" s="132" t="s">
        <v>73</v>
      </c>
      <c r="E172" s="133" t="s">
        <v>197</v>
      </c>
      <c r="F172" s="133" t="s">
        <v>198</v>
      </c>
      <c r="I172" s="134"/>
      <c r="J172" s="135">
        <f>BK172</f>
        <v>0</v>
      </c>
      <c r="L172" s="131"/>
      <c r="M172" s="136"/>
      <c r="N172" s="137"/>
      <c r="O172" s="137"/>
      <c r="P172" s="138">
        <f>SUM(P173:P179)</f>
        <v>0</v>
      </c>
      <c r="Q172" s="137"/>
      <c r="R172" s="138">
        <f>SUM(R173:R179)</f>
        <v>0</v>
      </c>
      <c r="S172" s="137"/>
      <c r="T172" s="139">
        <f>SUM(T173:T179)</f>
        <v>0</v>
      </c>
      <c r="AR172" s="132" t="s">
        <v>79</v>
      </c>
      <c r="AT172" s="140" t="s">
        <v>73</v>
      </c>
      <c r="AU172" s="140" t="s">
        <v>74</v>
      </c>
      <c r="AY172" s="132" t="s">
        <v>127</v>
      </c>
      <c r="BK172" s="141">
        <f>SUM(BK173:BK179)</f>
        <v>0</v>
      </c>
    </row>
    <row r="173" spans="1:65" s="2" customFormat="1" ht="16.5" customHeight="1">
      <c r="A173" s="32"/>
      <c r="B173" s="142"/>
      <c r="C173" s="143" t="s">
        <v>192</v>
      </c>
      <c r="D173" s="143" t="s">
        <v>128</v>
      </c>
      <c r="E173" s="144" t="s">
        <v>337</v>
      </c>
      <c r="F173" s="145" t="s">
        <v>338</v>
      </c>
      <c r="G173" s="146" t="s">
        <v>138</v>
      </c>
      <c r="H173" s="147">
        <v>3.798</v>
      </c>
      <c r="I173" s="148"/>
      <c r="J173" s="149">
        <f>ROUND(I173*H173,2)</f>
        <v>0</v>
      </c>
      <c r="K173" s="150"/>
      <c r="L173" s="33"/>
      <c r="M173" s="151" t="s">
        <v>1</v>
      </c>
      <c r="N173" s="152" t="s">
        <v>39</v>
      </c>
      <c r="O173" s="58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132</v>
      </c>
      <c r="AT173" s="155" t="s">
        <v>128</v>
      </c>
      <c r="AU173" s="155" t="s">
        <v>79</v>
      </c>
      <c r="AY173" s="17" t="s">
        <v>127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79</v>
      </c>
      <c r="BK173" s="156">
        <f>ROUND(I173*H173,2)</f>
        <v>0</v>
      </c>
      <c r="BL173" s="17" t="s">
        <v>132</v>
      </c>
      <c r="BM173" s="155" t="s">
        <v>270</v>
      </c>
    </row>
    <row r="174" spans="1:65" s="13" customFormat="1">
      <c r="B174" s="157"/>
      <c r="D174" s="158" t="s">
        <v>133</v>
      </c>
      <c r="E174" s="159" t="s">
        <v>1</v>
      </c>
      <c r="F174" s="160" t="s">
        <v>339</v>
      </c>
      <c r="H174" s="161">
        <v>3.798</v>
      </c>
      <c r="I174" s="162"/>
      <c r="L174" s="157"/>
      <c r="M174" s="163"/>
      <c r="N174" s="164"/>
      <c r="O174" s="164"/>
      <c r="P174" s="164"/>
      <c r="Q174" s="164"/>
      <c r="R174" s="164"/>
      <c r="S174" s="164"/>
      <c r="T174" s="165"/>
      <c r="AT174" s="159" t="s">
        <v>133</v>
      </c>
      <c r="AU174" s="159" t="s">
        <v>79</v>
      </c>
      <c r="AV174" s="13" t="s">
        <v>83</v>
      </c>
      <c r="AW174" s="13" t="s">
        <v>31</v>
      </c>
      <c r="AX174" s="13" t="s">
        <v>74</v>
      </c>
      <c r="AY174" s="159" t="s">
        <v>127</v>
      </c>
    </row>
    <row r="175" spans="1:65" s="14" customFormat="1">
      <c r="B175" s="166"/>
      <c r="D175" s="158" t="s">
        <v>133</v>
      </c>
      <c r="E175" s="167" t="s">
        <v>1</v>
      </c>
      <c r="F175" s="168" t="s">
        <v>135</v>
      </c>
      <c r="H175" s="169">
        <v>3.798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133</v>
      </c>
      <c r="AU175" s="167" t="s">
        <v>79</v>
      </c>
      <c r="AV175" s="14" t="s">
        <v>132</v>
      </c>
      <c r="AW175" s="14" t="s">
        <v>31</v>
      </c>
      <c r="AX175" s="14" t="s">
        <v>79</v>
      </c>
      <c r="AY175" s="167" t="s">
        <v>127</v>
      </c>
    </row>
    <row r="176" spans="1:65" s="2" customFormat="1" ht="16.5" customHeight="1">
      <c r="A176" s="32"/>
      <c r="B176" s="142"/>
      <c r="C176" s="143" t="s">
        <v>226</v>
      </c>
      <c r="D176" s="143" t="s">
        <v>128</v>
      </c>
      <c r="E176" s="144" t="s">
        <v>340</v>
      </c>
      <c r="F176" s="145" t="s">
        <v>341</v>
      </c>
      <c r="G176" s="146" t="s">
        <v>138</v>
      </c>
      <c r="H176" s="147">
        <v>3.798</v>
      </c>
      <c r="I176" s="148"/>
      <c r="J176" s="149">
        <f>ROUND(I176*H176,2)</f>
        <v>0</v>
      </c>
      <c r="K176" s="150"/>
      <c r="L176" s="33"/>
      <c r="M176" s="151" t="s">
        <v>1</v>
      </c>
      <c r="N176" s="152" t="s">
        <v>39</v>
      </c>
      <c r="O176" s="58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132</v>
      </c>
      <c r="AT176" s="155" t="s">
        <v>128</v>
      </c>
      <c r="AU176" s="155" t="s">
        <v>79</v>
      </c>
      <c r="AY176" s="17" t="s">
        <v>127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7" t="s">
        <v>79</v>
      </c>
      <c r="BK176" s="156">
        <f>ROUND(I176*H176,2)</f>
        <v>0</v>
      </c>
      <c r="BL176" s="17" t="s">
        <v>132</v>
      </c>
      <c r="BM176" s="155" t="s">
        <v>342</v>
      </c>
    </row>
    <row r="177" spans="1:65" s="13" customFormat="1">
      <c r="B177" s="157"/>
      <c r="D177" s="158" t="s">
        <v>133</v>
      </c>
      <c r="E177" s="159" t="s">
        <v>1</v>
      </c>
      <c r="F177" s="160" t="s">
        <v>339</v>
      </c>
      <c r="H177" s="161">
        <v>3.798</v>
      </c>
      <c r="I177" s="162"/>
      <c r="L177" s="157"/>
      <c r="M177" s="163"/>
      <c r="N177" s="164"/>
      <c r="O177" s="164"/>
      <c r="P177" s="164"/>
      <c r="Q177" s="164"/>
      <c r="R177" s="164"/>
      <c r="S177" s="164"/>
      <c r="T177" s="165"/>
      <c r="AT177" s="159" t="s">
        <v>133</v>
      </c>
      <c r="AU177" s="159" t="s">
        <v>79</v>
      </c>
      <c r="AV177" s="13" t="s">
        <v>83</v>
      </c>
      <c r="AW177" s="13" t="s">
        <v>31</v>
      </c>
      <c r="AX177" s="13" t="s">
        <v>74</v>
      </c>
      <c r="AY177" s="159" t="s">
        <v>127</v>
      </c>
    </row>
    <row r="178" spans="1:65" s="14" customFormat="1">
      <c r="B178" s="166"/>
      <c r="D178" s="158" t="s">
        <v>133</v>
      </c>
      <c r="E178" s="167" t="s">
        <v>1</v>
      </c>
      <c r="F178" s="168" t="s">
        <v>135</v>
      </c>
      <c r="H178" s="169">
        <v>3.798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133</v>
      </c>
      <c r="AU178" s="167" t="s">
        <v>79</v>
      </c>
      <c r="AV178" s="14" t="s">
        <v>132</v>
      </c>
      <c r="AW178" s="14" t="s">
        <v>31</v>
      </c>
      <c r="AX178" s="14" t="s">
        <v>79</v>
      </c>
      <c r="AY178" s="167" t="s">
        <v>127</v>
      </c>
    </row>
    <row r="179" spans="1:65" s="2" customFormat="1" ht="16.5" customHeight="1">
      <c r="A179" s="32"/>
      <c r="B179" s="142"/>
      <c r="C179" s="143" t="s">
        <v>195</v>
      </c>
      <c r="D179" s="143" t="s">
        <v>128</v>
      </c>
      <c r="E179" s="144" t="s">
        <v>203</v>
      </c>
      <c r="F179" s="145" t="s">
        <v>204</v>
      </c>
      <c r="G179" s="146" t="s">
        <v>131</v>
      </c>
      <c r="H179" s="147">
        <v>14.2</v>
      </c>
      <c r="I179" s="148"/>
      <c r="J179" s="149">
        <f>ROUND(I179*H179,2)</f>
        <v>0</v>
      </c>
      <c r="K179" s="150"/>
      <c r="L179" s="33"/>
      <c r="M179" s="151" t="s">
        <v>1</v>
      </c>
      <c r="N179" s="152" t="s">
        <v>39</v>
      </c>
      <c r="O179" s="58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132</v>
      </c>
      <c r="AT179" s="155" t="s">
        <v>128</v>
      </c>
      <c r="AU179" s="155" t="s">
        <v>79</v>
      </c>
      <c r="AY179" s="17" t="s">
        <v>127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7" t="s">
        <v>79</v>
      </c>
      <c r="BK179" s="156">
        <f>ROUND(I179*H179,2)</f>
        <v>0</v>
      </c>
      <c r="BL179" s="17" t="s">
        <v>132</v>
      </c>
      <c r="BM179" s="155" t="s">
        <v>343</v>
      </c>
    </row>
    <row r="180" spans="1:65" s="12" customFormat="1" ht="25.95" customHeight="1">
      <c r="B180" s="131"/>
      <c r="D180" s="132" t="s">
        <v>73</v>
      </c>
      <c r="E180" s="133" t="s">
        <v>206</v>
      </c>
      <c r="F180" s="133" t="s">
        <v>207</v>
      </c>
      <c r="I180" s="134"/>
      <c r="J180" s="135">
        <f>BK180</f>
        <v>0</v>
      </c>
      <c r="L180" s="131"/>
      <c r="M180" s="136"/>
      <c r="N180" s="137"/>
      <c r="O180" s="137"/>
      <c r="P180" s="138">
        <f>P181+P191+P197</f>
        <v>0</v>
      </c>
      <c r="Q180" s="137"/>
      <c r="R180" s="138">
        <f>R181+R191+R197</f>
        <v>1.4040776799999999</v>
      </c>
      <c r="S180" s="137"/>
      <c r="T180" s="139">
        <f>T181+T191+T197</f>
        <v>0</v>
      </c>
      <c r="AR180" s="132" t="s">
        <v>79</v>
      </c>
      <c r="AT180" s="140" t="s">
        <v>73</v>
      </c>
      <c r="AU180" s="140" t="s">
        <v>74</v>
      </c>
      <c r="AY180" s="132" t="s">
        <v>127</v>
      </c>
      <c r="BK180" s="141">
        <f>BK181+BK191+BK197</f>
        <v>0</v>
      </c>
    </row>
    <row r="181" spans="1:65" s="12" customFormat="1" ht="22.8" customHeight="1">
      <c r="B181" s="131"/>
      <c r="D181" s="132" t="s">
        <v>73</v>
      </c>
      <c r="E181" s="174" t="s">
        <v>86</v>
      </c>
      <c r="F181" s="174" t="s">
        <v>159</v>
      </c>
      <c r="I181" s="134"/>
      <c r="J181" s="175">
        <f>BK181</f>
        <v>0</v>
      </c>
      <c r="L181" s="131"/>
      <c r="M181" s="136"/>
      <c r="N181" s="137"/>
      <c r="O181" s="137"/>
      <c r="P181" s="138">
        <f>SUM(P182:P190)</f>
        <v>0</v>
      </c>
      <c r="Q181" s="137"/>
      <c r="R181" s="138">
        <f>SUM(R182:R190)</f>
        <v>1.4040776799999999</v>
      </c>
      <c r="S181" s="137"/>
      <c r="T181" s="139">
        <f>SUM(T182:T190)</f>
        <v>0</v>
      </c>
      <c r="AR181" s="132" t="s">
        <v>79</v>
      </c>
      <c r="AT181" s="140" t="s">
        <v>73</v>
      </c>
      <c r="AU181" s="140" t="s">
        <v>79</v>
      </c>
      <c r="AY181" s="132" t="s">
        <v>127</v>
      </c>
      <c r="BK181" s="141">
        <f>SUM(BK182:BK190)</f>
        <v>0</v>
      </c>
    </row>
    <row r="182" spans="1:65" s="2" customFormat="1" ht="21.75" customHeight="1">
      <c r="A182" s="32"/>
      <c r="B182" s="142"/>
      <c r="C182" s="143" t="s">
        <v>235</v>
      </c>
      <c r="D182" s="143" t="s">
        <v>128</v>
      </c>
      <c r="E182" s="144" t="s">
        <v>160</v>
      </c>
      <c r="F182" s="145" t="s">
        <v>161</v>
      </c>
      <c r="G182" s="146" t="s">
        <v>138</v>
      </c>
      <c r="H182" s="147">
        <v>0.59399999999999997</v>
      </c>
      <c r="I182" s="148"/>
      <c r="J182" s="149">
        <f>ROUND(I182*H182,2)</f>
        <v>0</v>
      </c>
      <c r="K182" s="150"/>
      <c r="L182" s="33"/>
      <c r="M182" s="151" t="s">
        <v>1</v>
      </c>
      <c r="N182" s="152" t="s">
        <v>39</v>
      </c>
      <c r="O182" s="58"/>
      <c r="P182" s="153">
        <f>O182*H182</f>
        <v>0</v>
      </c>
      <c r="Q182" s="153">
        <v>2.3010199999999998</v>
      </c>
      <c r="R182" s="153">
        <f>Q182*H182</f>
        <v>1.3668058799999998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132</v>
      </c>
      <c r="AT182" s="155" t="s">
        <v>128</v>
      </c>
      <c r="AU182" s="155" t="s">
        <v>83</v>
      </c>
      <c r="AY182" s="17" t="s">
        <v>127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79</v>
      </c>
      <c r="BK182" s="156">
        <f>ROUND(I182*H182,2)</f>
        <v>0</v>
      </c>
      <c r="BL182" s="17" t="s">
        <v>132</v>
      </c>
      <c r="BM182" s="155" t="s">
        <v>344</v>
      </c>
    </row>
    <row r="183" spans="1:65" s="13" customFormat="1">
      <c r="B183" s="157"/>
      <c r="D183" s="158" t="s">
        <v>133</v>
      </c>
      <c r="E183" s="159" t="s">
        <v>1</v>
      </c>
      <c r="F183" s="160" t="s">
        <v>345</v>
      </c>
      <c r="H183" s="161">
        <v>0.59399999999999997</v>
      </c>
      <c r="I183" s="162"/>
      <c r="L183" s="157"/>
      <c r="M183" s="163"/>
      <c r="N183" s="164"/>
      <c r="O183" s="164"/>
      <c r="P183" s="164"/>
      <c r="Q183" s="164"/>
      <c r="R183" s="164"/>
      <c r="S183" s="164"/>
      <c r="T183" s="165"/>
      <c r="AT183" s="159" t="s">
        <v>133</v>
      </c>
      <c r="AU183" s="159" t="s">
        <v>83</v>
      </c>
      <c r="AV183" s="13" t="s">
        <v>83</v>
      </c>
      <c r="AW183" s="13" t="s">
        <v>31</v>
      </c>
      <c r="AX183" s="13" t="s">
        <v>79</v>
      </c>
      <c r="AY183" s="159" t="s">
        <v>127</v>
      </c>
    </row>
    <row r="184" spans="1:65" s="2" customFormat="1" ht="24.15" customHeight="1">
      <c r="A184" s="32"/>
      <c r="B184" s="142"/>
      <c r="C184" s="143" t="s">
        <v>202</v>
      </c>
      <c r="D184" s="143" t="s">
        <v>128</v>
      </c>
      <c r="E184" s="144" t="s">
        <v>165</v>
      </c>
      <c r="F184" s="145" t="s">
        <v>166</v>
      </c>
      <c r="G184" s="146" t="s">
        <v>131</v>
      </c>
      <c r="H184" s="147">
        <v>4.7480000000000002</v>
      </c>
      <c r="I184" s="148"/>
      <c r="J184" s="149">
        <f>ROUND(I184*H184,2)</f>
        <v>0</v>
      </c>
      <c r="K184" s="150"/>
      <c r="L184" s="33"/>
      <c r="M184" s="151" t="s">
        <v>1</v>
      </c>
      <c r="N184" s="152" t="s">
        <v>39</v>
      </c>
      <c r="O184" s="58"/>
      <c r="P184" s="153">
        <f>O184*H184</f>
        <v>0</v>
      </c>
      <c r="Q184" s="153">
        <v>2.7499999999999998E-3</v>
      </c>
      <c r="R184" s="153">
        <f>Q184*H184</f>
        <v>1.3056999999999999E-2</v>
      </c>
      <c r="S184" s="153">
        <v>0</v>
      </c>
      <c r="T184" s="15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132</v>
      </c>
      <c r="AT184" s="155" t="s">
        <v>128</v>
      </c>
      <c r="AU184" s="155" t="s">
        <v>83</v>
      </c>
      <c r="AY184" s="17" t="s">
        <v>127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7" t="s">
        <v>79</v>
      </c>
      <c r="BK184" s="156">
        <f>ROUND(I184*H184,2)</f>
        <v>0</v>
      </c>
      <c r="BL184" s="17" t="s">
        <v>132</v>
      </c>
      <c r="BM184" s="155" t="s">
        <v>346</v>
      </c>
    </row>
    <row r="185" spans="1:65" s="13" customFormat="1">
      <c r="B185" s="157"/>
      <c r="D185" s="158" t="s">
        <v>133</v>
      </c>
      <c r="E185" s="159" t="s">
        <v>1</v>
      </c>
      <c r="F185" s="160" t="s">
        <v>347</v>
      </c>
      <c r="H185" s="161">
        <v>4.7480000000000002</v>
      </c>
      <c r="I185" s="162"/>
      <c r="L185" s="157"/>
      <c r="M185" s="163"/>
      <c r="N185" s="164"/>
      <c r="O185" s="164"/>
      <c r="P185" s="164"/>
      <c r="Q185" s="164"/>
      <c r="R185" s="164"/>
      <c r="S185" s="164"/>
      <c r="T185" s="165"/>
      <c r="AT185" s="159" t="s">
        <v>133</v>
      </c>
      <c r="AU185" s="159" t="s">
        <v>83</v>
      </c>
      <c r="AV185" s="13" t="s">
        <v>83</v>
      </c>
      <c r="AW185" s="13" t="s">
        <v>31</v>
      </c>
      <c r="AX185" s="13" t="s">
        <v>79</v>
      </c>
      <c r="AY185" s="159" t="s">
        <v>127</v>
      </c>
    </row>
    <row r="186" spans="1:65" s="2" customFormat="1" ht="24.15" customHeight="1">
      <c r="A186" s="32"/>
      <c r="B186" s="142"/>
      <c r="C186" s="143" t="s">
        <v>242</v>
      </c>
      <c r="D186" s="143" t="s">
        <v>128</v>
      </c>
      <c r="E186" s="144" t="s">
        <v>169</v>
      </c>
      <c r="F186" s="145" t="s">
        <v>170</v>
      </c>
      <c r="G186" s="146" t="s">
        <v>131</v>
      </c>
      <c r="H186" s="147">
        <v>4.7480000000000002</v>
      </c>
      <c r="I186" s="148"/>
      <c r="J186" s="149">
        <f>ROUND(I186*H186,2)</f>
        <v>0</v>
      </c>
      <c r="K186" s="150"/>
      <c r="L186" s="33"/>
      <c r="M186" s="151" t="s">
        <v>1</v>
      </c>
      <c r="N186" s="152" t="s">
        <v>39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132</v>
      </c>
      <c r="AT186" s="155" t="s">
        <v>128</v>
      </c>
      <c r="AU186" s="155" t="s">
        <v>83</v>
      </c>
      <c r="AY186" s="17" t="s">
        <v>127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79</v>
      </c>
      <c r="BK186" s="156">
        <f>ROUND(I186*H186,2)</f>
        <v>0</v>
      </c>
      <c r="BL186" s="17" t="s">
        <v>132</v>
      </c>
      <c r="BM186" s="155" t="s">
        <v>348</v>
      </c>
    </row>
    <row r="187" spans="1:65" s="2" customFormat="1" ht="24.15" customHeight="1">
      <c r="A187" s="32"/>
      <c r="B187" s="142"/>
      <c r="C187" s="143" t="s">
        <v>205</v>
      </c>
      <c r="D187" s="143" t="s">
        <v>128</v>
      </c>
      <c r="E187" s="144" t="s">
        <v>173</v>
      </c>
      <c r="F187" s="145" t="s">
        <v>174</v>
      </c>
      <c r="G187" s="146" t="s">
        <v>131</v>
      </c>
      <c r="H187" s="147">
        <v>4.7480000000000002</v>
      </c>
      <c r="I187" s="148"/>
      <c r="J187" s="149">
        <f>ROUND(I187*H187,2)</f>
        <v>0</v>
      </c>
      <c r="K187" s="150"/>
      <c r="L187" s="33"/>
      <c r="M187" s="151" t="s">
        <v>1</v>
      </c>
      <c r="N187" s="152" t="s">
        <v>39</v>
      </c>
      <c r="O187" s="58"/>
      <c r="P187" s="153">
        <f>O187*H187</f>
        <v>0</v>
      </c>
      <c r="Q187" s="153">
        <v>2.5000000000000001E-3</v>
      </c>
      <c r="R187" s="153">
        <f>Q187*H187</f>
        <v>1.187E-2</v>
      </c>
      <c r="S187" s="153">
        <v>0</v>
      </c>
      <c r="T187" s="154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5" t="s">
        <v>132</v>
      </c>
      <c r="AT187" s="155" t="s">
        <v>128</v>
      </c>
      <c r="AU187" s="155" t="s">
        <v>83</v>
      </c>
      <c r="AY187" s="17" t="s">
        <v>127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7" t="s">
        <v>79</v>
      </c>
      <c r="BK187" s="156">
        <f>ROUND(I187*H187,2)</f>
        <v>0</v>
      </c>
      <c r="BL187" s="17" t="s">
        <v>132</v>
      </c>
      <c r="BM187" s="155" t="s">
        <v>349</v>
      </c>
    </row>
    <row r="188" spans="1:65" s="2" customFormat="1" ht="24.15" customHeight="1">
      <c r="A188" s="32"/>
      <c r="B188" s="142"/>
      <c r="C188" s="143" t="s">
        <v>251</v>
      </c>
      <c r="D188" s="143" t="s">
        <v>128</v>
      </c>
      <c r="E188" s="144" t="s">
        <v>350</v>
      </c>
      <c r="F188" s="145" t="s">
        <v>351</v>
      </c>
      <c r="G188" s="146" t="s">
        <v>131</v>
      </c>
      <c r="H188" s="147">
        <v>4.7480000000000002</v>
      </c>
      <c r="I188" s="148"/>
      <c r="J188" s="149">
        <f>ROUND(I188*H188,2)</f>
        <v>0</v>
      </c>
      <c r="K188" s="150"/>
      <c r="L188" s="33"/>
      <c r="M188" s="151" t="s">
        <v>1</v>
      </c>
      <c r="N188" s="152" t="s">
        <v>39</v>
      </c>
      <c r="O188" s="58"/>
      <c r="P188" s="153">
        <f>O188*H188</f>
        <v>0</v>
      </c>
      <c r="Q188" s="153">
        <v>2.5999999999999999E-3</v>
      </c>
      <c r="R188" s="153">
        <f>Q188*H188</f>
        <v>1.23448E-2</v>
      </c>
      <c r="S188" s="153">
        <v>0</v>
      </c>
      <c r="T188" s="15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132</v>
      </c>
      <c r="AT188" s="155" t="s">
        <v>128</v>
      </c>
      <c r="AU188" s="155" t="s">
        <v>83</v>
      </c>
      <c r="AY188" s="17" t="s">
        <v>127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7" t="s">
        <v>79</v>
      </c>
      <c r="BK188" s="156">
        <f>ROUND(I188*H188,2)</f>
        <v>0</v>
      </c>
      <c r="BL188" s="17" t="s">
        <v>132</v>
      </c>
      <c r="BM188" s="155" t="s">
        <v>352</v>
      </c>
    </row>
    <row r="189" spans="1:65" s="13" customFormat="1">
      <c r="B189" s="157"/>
      <c r="D189" s="158" t="s">
        <v>133</v>
      </c>
      <c r="E189" s="159" t="s">
        <v>1</v>
      </c>
      <c r="F189" s="160" t="s">
        <v>314</v>
      </c>
      <c r="H189" s="161">
        <v>4.7480000000000002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133</v>
      </c>
      <c r="AU189" s="159" t="s">
        <v>83</v>
      </c>
      <c r="AV189" s="13" t="s">
        <v>83</v>
      </c>
      <c r="AW189" s="13" t="s">
        <v>31</v>
      </c>
      <c r="AX189" s="13" t="s">
        <v>74</v>
      </c>
      <c r="AY189" s="159" t="s">
        <v>127</v>
      </c>
    </row>
    <row r="190" spans="1:65" s="14" customFormat="1">
      <c r="B190" s="166"/>
      <c r="D190" s="158" t="s">
        <v>133</v>
      </c>
      <c r="E190" s="167" t="s">
        <v>1</v>
      </c>
      <c r="F190" s="168" t="s">
        <v>135</v>
      </c>
      <c r="H190" s="169">
        <v>4.7480000000000002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133</v>
      </c>
      <c r="AU190" s="167" t="s">
        <v>83</v>
      </c>
      <c r="AV190" s="14" t="s">
        <v>132</v>
      </c>
      <c r="AW190" s="14" t="s">
        <v>31</v>
      </c>
      <c r="AX190" s="14" t="s">
        <v>79</v>
      </c>
      <c r="AY190" s="167" t="s">
        <v>127</v>
      </c>
    </row>
    <row r="191" spans="1:65" s="12" customFormat="1" ht="22.8" customHeight="1">
      <c r="B191" s="131"/>
      <c r="D191" s="132" t="s">
        <v>73</v>
      </c>
      <c r="E191" s="174" t="s">
        <v>218</v>
      </c>
      <c r="F191" s="174" t="s">
        <v>219</v>
      </c>
      <c r="I191" s="134"/>
      <c r="J191" s="175">
        <f>BK191</f>
        <v>0</v>
      </c>
      <c r="L191" s="131"/>
      <c r="M191" s="136"/>
      <c r="N191" s="137"/>
      <c r="O191" s="137"/>
      <c r="P191" s="138">
        <f>SUM(P192:P196)</f>
        <v>0</v>
      </c>
      <c r="Q191" s="137"/>
      <c r="R191" s="138">
        <f>SUM(R192:R196)</f>
        <v>0</v>
      </c>
      <c r="S191" s="137"/>
      <c r="T191" s="139">
        <f>SUM(T192:T196)</f>
        <v>0</v>
      </c>
      <c r="AR191" s="132" t="s">
        <v>79</v>
      </c>
      <c r="AT191" s="140" t="s">
        <v>73</v>
      </c>
      <c r="AU191" s="140" t="s">
        <v>79</v>
      </c>
      <c r="AY191" s="132" t="s">
        <v>127</v>
      </c>
      <c r="BK191" s="141">
        <f>SUM(BK192:BK196)</f>
        <v>0</v>
      </c>
    </row>
    <row r="192" spans="1:65" s="2" customFormat="1" ht="33" customHeight="1">
      <c r="A192" s="32"/>
      <c r="B192" s="142"/>
      <c r="C192" s="143" t="s">
        <v>257</v>
      </c>
      <c r="D192" s="143" t="s">
        <v>128</v>
      </c>
      <c r="E192" s="144" t="s">
        <v>220</v>
      </c>
      <c r="F192" s="145" t="s">
        <v>221</v>
      </c>
      <c r="G192" s="146" t="s">
        <v>153</v>
      </c>
      <c r="H192" s="147">
        <v>21.427</v>
      </c>
      <c r="I192" s="148"/>
      <c r="J192" s="149">
        <f>ROUND(I192*H192,2)</f>
        <v>0</v>
      </c>
      <c r="K192" s="150"/>
      <c r="L192" s="33"/>
      <c r="M192" s="151" t="s">
        <v>1</v>
      </c>
      <c r="N192" s="152" t="s">
        <v>39</v>
      </c>
      <c r="O192" s="58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132</v>
      </c>
      <c r="AT192" s="155" t="s">
        <v>128</v>
      </c>
      <c r="AU192" s="155" t="s">
        <v>83</v>
      </c>
      <c r="AY192" s="17" t="s">
        <v>127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7" t="s">
        <v>79</v>
      </c>
      <c r="BK192" s="156">
        <f>ROUND(I192*H192,2)</f>
        <v>0</v>
      </c>
      <c r="BL192" s="17" t="s">
        <v>132</v>
      </c>
      <c r="BM192" s="155" t="s">
        <v>353</v>
      </c>
    </row>
    <row r="193" spans="1:65" s="2" customFormat="1" ht="21.75" customHeight="1">
      <c r="A193" s="32"/>
      <c r="B193" s="142"/>
      <c r="C193" s="143" t="s">
        <v>267</v>
      </c>
      <c r="D193" s="143" t="s">
        <v>128</v>
      </c>
      <c r="E193" s="144" t="s">
        <v>223</v>
      </c>
      <c r="F193" s="145" t="s">
        <v>224</v>
      </c>
      <c r="G193" s="146" t="s">
        <v>153</v>
      </c>
      <c r="H193" s="147">
        <v>214.27</v>
      </c>
      <c r="I193" s="148"/>
      <c r="J193" s="149">
        <f>ROUND(I193*H193,2)</f>
        <v>0</v>
      </c>
      <c r="K193" s="150"/>
      <c r="L193" s="33"/>
      <c r="M193" s="151" t="s">
        <v>1</v>
      </c>
      <c r="N193" s="152" t="s">
        <v>39</v>
      </c>
      <c r="O193" s="58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5" t="s">
        <v>132</v>
      </c>
      <c r="AT193" s="155" t="s">
        <v>128</v>
      </c>
      <c r="AU193" s="155" t="s">
        <v>83</v>
      </c>
      <c r="AY193" s="17" t="s">
        <v>127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7" t="s">
        <v>79</v>
      </c>
      <c r="BK193" s="156">
        <f>ROUND(I193*H193,2)</f>
        <v>0</v>
      </c>
      <c r="BL193" s="17" t="s">
        <v>132</v>
      </c>
      <c r="BM193" s="155" t="s">
        <v>354</v>
      </c>
    </row>
    <row r="194" spans="1:65" s="13" customFormat="1">
      <c r="B194" s="157"/>
      <c r="D194" s="158" t="s">
        <v>133</v>
      </c>
      <c r="E194" s="159" t="s">
        <v>1</v>
      </c>
      <c r="F194" s="160" t="s">
        <v>355</v>
      </c>
      <c r="H194" s="161">
        <v>214.27</v>
      </c>
      <c r="I194" s="162"/>
      <c r="L194" s="157"/>
      <c r="M194" s="163"/>
      <c r="N194" s="164"/>
      <c r="O194" s="164"/>
      <c r="P194" s="164"/>
      <c r="Q194" s="164"/>
      <c r="R194" s="164"/>
      <c r="S194" s="164"/>
      <c r="T194" s="165"/>
      <c r="AT194" s="159" t="s">
        <v>133</v>
      </c>
      <c r="AU194" s="159" t="s">
        <v>83</v>
      </c>
      <c r="AV194" s="13" t="s">
        <v>83</v>
      </c>
      <c r="AW194" s="13" t="s">
        <v>31</v>
      </c>
      <c r="AX194" s="13" t="s">
        <v>79</v>
      </c>
      <c r="AY194" s="159" t="s">
        <v>127</v>
      </c>
    </row>
    <row r="195" spans="1:65" s="2" customFormat="1" ht="16.5" customHeight="1">
      <c r="A195" s="32"/>
      <c r="B195" s="142"/>
      <c r="C195" s="143" t="s">
        <v>250</v>
      </c>
      <c r="D195" s="143" t="s">
        <v>128</v>
      </c>
      <c r="E195" s="144" t="s">
        <v>227</v>
      </c>
      <c r="F195" s="145" t="s">
        <v>228</v>
      </c>
      <c r="G195" s="146" t="s">
        <v>153</v>
      </c>
      <c r="H195" s="147">
        <v>21.427</v>
      </c>
      <c r="I195" s="148"/>
      <c r="J195" s="149">
        <f>ROUND(I195*H195,2)</f>
        <v>0</v>
      </c>
      <c r="K195" s="150"/>
      <c r="L195" s="33"/>
      <c r="M195" s="151" t="s">
        <v>1</v>
      </c>
      <c r="N195" s="152" t="s">
        <v>39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132</v>
      </c>
      <c r="AT195" s="155" t="s">
        <v>128</v>
      </c>
      <c r="AU195" s="155" t="s">
        <v>83</v>
      </c>
      <c r="AY195" s="17" t="s">
        <v>127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79</v>
      </c>
      <c r="BK195" s="156">
        <f>ROUND(I195*H195,2)</f>
        <v>0</v>
      </c>
      <c r="BL195" s="17" t="s">
        <v>132</v>
      </c>
      <c r="BM195" s="155" t="s">
        <v>356</v>
      </c>
    </row>
    <row r="196" spans="1:65" s="2" customFormat="1" ht="44.25" customHeight="1">
      <c r="A196" s="32"/>
      <c r="B196" s="142"/>
      <c r="C196" s="143" t="s">
        <v>278</v>
      </c>
      <c r="D196" s="143" t="s">
        <v>128</v>
      </c>
      <c r="E196" s="144" t="s">
        <v>230</v>
      </c>
      <c r="F196" s="145" t="s">
        <v>231</v>
      </c>
      <c r="G196" s="146" t="s">
        <v>153</v>
      </c>
      <c r="H196" s="147">
        <v>21.427</v>
      </c>
      <c r="I196" s="148"/>
      <c r="J196" s="149">
        <f>ROUND(I196*H196,2)</f>
        <v>0</v>
      </c>
      <c r="K196" s="150"/>
      <c r="L196" s="33"/>
      <c r="M196" s="151" t="s">
        <v>1</v>
      </c>
      <c r="N196" s="152" t="s">
        <v>39</v>
      </c>
      <c r="O196" s="58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5" t="s">
        <v>132</v>
      </c>
      <c r="AT196" s="155" t="s">
        <v>128</v>
      </c>
      <c r="AU196" s="155" t="s">
        <v>83</v>
      </c>
      <c r="AY196" s="17" t="s">
        <v>127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7" t="s">
        <v>79</v>
      </c>
      <c r="BK196" s="156">
        <f>ROUND(I196*H196,2)</f>
        <v>0</v>
      </c>
      <c r="BL196" s="17" t="s">
        <v>132</v>
      </c>
      <c r="BM196" s="155" t="s">
        <v>357</v>
      </c>
    </row>
    <row r="197" spans="1:65" s="12" customFormat="1" ht="22.8" customHeight="1">
      <c r="B197" s="131"/>
      <c r="D197" s="132" t="s">
        <v>73</v>
      </c>
      <c r="E197" s="174" t="s">
        <v>233</v>
      </c>
      <c r="F197" s="174" t="s">
        <v>234</v>
      </c>
      <c r="I197" s="134"/>
      <c r="J197" s="175">
        <f>BK197</f>
        <v>0</v>
      </c>
      <c r="L197" s="131"/>
      <c r="M197" s="136"/>
      <c r="N197" s="137"/>
      <c r="O197" s="137"/>
      <c r="P197" s="138">
        <f>P198</f>
        <v>0</v>
      </c>
      <c r="Q197" s="137"/>
      <c r="R197" s="138">
        <f>R198</f>
        <v>0</v>
      </c>
      <c r="S197" s="137"/>
      <c r="T197" s="139">
        <f>T198</f>
        <v>0</v>
      </c>
      <c r="AR197" s="132" t="s">
        <v>79</v>
      </c>
      <c r="AT197" s="140" t="s">
        <v>73</v>
      </c>
      <c r="AU197" s="140" t="s">
        <v>79</v>
      </c>
      <c r="AY197" s="132" t="s">
        <v>127</v>
      </c>
      <c r="BK197" s="141">
        <f>BK198</f>
        <v>0</v>
      </c>
    </row>
    <row r="198" spans="1:65" s="2" customFormat="1" ht="24.15" customHeight="1">
      <c r="A198" s="32"/>
      <c r="B198" s="142"/>
      <c r="C198" s="143" t="s">
        <v>255</v>
      </c>
      <c r="D198" s="143" t="s">
        <v>128</v>
      </c>
      <c r="E198" s="144" t="s">
        <v>243</v>
      </c>
      <c r="F198" s="145" t="s">
        <v>244</v>
      </c>
      <c r="G198" s="146" t="s">
        <v>153</v>
      </c>
      <c r="H198" s="147">
        <v>26.158000000000001</v>
      </c>
      <c r="I198" s="148"/>
      <c r="J198" s="149">
        <f>ROUND(I198*H198,2)</f>
        <v>0</v>
      </c>
      <c r="K198" s="150"/>
      <c r="L198" s="33"/>
      <c r="M198" s="151" t="s">
        <v>1</v>
      </c>
      <c r="N198" s="152" t="s">
        <v>39</v>
      </c>
      <c r="O198" s="58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132</v>
      </c>
      <c r="AT198" s="155" t="s">
        <v>128</v>
      </c>
      <c r="AU198" s="155" t="s">
        <v>83</v>
      </c>
      <c r="AY198" s="17" t="s">
        <v>127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79</v>
      </c>
      <c r="BK198" s="156">
        <f>ROUND(I198*H198,2)</f>
        <v>0</v>
      </c>
      <c r="BL198" s="17" t="s">
        <v>132</v>
      </c>
      <c r="BM198" s="155" t="s">
        <v>358</v>
      </c>
    </row>
    <row r="199" spans="1:65" s="12" customFormat="1" ht="25.95" customHeight="1">
      <c r="B199" s="131"/>
      <c r="D199" s="132" t="s">
        <v>73</v>
      </c>
      <c r="E199" s="133" t="s">
        <v>246</v>
      </c>
      <c r="F199" s="133" t="s">
        <v>247</v>
      </c>
      <c r="I199" s="134"/>
      <c r="J199" s="135">
        <f>BK199</f>
        <v>0</v>
      </c>
      <c r="L199" s="131"/>
      <c r="M199" s="136"/>
      <c r="N199" s="137"/>
      <c r="O199" s="137"/>
      <c r="P199" s="138">
        <f>SUM(P200:P202)</f>
        <v>0</v>
      </c>
      <c r="Q199" s="137"/>
      <c r="R199" s="138">
        <f>SUM(R200:R202)</f>
        <v>0</v>
      </c>
      <c r="S199" s="137"/>
      <c r="T199" s="139">
        <f>SUM(T200:T202)</f>
        <v>0</v>
      </c>
      <c r="AR199" s="132" t="s">
        <v>83</v>
      </c>
      <c r="AT199" s="140" t="s">
        <v>73</v>
      </c>
      <c r="AU199" s="140" t="s">
        <v>74</v>
      </c>
      <c r="AY199" s="132" t="s">
        <v>127</v>
      </c>
      <c r="BK199" s="141">
        <f>SUM(BK200:BK202)</f>
        <v>0</v>
      </c>
    </row>
    <row r="200" spans="1:65" s="2" customFormat="1" ht="33" customHeight="1">
      <c r="A200" s="32"/>
      <c r="B200" s="142"/>
      <c r="C200" s="143" t="s">
        <v>359</v>
      </c>
      <c r="D200" s="143" t="s">
        <v>128</v>
      </c>
      <c r="E200" s="144" t="s">
        <v>360</v>
      </c>
      <c r="F200" s="145" t="s">
        <v>361</v>
      </c>
      <c r="G200" s="146" t="s">
        <v>131</v>
      </c>
      <c r="H200" s="147">
        <v>9.52</v>
      </c>
      <c r="I200" s="148"/>
      <c r="J200" s="149">
        <f>ROUND(I200*H200,2)</f>
        <v>0</v>
      </c>
      <c r="K200" s="150"/>
      <c r="L200" s="33"/>
      <c r="M200" s="151" t="s">
        <v>1</v>
      </c>
      <c r="N200" s="152" t="s">
        <v>39</v>
      </c>
      <c r="O200" s="58"/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5" t="s">
        <v>178</v>
      </c>
      <c r="AT200" s="155" t="s">
        <v>128</v>
      </c>
      <c r="AU200" s="155" t="s">
        <v>79</v>
      </c>
      <c r="AY200" s="17" t="s">
        <v>127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7" t="s">
        <v>79</v>
      </c>
      <c r="BK200" s="156">
        <f>ROUND(I200*H200,2)</f>
        <v>0</v>
      </c>
      <c r="BL200" s="17" t="s">
        <v>178</v>
      </c>
      <c r="BM200" s="155" t="s">
        <v>362</v>
      </c>
    </row>
    <row r="201" spans="1:65" s="2" customFormat="1" ht="24.15" customHeight="1">
      <c r="A201" s="32"/>
      <c r="B201" s="142"/>
      <c r="C201" s="143" t="s">
        <v>330</v>
      </c>
      <c r="D201" s="143" t="s">
        <v>128</v>
      </c>
      <c r="E201" s="144" t="s">
        <v>363</v>
      </c>
      <c r="F201" s="145" t="s">
        <v>364</v>
      </c>
      <c r="G201" s="146" t="s">
        <v>131</v>
      </c>
      <c r="H201" s="147">
        <v>9.52</v>
      </c>
      <c r="I201" s="148"/>
      <c r="J201" s="149">
        <f>ROUND(I201*H201,2)</f>
        <v>0</v>
      </c>
      <c r="K201" s="150"/>
      <c r="L201" s="33"/>
      <c r="M201" s="151" t="s">
        <v>1</v>
      </c>
      <c r="N201" s="152" t="s">
        <v>39</v>
      </c>
      <c r="O201" s="58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5" t="s">
        <v>178</v>
      </c>
      <c r="AT201" s="155" t="s">
        <v>128</v>
      </c>
      <c r="AU201" s="155" t="s">
        <v>79</v>
      </c>
      <c r="AY201" s="17" t="s">
        <v>127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7" t="s">
        <v>79</v>
      </c>
      <c r="BK201" s="156">
        <f>ROUND(I201*H201,2)</f>
        <v>0</v>
      </c>
      <c r="BL201" s="17" t="s">
        <v>178</v>
      </c>
      <c r="BM201" s="155" t="s">
        <v>365</v>
      </c>
    </row>
    <row r="202" spans="1:65" s="2" customFormat="1" ht="21.75" customHeight="1">
      <c r="A202" s="32"/>
      <c r="B202" s="142"/>
      <c r="C202" s="143" t="s">
        <v>366</v>
      </c>
      <c r="D202" s="143" t="s">
        <v>128</v>
      </c>
      <c r="E202" s="144" t="s">
        <v>367</v>
      </c>
      <c r="F202" s="145" t="s">
        <v>368</v>
      </c>
      <c r="G202" s="146" t="s">
        <v>369</v>
      </c>
      <c r="H202" s="197"/>
      <c r="I202" s="148"/>
      <c r="J202" s="149">
        <f>ROUND(I202*H202,2)</f>
        <v>0</v>
      </c>
      <c r="K202" s="150"/>
      <c r="L202" s="33"/>
      <c r="M202" s="151" t="s">
        <v>1</v>
      </c>
      <c r="N202" s="152" t="s">
        <v>39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178</v>
      </c>
      <c r="AT202" s="155" t="s">
        <v>128</v>
      </c>
      <c r="AU202" s="155" t="s">
        <v>79</v>
      </c>
      <c r="AY202" s="17" t="s">
        <v>127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79</v>
      </c>
      <c r="BK202" s="156">
        <f>ROUND(I202*H202,2)</f>
        <v>0</v>
      </c>
      <c r="BL202" s="17" t="s">
        <v>178</v>
      </c>
      <c r="BM202" s="155" t="s">
        <v>370</v>
      </c>
    </row>
    <row r="203" spans="1:65" s="12" customFormat="1" ht="25.95" customHeight="1">
      <c r="B203" s="131"/>
      <c r="D203" s="132" t="s">
        <v>73</v>
      </c>
      <c r="E203" s="133" t="s">
        <v>274</v>
      </c>
      <c r="F203" s="133" t="s">
        <v>275</v>
      </c>
      <c r="I203" s="134"/>
      <c r="J203" s="135">
        <f>BK203</f>
        <v>0</v>
      </c>
      <c r="L203" s="131"/>
      <c r="M203" s="136"/>
      <c r="N203" s="137"/>
      <c r="O203" s="137"/>
      <c r="P203" s="138">
        <f>P204</f>
        <v>0</v>
      </c>
      <c r="Q203" s="137"/>
      <c r="R203" s="138">
        <f>R204</f>
        <v>2.0110000000000002E-3</v>
      </c>
      <c r="S203" s="137"/>
      <c r="T203" s="139">
        <f>T204</f>
        <v>0</v>
      </c>
      <c r="AR203" s="132" t="s">
        <v>83</v>
      </c>
      <c r="AT203" s="140" t="s">
        <v>73</v>
      </c>
      <c r="AU203" s="140" t="s">
        <v>74</v>
      </c>
      <c r="AY203" s="132" t="s">
        <v>127</v>
      </c>
      <c r="BK203" s="141">
        <f>BK204</f>
        <v>0</v>
      </c>
    </row>
    <row r="204" spans="1:65" s="12" customFormat="1" ht="22.8" customHeight="1">
      <c r="B204" s="131"/>
      <c r="D204" s="132" t="s">
        <v>73</v>
      </c>
      <c r="E204" s="174" t="s">
        <v>276</v>
      </c>
      <c r="F204" s="174" t="s">
        <v>277</v>
      </c>
      <c r="I204" s="134"/>
      <c r="J204" s="175">
        <f>BK204</f>
        <v>0</v>
      </c>
      <c r="L204" s="131"/>
      <c r="M204" s="136"/>
      <c r="N204" s="137"/>
      <c r="O204" s="137"/>
      <c r="P204" s="138">
        <f>SUM(P205:P210)</f>
        <v>0</v>
      </c>
      <c r="Q204" s="137"/>
      <c r="R204" s="138">
        <f>SUM(R205:R210)</f>
        <v>2.0110000000000002E-3</v>
      </c>
      <c r="S204" s="137"/>
      <c r="T204" s="139">
        <f>SUM(T205:T210)</f>
        <v>0</v>
      </c>
      <c r="AR204" s="132" t="s">
        <v>83</v>
      </c>
      <c r="AT204" s="140" t="s">
        <v>73</v>
      </c>
      <c r="AU204" s="140" t="s">
        <v>79</v>
      </c>
      <c r="AY204" s="132" t="s">
        <v>127</v>
      </c>
      <c r="BK204" s="141">
        <f>SUM(BK205:BK210)</f>
        <v>0</v>
      </c>
    </row>
    <row r="205" spans="1:65" s="2" customFormat="1" ht="24.15" customHeight="1">
      <c r="A205" s="32"/>
      <c r="B205" s="142"/>
      <c r="C205" s="143" t="s">
        <v>336</v>
      </c>
      <c r="D205" s="143" t="s">
        <v>128</v>
      </c>
      <c r="E205" s="144" t="s">
        <v>279</v>
      </c>
      <c r="F205" s="145" t="s">
        <v>280</v>
      </c>
      <c r="G205" s="146" t="s">
        <v>131</v>
      </c>
      <c r="H205" s="147">
        <v>8.3089999999999993</v>
      </c>
      <c r="I205" s="148"/>
      <c r="J205" s="149">
        <f>ROUND(I205*H205,2)</f>
        <v>0</v>
      </c>
      <c r="K205" s="150"/>
      <c r="L205" s="33"/>
      <c r="M205" s="151" t="s">
        <v>1</v>
      </c>
      <c r="N205" s="152" t="s">
        <v>39</v>
      </c>
      <c r="O205" s="58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5" t="s">
        <v>178</v>
      </c>
      <c r="AT205" s="155" t="s">
        <v>128</v>
      </c>
      <c r="AU205" s="155" t="s">
        <v>83</v>
      </c>
      <c r="AY205" s="17" t="s">
        <v>127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7" t="s">
        <v>79</v>
      </c>
      <c r="BK205" s="156">
        <f>ROUND(I205*H205,2)</f>
        <v>0</v>
      </c>
      <c r="BL205" s="17" t="s">
        <v>178</v>
      </c>
      <c r="BM205" s="155" t="s">
        <v>371</v>
      </c>
    </row>
    <row r="206" spans="1:65" s="13" customFormat="1">
      <c r="B206" s="157"/>
      <c r="D206" s="158" t="s">
        <v>133</v>
      </c>
      <c r="E206" s="159" t="s">
        <v>1</v>
      </c>
      <c r="F206" s="160" t="s">
        <v>372</v>
      </c>
      <c r="H206" s="161">
        <v>5.9349999999999996</v>
      </c>
      <c r="I206" s="162"/>
      <c r="L206" s="157"/>
      <c r="M206" s="163"/>
      <c r="N206" s="164"/>
      <c r="O206" s="164"/>
      <c r="P206" s="164"/>
      <c r="Q206" s="164"/>
      <c r="R206" s="164"/>
      <c r="S206" s="164"/>
      <c r="T206" s="165"/>
      <c r="AT206" s="159" t="s">
        <v>133</v>
      </c>
      <c r="AU206" s="159" t="s">
        <v>83</v>
      </c>
      <c r="AV206" s="13" t="s">
        <v>83</v>
      </c>
      <c r="AW206" s="13" t="s">
        <v>31</v>
      </c>
      <c r="AX206" s="13" t="s">
        <v>74</v>
      </c>
      <c r="AY206" s="159" t="s">
        <v>127</v>
      </c>
    </row>
    <row r="207" spans="1:65" s="13" customFormat="1">
      <c r="B207" s="157"/>
      <c r="D207" s="158" t="s">
        <v>133</v>
      </c>
      <c r="E207" s="159" t="s">
        <v>1</v>
      </c>
      <c r="F207" s="160" t="s">
        <v>373</v>
      </c>
      <c r="H207" s="161">
        <v>2.3740000000000001</v>
      </c>
      <c r="I207" s="162"/>
      <c r="L207" s="157"/>
      <c r="M207" s="163"/>
      <c r="N207" s="164"/>
      <c r="O207" s="164"/>
      <c r="P207" s="164"/>
      <c r="Q207" s="164"/>
      <c r="R207" s="164"/>
      <c r="S207" s="164"/>
      <c r="T207" s="165"/>
      <c r="AT207" s="159" t="s">
        <v>133</v>
      </c>
      <c r="AU207" s="159" t="s">
        <v>83</v>
      </c>
      <c r="AV207" s="13" t="s">
        <v>83</v>
      </c>
      <c r="AW207" s="13" t="s">
        <v>31</v>
      </c>
      <c r="AX207" s="13" t="s">
        <v>74</v>
      </c>
      <c r="AY207" s="159" t="s">
        <v>127</v>
      </c>
    </row>
    <row r="208" spans="1:65" s="14" customFormat="1">
      <c r="B208" s="166"/>
      <c r="D208" s="158" t="s">
        <v>133</v>
      </c>
      <c r="E208" s="167" t="s">
        <v>1</v>
      </c>
      <c r="F208" s="168" t="s">
        <v>135</v>
      </c>
      <c r="H208" s="169">
        <v>8.3089999999999993</v>
      </c>
      <c r="I208" s="170"/>
      <c r="L208" s="166"/>
      <c r="M208" s="171"/>
      <c r="N208" s="172"/>
      <c r="O208" s="172"/>
      <c r="P208" s="172"/>
      <c r="Q208" s="172"/>
      <c r="R208" s="172"/>
      <c r="S208" s="172"/>
      <c r="T208" s="173"/>
      <c r="AT208" s="167" t="s">
        <v>133</v>
      </c>
      <c r="AU208" s="167" t="s">
        <v>83</v>
      </c>
      <c r="AV208" s="14" t="s">
        <v>132</v>
      </c>
      <c r="AW208" s="14" t="s">
        <v>31</v>
      </c>
      <c r="AX208" s="14" t="s">
        <v>79</v>
      </c>
      <c r="AY208" s="167" t="s">
        <v>127</v>
      </c>
    </row>
    <row r="209" spans="1:65" s="2" customFormat="1" ht="16.5" customHeight="1">
      <c r="A209" s="32"/>
      <c r="B209" s="142"/>
      <c r="C209" s="176" t="s">
        <v>374</v>
      </c>
      <c r="D209" s="176" t="s">
        <v>258</v>
      </c>
      <c r="E209" s="177" t="s">
        <v>284</v>
      </c>
      <c r="F209" s="178" t="s">
        <v>285</v>
      </c>
      <c r="G209" s="179" t="s">
        <v>286</v>
      </c>
      <c r="H209" s="180">
        <v>2.0110000000000001</v>
      </c>
      <c r="I209" s="181"/>
      <c r="J209" s="182">
        <f>ROUND(I209*H209,2)</f>
        <v>0</v>
      </c>
      <c r="K209" s="183"/>
      <c r="L209" s="184"/>
      <c r="M209" s="185" t="s">
        <v>1</v>
      </c>
      <c r="N209" s="186" t="s">
        <v>39</v>
      </c>
      <c r="O209" s="58"/>
      <c r="P209" s="153">
        <f>O209*H209</f>
        <v>0</v>
      </c>
      <c r="Q209" s="153">
        <v>1E-3</v>
      </c>
      <c r="R209" s="153">
        <f>Q209*H209</f>
        <v>2.0110000000000002E-3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250</v>
      </c>
      <c r="AT209" s="155" t="s">
        <v>258</v>
      </c>
      <c r="AU209" s="155" t="s">
        <v>83</v>
      </c>
      <c r="AY209" s="17" t="s">
        <v>127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79</v>
      </c>
      <c r="BK209" s="156">
        <f>ROUND(I209*H209,2)</f>
        <v>0</v>
      </c>
      <c r="BL209" s="17" t="s">
        <v>178</v>
      </c>
      <c r="BM209" s="155" t="s">
        <v>375</v>
      </c>
    </row>
    <row r="210" spans="1:65" s="13" customFormat="1">
      <c r="B210" s="157"/>
      <c r="D210" s="158" t="s">
        <v>133</v>
      </c>
      <c r="F210" s="160" t="s">
        <v>376</v>
      </c>
      <c r="H210" s="161">
        <v>2.0110000000000001</v>
      </c>
      <c r="I210" s="162"/>
      <c r="L210" s="157"/>
      <c r="M210" s="194"/>
      <c r="N210" s="195"/>
      <c r="O210" s="195"/>
      <c r="P210" s="195"/>
      <c r="Q210" s="195"/>
      <c r="R210" s="195"/>
      <c r="S210" s="195"/>
      <c r="T210" s="196"/>
      <c r="AT210" s="159" t="s">
        <v>133</v>
      </c>
      <c r="AU210" s="159" t="s">
        <v>83</v>
      </c>
      <c r="AV210" s="13" t="s">
        <v>83</v>
      </c>
      <c r="AW210" s="13" t="s">
        <v>3</v>
      </c>
      <c r="AX210" s="13" t="s">
        <v>79</v>
      </c>
      <c r="AY210" s="159" t="s">
        <v>127</v>
      </c>
    </row>
    <row r="211" spans="1:65" s="2" customFormat="1" ht="6.9" customHeight="1">
      <c r="A211" s="32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33"/>
      <c r="M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</row>
  </sheetData>
  <autoFilter ref="C128:K210" xr:uid="{00000000-0009-0000-0000-000002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31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89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3" t="str">
        <f>'Rekapitulace stavby'!K6</f>
        <v>Oprava oplocení, Gymnázium J.B., Český Těšín</v>
      </c>
      <c r="F7" s="244"/>
      <c r="G7" s="244"/>
      <c r="H7" s="244"/>
      <c r="L7" s="20"/>
    </row>
    <row r="8" spans="1:46" s="2" customFormat="1" ht="12" customHeight="1">
      <c r="A8" s="32"/>
      <c r="B8" s="33"/>
      <c r="C8" s="32"/>
      <c r="D8" s="27" t="s">
        <v>90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5" t="s">
        <v>377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30. 5. 2024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34"/>
      <c r="G18" s="234"/>
      <c r="H18" s="234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290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8" t="s">
        <v>1</v>
      </c>
      <c r="F27" s="238"/>
      <c r="G27" s="238"/>
      <c r="H27" s="23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34</v>
      </c>
      <c r="E30" s="32"/>
      <c r="F30" s="32"/>
      <c r="G30" s="32"/>
      <c r="H30" s="32"/>
      <c r="I30" s="32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36</v>
      </c>
      <c r="G32" s="32"/>
      <c r="H32" s="32"/>
      <c r="I32" s="36" t="s">
        <v>35</v>
      </c>
      <c r="J32" s="36" t="s">
        <v>37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38</v>
      </c>
      <c r="E33" s="27" t="s">
        <v>39</v>
      </c>
      <c r="F33" s="99">
        <f>ROUND((SUM(BE120:BE130)),  2)</f>
        <v>0</v>
      </c>
      <c r="G33" s="32"/>
      <c r="H33" s="32"/>
      <c r="I33" s="100">
        <v>0.21</v>
      </c>
      <c r="J33" s="99">
        <f>ROUND(((SUM(BE120:BE130))*I33),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40</v>
      </c>
      <c r="F34" s="99">
        <f>ROUND((SUM(BF120:BF130)),  2)</f>
        <v>0</v>
      </c>
      <c r="G34" s="32"/>
      <c r="H34" s="32"/>
      <c r="I34" s="100">
        <v>0.12</v>
      </c>
      <c r="J34" s="99">
        <f>ROUND(((SUM(BF120:BF130))*I34),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41</v>
      </c>
      <c r="F35" s="99">
        <f>ROUND((SUM(BG120:BG130)),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42</v>
      </c>
      <c r="F36" s="99">
        <f>ROUND((SUM(BH120:BH130)),  2)</f>
        <v>0</v>
      </c>
      <c r="G36" s="32"/>
      <c r="H36" s="32"/>
      <c r="I36" s="100">
        <v>0.12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43</v>
      </c>
      <c r="F37" s="99">
        <f>ROUND((SUM(BI120:BI130)),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44</v>
      </c>
      <c r="E39" s="60"/>
      <c r="F39" s="60"/>
      <c r="G39" s="103" t="s">
        <v>45</v>
      </c>
      <c r="H39" s="104" t="s">
        <v>46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07" t="s">
        <v>50</v>
      </c>
      <c r="G61" s="45" t="s">
        <v>49</v>
      </c>
      <c r="H61" s="35"/>
      <c r="I61" s="35"/>
      <c r="J61" s="108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07" t="s">
        <v>50</v>
      </c>
      <c r="G76" s="45" t="s">
        <v>49</v>
      </c>
      <c r="H76" s="35"/>
      <c r="I76" s="35"/>
      <c r="J76" s="108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3" t="str">
        <f>E7</f>
        <v>Oprava oplocení, Gymnázium J.B., Český Těšín</v>
      </c>
      <c r="F85" s="244"/>
      <c r="G85" s="244"/>
      <c r="H85" s="24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5" t="str">
        <f>E9</f>
        <v>3 - VRN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30. 5. 2024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>FAKO spol.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4.9" customHeight="1">
      <c r="B97" s="112"/>
      <c r="D97" s="113" t="s">
        <v>378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9" customFormat="1" ht="24.9" customHeight="1">
      <c r="B98" s="112"/>
      <c r="D98" s="113" t="s">
        <v>379</v>
      </c>
      <c r="E98" s="114"/>
      <c r="F98" s="114"/>
      <c r="G98" s="114"/>
      <c r="H98" s="114"/>
      <c r="I98" s="114"/>
      <c r="J98" s="115">
        <f>J124</f>
        <v>0</v>
      </c>
      <c r="L98" s="112"/>
    </row>
    <row r="99" spans="1:31" s="9" customFormat="1" ht="24.9" customHeight="1">
      <c r="B99" s="112"/>
      <c r="D99" s="113" t="s">
        <v>380</v>
      </c>
      <c r="E99" s="114"/>
      <c r="F99" s="114"/>
      <c r="G99" s="114"/>
      <c r="H99" s="114"/>
      <c r="I99" s="114"/>
      <c r="J99" s="115">
        <f>J128</f>
        <v>0</v>
      </c>
      <c r="L99" s="112"/>
    </row>
    <row r="100" spans="1:31" s="10" customFormat="1" ht="19.95" customHeight="1">
      <c r="B100" s="116"/>
      <c r="D100" s="117" t="s">
        <v>381</v>
      </c>
      <c r="E100" s="118"/>
      <c r="F100" s="118"/>
      <c r="G100" s="118"/>
      <c r="H100" s="118"/>
      <c r="I100" s="118"/>
      <c r="J100" s="119">
        <f>J129</f>
        <v>0</v>
      </c>
      <c r="L100" s="116"/>
    </row>
    <row r="101" spans="1:31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" customHeight="1">
      <c r="A107" s="32"/>
      <c r="B107" s="33"/>
      <c r="C107" s="21" t="s">
        <v>113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43" t="str">
        <f>E7</f>
        <v>Oprava oplocení, Gymnázium J.B., Český Těšín</v>
      </c>
      <c r="F110" s="244"/>
      <c r="G110" s="244"/>
      <c r="H110" s="244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90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15" t="str">
        <f>E9</f>
        <v>3 - VRN</v>
      </c>
      <c r="F112" s="242"/>
      <c r="G112" s="242"/>
      <c r="H112" s="24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2"/>
      <c r="E114" s="32"/>
      <c r="F114" s="25" t="str">
        <f>F12</f>
        <v xml:space="preserve"> </v>
      </c>
      <c r="G114" s="32"/>
      <c r="H114" s="32"/>
      <c r="I114" s="27" t="s">
        <v>22</v>
      </c>
      <c r="J114" s="55" t="str">
        <f>IF(J12="","",J12)</f>
        <v>30. 5. 2024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24</v>
      </c>
      <c r="D116" s="32"/>
      <c r="E116" s="32"/>
      <c r="F116" s="25" t="str">
        <f>E15</f>
        <v xml:space="preserve"> </v>
      </c>
      <c r="G116" s="32"/>
      <c r="H116" s="32"/>
      <c r="I116" s="27" t="s">
        <v>29</v>
      </c>
      <c r="J116" s="30" t="str">
        <f>E21</f>
        <v>FAKO spol. s.r.o.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27</v>
      </c>
      <c r="D117" s="32"/>
      <c r="E117" s="32"/>
      <c r="F117" s="25" t="str">
        <f>IF(E18="","",E18)</f>
        <v>Vyplň údaj</v>
      </c>
      <c r="G117" s="32"/>
      <c r="H117" s="32"/>
      <c r="I117" s="27" t="s">
        <v>32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20"/>
      <c r="B119" s="121"/>
      <c r="C119" s="122" t="s">
        <v>114</v>
      </c>
      <c r="D119" s="123" t="s">
        <v>59</v>
      </c>
      <c r="E119" s="123" t="s">
        <v>55</v>
      </c>
      <c r="F119" s="123" t="s">
        <v>56</v>
      </c>
      <c r="G119" s="123" t="s">
        <v>115</v>
      </c>
      <c r="H119" s="123" t="s">
        <v>116</v>
      </c>
      <c r="I119" s="123" t="s">
        <v>117</v>
      </c>
      <c r="J119" s="124" t="s">
        <v>95</v>
      </c>
      <c r="K119" s="125" t="s">
        <v>118</v>
      </c>
      <c r="L119" s="126"/>
      <c r="M119" s="62" t="s">
        <v>1</v>
      </c>
      <c r="N119" s="63" t="s">
        <v>38</v>
      </c>
      <c r="O119" s="63" t="s">
        <v>119</v>
      </c>
      <c r="P119" s="63" t="s">
        <v>120</v>
      </c>
      <c r="Q119" s="63" t="s">
        <v>121</v>
      </c>
      <c r="R119" s="63" t="s">
        <v>122</v>
      </c>
      <c r="S119" s="63" t="s">
        <v>123</v>
      </c>
      <c r="T119" s="64" t="s">
        <v>124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8" customHeight="1">
      <c r="A120" s="32"/>
      <c r="B120" s="33"/>
      <c r="C120" s="69" t="s">
        <v>125</v>
      </c>
      <c r="D120" s="32"/>
      <c r="E120" s="32"/>
      <c r="F120" s="32"/>
      <c r="G120" s="32"/>
      <c r="H120" s="32"/>
      <c r="I120" s="32"/>
      <c r="J120" s="127">
        <f>BK120</f>
        <v>0</v>
      </c>
      <c r="K120" s="32"/>
      <c r="L120" s="33"/>
      <c r="M120" s="65"/>
      <c r="N120" s="56"/>
      <c r="O120" s="66"/>
      <c r="P120" s="128">
        <f>P121+P124+P128</f>
        <v>0</v>
      </c>
      <c r="Q120" s="66"/>
      <c r="R120" s="128">
        <f>R121+R124+R128</f>
        <v>0</v>
      </c>
      <c r="S120" s="66"/>
      <c r="T120" s="129">
        <f>T121+T124+T128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73</v>
      </c>
      <c r="AU120" s="17" t="s">
        <v>97</v>
      </c>
      <c r="BK120" s="130">
        <f>BK121+BK124+BK128</f>
        <v>0</v>
      </c>
    </row>
    <row r="121" spans="1:65" s="12" customFormat="1" ht="25.95" customHeight="1">
      <c r="B121" s="131"/>
      <c r="D121" s="132" t="s">
        <v>73</v>
      </c>
      <c r="E121" s="133" t="s">
        <v>382</v>
      </c>
      <c r="F121" s="133" t="s">
        <v>383</v>
      </c>
      <c r="I121" s="134"/>
      <c r="J121" s="135">
        <f>BK121</f>
        <v>0</v>
      </c>
      <c r="L121" s="131"/>
      <c r="M121" s="136"/>
      <c r="N121" s="137"/>
      <c r="O121" s="137"/>
      <c r="P121" s="138">
        <f>SUM(P122:P123)</f>
        <v>0</v>
      </c>
      <c r="Q121" s="137"/>
      <c r="R121" s="138">
        <f>SUM(R122:R123)</f>
        <v>0</v>
      </c>
      <c r="S121" s="137"/>
      <c r="T121" s="139">
        <f>SUM(T122:T123)</f>
        <v>0</v>
      </c>
      <c r="AR121" s="132" t="s">
        <v>79</v>
      </c>
      <c r="AT121" s="140" t="s">
        <v>73</v>
      </c>
      <c r="AU121" s="140" t="s">
        <v>74</v>
      </c>
      <c r="AY121" s="132" t="s">
        <v>127</v>
      </c>
      <c r="BK121" s="141">
        <f>SUM(BK122:BK123)</f>
        <v>0</v>
      </c>
    </row>
    <row r="122" spans="1:65" s="2" customFormat="1" ht="16.5" customHeight="1">
      <c r="A122" s="32"/>
      <c r="B122" s="142"/>
      <c r="C122" s="143" t="s">
        <v>79</v>
      </c>
      <c r="D122" s="143" t="s">
        <v>128</v>
      </c>
      <c r="E122" s="144" t="s">
        <v>384</v>
      </c>
      <c r="F122" s="145" t="s">
        <v>385</v>
      </c>
      <c r="G122" s="146" t="s">
        <v>386</v>
      </c>
      <c r="H122" s="147">
        <v>1</v>
      </c>
      <c r="I122" s="148"/>
      <c r="J122" s="149">
        <f>ROUND(I122*H122,2)</f>
        <v>0</v>
      </c>
      <c r="K122" s="150"/>
      <c r="L122" s="33"/>
      <c r="M122" s="151" t="s">
        <v>1</v>
      </c>
      <c r="N122" s="152" t="s">
        <v>39</v>
      </c>
      <c r="O122" s="58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5" t="s">
        <v>132</v>
      </c>
      <c r="AT122" s="155" t="s">
        <v>128</v>
      </c>
      <c r="AU122" s="155" t="s">
        <v>79</v>
      </c>
      <c r="AY122" s="17" t="s">
        <v>127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7" t="s">
        <v>79</v>
      </c>
      <c r="BK122" s="156">
        <f>ROUND(I122*H122,2)</f>
        <v>0</v>
      </c>
      <c r="BL122" s="17" t="s">
        <v>132</v>
      </c>
      <c r="BM122" s="155" t="s">
        <v>83</v>
      </c>
    </row>
    <row r="123" spans="1:65" s="2" customFormat="1" ht="16.5" customHeight="1">
      <c r="A123" s="32"/>
      <c r="B123" s="142"/>
      <c r="C123" s="143" t="s">
        <v>83</v>
      </c>
      <c r="D123" s="143" t="s">
        <v>128</v>
      </c>
      <c r="E123" s="144" t="s">
        <v>387</v>
      </c>
      <c r="F123" s="145" t="s">
        <v>388</v>
      </c>
      <c r="G123" s="146" t="s">
        <v>386</v>
      </c>
      <c r="H123" s="147">
        <v>1</v>
      </c>
      <c r="I123" s="148"/>
      <c r="J123" s="149">
        <f>ROUND(I123*H123,2)</f>
        <v>0</v>
      </c>
      <c r="K123" s="150"/>
      <c r="L123" s="33"/>
      <c r="M123" s="151" t="s">
        <v>1</v>
      </c>
      <c r="N123" s="152" t="s">
        <v>39</v>
      </c>
      <c r="O123" s="58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5" t="s">
        <v>132</v>
      </c>
      <c r="AT123" s="155" t="s">
        <v>128</v>
      </c>
      <c r="AU123" s="155" t="s">
        <v>79</v>
      </c>
      <c r="AY123" s="17" t="s">
        <v>127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7" t="s">
        <v>79</v>
      </c>
      <c r="BK123" s="156">
        <f>ROUND(I123*H123,2)</f>
        <v>0</v>
      </c>
      <c r="BL123" s="17" t="s">
        <v>132</v>
      </c>
      <c r="BM123" s="155" t="s">
        <v>132</v>
      </c>
    </row>
    <row r="124" spans="1:65" s="12" customFormat="1" ht="25.95" customHeight="1">
      <c r="B124" s="131"/>
      <c r="D124" s="132" t="s">
        <v>73</v>
      </c>
      <c r="E124" s="133" t="s">
        <v>389</v>
      </c>
      <c r="F124" s="133" t="s">
        <v>390</v>
      </c>
      <c r="I124" s="134"/>
      <c r="J124" s="135">
        <f>BK124</f>
        <v>0</v>
      </c>
      <c r="L124" s="131"/>
      <c r="M124" s="136"/>
      <c r="N124" s="137"/>
      <c r="O124" s="137"/>
      <c r="P124" s="138">
        <f>SUM(P125:P127)</f>
        <v>0</v>
      </c>
      <c r="Q124" s="137"/>
      <c r="R124" s="138">
        <f>SUM(R125:R127)</f>
        <v>0</v>
      </c>
      <c r="S124" s="137"/>
      <c r="T124" s="139">
        <f>SUM(T125:T127)</f>
        <v>0</v>
      </c>
      <c r="AR124" s="132" t="s">
        <v>79</v>
      </c>
      <c r="AT124" s="140" t="s">
        <v>73</v>
      </c>
      <c r="AU124" s="140" t="s">
        <v>74</v>
      </c>
      <c r="AY124" s="132" t="s">
        <v>127</v>
      </c>
      <c r="BK124" s="141">
        <f>SUM(BK125:BK127)</f>
        <v>0</v>
      </c>
    </row>
    <row r="125" spans="1:65" s="2" customFormat="1" ht="16.5" customHeight="1">
      <c r="A125" s="32"/>
      <c r="B125" s="142"/>
      <c r="C125" s="143" t="s">
        <v>86</v>
      </c>
      <c r="D125" s="143" t="s">
        <v>128</v>
      </c>
      <c r="E125" s="144" t="s">
        <v>391</v>
      </c>
      <c r="F125" s="145" t="s">
        <v>392</v>
      </c>
      <c r="G125" s="146" t="s">
        <v>386</v>
      </c>
      <c r="H125" s="147">
        <v>1</v>
      </c>
      <c r="I125" s="148"/>
      <c r="J125" s="149">
        <f>ROUND(I125*H125,2)</f>
        <v>0</v>
      </c>
      <c r="K125" s="150"/>
      <c r="L125" s="33"/>
      <c r="M125" s="151" t="s">
        <v>1</v>
      </c>
      <c r="N125" s="152" t="s">
        <v>39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132</v>
      </c>
      <c r="AT125" s="155" t="s">
        <v>128</v>
      </c>
      <c r="AU125" s="155" t="s">
        <v>79</v>
      </c>
      <c r="AY125" s="17" t="s">
        <v>127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79</v>
      </c>
      <c r="BK125" s="156">
        <f>ROUND(I125*H125,2)</f>
        <v>0</v>
      </c>
      <c r="BL125" s="17" t="s">
        <v>132</v>
      </c>
      <c r="BM125" s="155" t="s">
        <v>142</v>
      </c>
    </row>
    <row r="126" spans="1:65" s="2" customFormat="1" ht="16.5" customHeight="1">
      <c r="A126" s="32"/>
      <c r="B126" s="142"/>
      <c r="C126" s="143" t="s">
        <v>132</v>
      </c>
      <c r="D126" s="143" t="s">
        <v>128</v>
      </c>
      <c r="E126" s="144" t="s">
        <v>393</v>
      </c>
      <c r="F126" s="145" t="s">
        <v>394</v>
      </c>
      <c r="G126" s="146" t="s">
        <v>386</v>
      </c>
      <c r="H126" s="147">
        <v>1</v>
      </c>
      <c r="I126" s="148"/>
      <c r="J126" s="149">
        <f>ROUND(I126*H126,2)</f>
        <v>0</v>
      </c>
      <c r="K126" s="150"/>
      <c r="L126" s="33"/>
      <c r="M126" s="151" t="s">
        <v>1</v>
      </c>
      <c r="N126" s="152" t="s">
        <v>39</v>
      </c>
      <c r="O126" s="58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5" t="s">
        <v>132</v>
      </c>
      <c r="AT126" s="155" t="s">
        <v>128</v>
      </c>
      <c r="AU126" s="155" t="s">
        <v>79</v>
      </c>
      <c r="AY126" s="17" t="s">
        <v>127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7" t="s">
        <v>79</v>
      </c>
      <c r="BK126" s="156">
        <f>ROUND(I126*H126,2)</f>
        <v>0</v>
      </c>
      <c r="BL126" s="17" t="s">
        <v>132</v>
      </c>
      <c r="BM126" s="155" t="s">
        <v>145</v>
      </c>
    </row>
    <row r="127" spans="1:65" s="2" customFormat="1" ht="16.5" customHeight="1">
      <c r="A127" s="32"/>
      <c r="B127" s="142"/>
      <c r="C127" s="143" t="s">
        <v>146</v>
      </c>
      <c r="D127" s="143" t="s">
        <v>128</v>
      </c>
      <c r="E127" s="144" t="s">
        <v>395</v>
      </c>
      <c r="F127" s="145" t="s">
        <v>396</v>
      </c>
      <c r="G127" s="146" t="s">
        <v>386</v>
      </c>
      <c r="H127" s="147">
        <v>1</v>
      </c>
      <c r="I127" s="148"/>
      <c r="J127" s="149">
        <f>ROUND(I127*H127,2)</f>
        <v>0</v>
      </c>
      <c r="K127" s="150"/>
      <c r="L127" s="33"/>
      <c r="M127" s="151" t="s">
        <v>1</v>
      </c>
      <c r="N127" s="152" t="s">
        <v>39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132</v>
      </c>
      <c r="AT127" s="155" t="s">
        <v>128</v>
      </c>
      <c r="AU127" s="155" t="s">
        <v>79</v>
      </c>
      <c r="AY127" s="17" t="s">
        <v>127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79</v>
      </c>
      <c r="BK127" s="156">
        <f>ROUND(I127*H127,2)</f>
        <v>0</v>
      </c>
      <c r="BL127" s="17" t="s">
        <v>132</v>
      </c>
      <c r="BM127" s="155" t="s">
        <v>149</v>
      </c>
    </row>
    <row r="128" spans="1:65" s="12" customFormat="1" ht="25.95" customHeight="1">
      <c r="B128" s="131"/>
      <c r="D128" s="132" t="s">
        <v>73</v>
      </c>
      <c r="E128" s="133" t="s">
        <v>87</v>
      </c>
      <c r="F128" s="133" t="s">
        <v>397</v>
      </c>
      <c r="I128" s="134"/>
      <c r="J128" s="135">
        <f>BK128</f>
        <v>0</v>
      </c>
      <c r="L128" s="131"/>
      <c r="M128" s="136"/>
      <c r="N128" s="137"/>
      <c r="O128" s="137"/>
      <c r="P128" s="138">
        <f>P129</f>
        <v>0</v>
      </c>
      <c r="Q128" s="137"/>
      <c r="R128" s="138">
        <f>R129</f>
        <v>0</v>
      </c>
      <c r="S128" s="137"/>
      <c r="T128" s="139">
        <f>T129</f>
        <v>0</v>
      </c>
      <c r="AR128" s="132" t="s">
        <v>146</v>
      </c>
      <c r="AT128" s="140" t="s">
        <v>73</v>
      </c>
      <c r="AU128" s="140" t="s">
        <v>74</v>
      </c>
      <c r="AY128" s="132" t="s">
        <v>127</v>
      </c>
      <c r="BK128" s="141">
        <f>BK129</f>
        <v>0</v>
      </c>
    </row>
    <row r="129" spans="1:65" s="12" customFormat="1" ht="22.8" customHeight="1">
      <c r="B129" s="131"/>
      <c r="D129" s="132" t="s">
        <v>73</v>
      </c>
      <c r="E129" s="174" t="s">
        <v>398</v>
      </c>
      <c r="F129" s="174" t="s">
        <v>385</v>
      </c>
      <c r="I129" s="134"/>
      <c r="J129" s="175">
        <f>BK129</f>
        <v>0</v>
      </c>
      <c r="L129" s="131"/>
      <c r="M129" s="136"/>
      <c r="N129" s="137"/>
      <c r="O129" s="137"/>
      <c r="P129" s="138">
        <f>P130</f>
        <v>0</v>
      </c>
      <c r="Q129" s="137"/>
      <c r="R129" s="138">
        <f>R130</f>
        <v>0</v>
      </c>
      <c r="S129" s="137"/>
      <c r="T129" s="139">
        <f>T130</f>
        <v>0</v>
      </c>
      <c r="AR129" s="132" t="s">
        <v>146</v>
      </c>
      <c r="AT129" s="140" t="s">
        <v>73</v>
      </c>
      <c r="AU129" s="140" t="s">
        <v>79</v>
      </c>
      <c r="AY129" s="132" t="s">
        <v>127</v>
      </c>
      <c r="BK129" s="141">
        <f>BK130</f>
        <v>0</v>
      </c>
    </row>
    <row r="130" spans="1:65" s="2" customFormat="1" ht="16.5" customHeight="1">
      <c r="A130" s="32"/>
      <c r="B130" s="142"/>
      <c r="C130" s="143" t="s">
        <v>142</v>
      </c>
      <c r="D130" s="143" t="s">
        <v>128</v>
      </c>
      <c r="E130" s="144" t="s">
        <v>399</v>
      </c>
      <c r="F130" s="145" t="s">
        <v>400</v>
      </c>
      <c r="G130" s="146" t="s">
        <v>401</v>
      </c>
      <c r="H130" s="147">
        <v>1</v>
      </c>
      <c r="I130" s="148"/>
      <c r="J130" s="149">
        <f>ROUND(I130*H130,2)</f>
        <v>0</v>
      </c>
      <c r="K130" s="150"/>
      <c r="L130" s="33"/>
      <c r="M130" s="198" t="s">
        <v>1</v>
      </c>
      <c r="N130" s="199" t="s">
        <v>39</v>
      </c>
      <c r="O130" s="200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402</v>
      </c>
      <c r="AT130" s="155" t="s">
        <v>128</v>
      </c>
      <c r="AU130" s="155" t="s">
        <v>83</v>
      </c>
      <c r="AY130" s="17" t="s">
        <v>127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79</v>
      </c>
      <c r="BK130" s="156">
        <f>ROUND(I130*H130,2)</f>
        <v>0</v>
      </c>
      <c r="BL130" s="17" t="s">
        <v>402</v>
      </c>
      <c r="BM130" s="155" t="s">
        <v>403</v>
      </c>
    </row>
    <row r="131" spans="1:65" s="2" customFormat="1" ht="6.9" customHeight="1">
      <c r="A131" s="32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33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autoFilter ref="C119:K130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SO 01 - Oprava oplocení</vt:lpstr>
      <vt:lpstr>2 - SO 02 - Odstranění op...</vt:lpstr>
      <vt:lpstr>3 - VRN</vt:lpstr>
      <vt:lpstr>'1 - SO 01 - Oprava oplocení'!Názvy_tisku</vt:lpstr>
      <vt:lpstr>'2 - SO 02 - Odstranění op...'!Názvy_tisku</vt:lpstr>
      <vt:lpstr>'3 - VRN'!Názvy_tisku</vt:lpstr>
      <vt:lpstr>'Rekapitulace stavby'!Názvy_tisku</vt:lpstr>
      <vt:lpstr>'1 - SO 01 - Oprava oplocení'!Oblast_tisku</vt:lpstr>
      <vt:lpstr>'2 - SO 02 - Odstranění op...'!Oblast_tisku</vt:lpstr>
      <vt:lpstr>'3 -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hudec@gmct.cz</dc:creator>
  <cp:lastModifiedBy>Tomáš Hudec</cp:lastModifiedBy>
  <dcterms:created xsi:type="dcterms:W3CDTF">2024-06-04T09:19:10Z</dcterms:created>
  <dcterms:modified xsi:type="dcterms:W3CDTF">2024-06-04T11:17:12Z</dcterms:modified>
</cp:coreProperties>
</file>