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rekonstrukce učeben 2025\"/>
    </mc:Choice>
  </mc:AlternateContent>
  <bookViews>
    <workbookView xWindow="-105" yWindow="-105" windowWidth="23250" windowHeight="12450" activeTab="2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Pol'!$A$1:$U$116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06" i="12" l="1"/>
  <c r="F39" i="1" s="1"/>
  <c r="AD106" i="12"/>
  <c r="G39" i="1" s="1"/>
  <c r="G40" i="1" s="1"/>
  <c r="G25" i="1" s="1"/>
  <c r="BA100" i="12"/>
  <c r="BA98" i="12"/>
  <c r="BA96" i="12"/>
  <c r="BA94" i="12"/>
  <c r="BA92" i="12"/>
  <c r="BA89" i="12"/>
  <c r="BA87" i="12"/>
  <c r="BA85" i="12"/>
  <c r="BA83" i="12"/>
  <c r="BA80" i="12"/>
  <c r="BA78" i="12"/>
  <c r="BA76" i="12"/>
  <c r="BA74" i="12"/>
  <c r="BA72" i="12"/>
  <c r="BA69" i="12"/>
  <c r="BA67" i="12"/>
  <c r="BA62" i="12"/>
  <c r="BA40" i="12"/>
  <c r="BA37" i="12"/>
  <c r="BA30" i="12"/>
  <c r="BA26" i="12"/>
  <c r="BA23" i="12"/>
  <c r="BA20" i="12"/>
  <c r="BA18" i="12"/>
  <c r="BA16" i="12"/>
  <c r="BA14" i="12"/>
  <c r="BA12" i="12"/>
  <c r="BA10" i="12"/>
  <c r="F9" i="12"/>
  <c r="G9" i="12" s="1"/>
  <c r="I9" i="12"/>
  <c r="K9" i="12"/>
  <c r="O9" i="12"/>
  <c r="Q9" i="12"/>
  <c r="U9" i="12"/>
  <c r="F11" i="12"/>
  <c r="G11" i="12" s="1"/>
  <c r="M11" i="12" s="1"/>
  <c r="I11" i="12"/>
  <c r="K11" i="12"/>
  <c r="O11" i="12"/>
  <c r="Q11" i="12"/>
  <c r="U11" i="12"/>
  <c r="F13" i="12"/>
  <c r="G13" i="12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I19" i="12"/>
  <c r="K19" i="12"/>
  <c r="O19" i="12"/>
  <c r="Q19" i="12"/>
  <c r="U19" i="12"/>
  <c r="I21" i="12"/>
  <c r="K21" i="12"/>
  <c r="F22" i="12"/>
  <c r="G22" i="12" s="1"/>
  <c r="I22" i="12"/>
  <c r="K22" i="12"/>
  <c r="O22" i="12"/>
  <c r="O21" i="12" s="1"/>
  <c r="Q22" i="12"/>
  <c r="Q21" i="12" s="1"/>
  <c r="U22" i="12"/>
  <c r="U21" i="12" s="1"/>
  <c r="F25" i="12"/>
  <c r="G25" i="12" s="1"/>
  <c r="I25" i="12"/>
  <c r="K25" i="12"/>
  <c r="O25" i="12"/>
  <c r="Q25" i="12"/>
  <c r="U25" i="12"/>
  <c r="F27" i="12"/>
  <c r="G27" i="12" s="1"/>
  <c r="M27" i="12" s="1"/>
  <c r="I27" i="12"/>
  <c r="K27" i="12"/>
  <c r="O27" i="12"/>
  <c r="Q27" i="12"/>
  <c r="Q24" i="12" s="1"/>
  <c r="U27" i="12"/>
  <c r="F29" i="12"/>
  <c r="G29" i="12"/>
  <c r="M29" i="12" s="1"/>
  <c r="M28" i="12" s="1"/>
  <c r="I29" i="12"/>
  <c r="I28" i="12" s="1"/>
  <c r="K29" i="12"/>
  <c r="K28" i="12" s="1"/>
  <c r="O29" i="12"/>
  <c r="O28" i="12" s="1"/>
  <c r="Q29" i="12"/>
  <c r="Q28" i="12" s="1"/>
  <c r="U29" i="12"/>
  <c r="U28" i="12" s="1"/>
  <c r="F32" i="12"/>
  <c r="G32" i="12" s="1"/>
  <c r="I32" i="12"/>
  <c r="I31" i="12" s="1"/>
  <c r="K32" i="12"/>
  <c r="K31" i="12" s="1"/>
  <c r="O32" i="12"/>
  <c r="O31" i="12" s="1"/>
  <c r="Q32" i="12"/>
  <c r="Q31" i="12" s="1"/>
  <c r="U32" i="12"/>
  <c r="U31" i="12" s="1"/>
  <c r="I33" i="12"/>
  <c r="Q33" i="12"/>
  <c r="U33" i="12"/>
  <c r="F34" i="12"/>
  <c r="G34" i="12" s="1"/>
  <c r="I34" i="12"/>
  <c r="K34" i="12"/>
  <c r="K33" i="12" s="1"/>
  <c r="O34" i="12"/>
  <c r="O33" i="12" s="1"/>
  <c r="Q34" i="12"/>
  <c r="U34" i="12"/>
  <c r="I35" i="12"/>
  <c r="K35" i="12"/>
  <c r="F36" i="12"/>
  <c r="G36" i="12" s="1"/>
  <c r="I36" i="12"/>
  <c r="K36" i="12"/>
  <c r="O36" i="12"/>
  <c r="O35" i="12" s="1"/>
  <c r="Q36" i="12"/>
  <c r="Q35" i="12" s="1"/>
  <c r="U36" i="12"/>
  <c r="U35" i="12" s="1"/>
  <c r="F39" i="12"/>
  <c r="G39" i="12"/>
  <c r="G38" i="12" s="1"/>
  <c r="I58" i="1" s="1"/>
  <c r="I39" i="12"/>
  <c r="I38" i="12" s="1"/>
  <c r="K39" i="12"/>
  <c r="K38" i="12" s="1"/>
  <c r="O39" i="12"/>
  <c r="O38" i="12" s="1"/>
  <c r="Q39" i="12"/>
  <c r="Q38" i="12" s="1"/>
  <c r="U39" i="12"/>
  <c r="U38" i="12" s="1"/>
  <c r="F42" i="12"/>
  <c r="G42" i="12" s="1"/>
  <c r="I42" i="12"/>
  <c r="K42" i="12"/>
  <c r="O42" i="12"/>
  <c r="Q42" i="12"/>
  <c r="U42" i="12"/>
  <c r="F43" i="12"/>
  <c r="G43" i="12" s="1"/>
  <c r="M43" i="12" s="1"/>
  <c r="I43" i="12"/>
  <c r="K43" i="12"/>
  <c r="O43" i="12"/>
  <c r="Q43" i="12"/>
  <c r="U43" i="12"/>
  <c r="F44" i="12"/>
  <c r="G44" i="12"/>
  <c r="M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3" i="12"/>
  <c r="G63" i="12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O65" i="12"/>
  <c r="F66" i="12"/>
  <c r="G66" i="12" s="1"/>
  <c r="I66" i="12"/>
  <c r="K66" i="12"/>
  <c r="O66" i="12"/>
  <c r="Q66" i="12"/>
  <c r="Q65" i="12" s="1"/>
  <c r="U66" i="12"/>
  <c r="U65" i="12" s="1"/>
  <c r="F68" i="12"/>
  <c r="G68" i="12" s="1"/>
  <c r="M68" i="12" s="1"/>
  <c r="I68" i="12"/>
  <c r="K68" i="12"/>
  <c r="K65" i="12" s="1"/>
  <c r="O68" i="12"/>
  <c r="Q68" i="12"/>
  <c r="U68" i="12"/>
  <c r="F71" i="12"/>
  <c r="G71" i="12" s="1"/>
  <c r="M71" i="12" s="1"/>
  <c r="I71" i="12"/>
  <c r="K71" i="12"/>
  <c r="O71" i="12"/>
  <c r="Q71" i="12"/>
  <c r="U71" i="12"/>
  <c r="F73" i="12"/>
  <c r="G73" i="12" s="1"/>
  <c r="M73" i="12" s="1"/>
  <c r="I73" i="12"/>
  <c r="K73" i="12"/>
  <c r="O73" i="12"/>
  <c r="Q73" i="12"/>
  <c r="U73" i="12"/>
  <c r="F75" i="12"/>
  <c r="G75" i="12" s="1"/>
  <c r="M75" i="12" s="1"/>
  <c r="I75" i="12"/>
  <c r="K75" i="12"/>
  <c r="O75" i="12"/>
  <c r="Q75" i="12"/>
  <c r="U75" i="12"/>
  <c r="F77" i="12"/>
  <c r="G77" i="12"/>
  <c r="M77" i="12" s="1"/>
  <c r="I77" i="12"/>
  <c r="K77" i="12"/>
  <c r="O77" i="12"/>
  <c r="Q77" i="12"/>
  <c r="U77" i="12"/>
  <c r="F79" i="12"/>
  <c r="G79" i="12"/>
  <c r="M79" i="12" s="1"/>
  <c r="I79" i="12"/>
  <c r="K79" i="12"/>
  <c r="O79" i="12"/>
  <c r="Q79" i="12"/>
  <c r="U79" i="12"/>
  <c r="F82" i="12"/>
  <c r="G82" i="12"/>
  <c r="M82" i="12" s="1"/>
  <c r="I82" i="12"/>
  <c r="K82" i="12"/>
  <c r="O82" i="12"/>
  <c r="Q82" i="12"/>
  <c r="U82" i="12"/>
  <c r="F84" i="12"/>
  <c r="G84" i="12" s="1"/>
  <c r="M84" i="12" s="1"/>
  <c r="I84" i="12"/>
  <c r="K84" i="12"/>
  <c r="O84" i="12"/>
  <c r="Q84" i="12"/>
  <c r="Q81" i="12" s="1"/>
  <c r="U84" i="12"/>
  <c r="F86" i="12"/>
  <c r="G86" i="12" s="1"/>
  <c r="M86" i="12" s="1"/>
  <c r="I86" i="12"/>
  <c r="K86" i="12"/>
  <c r="O86" i="12"/>
  <c r="Q86" i="12"/>
  <c r="U86" i="12"/>
  <c r="U81" i="12" s="1"/>
  <c r="F88" i="12"/>
  <c r="G88" i="12" s="1"/>
  <c r="M88" i="12" s="1"/>
  <c r="I88" i="12"/>
  <c r="K88" i="12"/>
  <c r="O88" i="12"/>
  <c r="Q88" i="12"/>
  <c r="U88" i="12"/>
  <c r="F91" i="12"/>
  <c r="G91" i="12" s="1"/>
  <c r="M91" i="12" s="1"/>
  <c r="I91" i="12"/>
  <c r="K91" i="12"/>
  <c r="O91" i="12"/>
  <c r="Q91" i="12"/>
  <c r="Q90" i="12" s="1"/>
  <c r="U91" i="12"/>
  <c r="U90" i="12" s="1"/>
  <c r="F93" i="12"/>
  <c r="G93" i="12" s="1"/>
  <c r="I93" i="12"/>
  <c r="K93" i="12"/>
  <c r="K90" i="12" s="1"/>
  <c r="O93" i="12"/>
  <c r="Q93" i="12"/>
  <c r="U93" i="12"/>
  <c r="F95" i="12"/>
  <c r="G95" i="12"/>
  <c r="M95" i="12" s="1"/>
  <c r="I95" i="12"/>
  <c r="K95" i="12"/>
  <c r="O95" i="12"/>
  <c r="Q95" i="12"/>
  <c r="U95" i="12"/>
  <c r="F97" i="12"/>
  <c r="G97" i="12"/>
  <c r="M97" i="12" s="1"/>
  <c r="I97" i="12"/>
  <c r="K97" i="12"/>
  <c r="O97" i="12"/>
  <c r="Q97" i="12"/>
  <c r="U97" i="12"/>
  <c r="F99" i="12"/>
  <c r="G99" i="12" s="1"/>
  <c r="M99" i="12" s="1"/>
  <c r="I99" i="12"/>
  <c r="K99" i="12"/>
  <c r="O99" i="12"/>
  <c r="Q99" i="12"/>
  <c r="U99" i="12"/>
  <c r="F102" i="12"/>
  <c r="G102" i="12" s="1"/>
  <c r="I102" i="12"/>
  <c r="K102" i="12"/>
  <c r="O102" i="12"/>
  <c r="Q102" i="12"/>
  <c r="U102" i="12"/>
  <c r="F103" i="12"/>
  <c r="G103" i="12"/>
  <c r="M103" i="12" s="1"/>
  <c r="I103" i="12"/>
  <c r="K103" i="12"/>
  <c r="O103" i="12"/>
  <c r="Q103" i="12"/>
  <c r="U103" i="12"/>
  <c r="F104" i="12"/>
  <c r="G104" i="12"/>
  <c r="M104" i="12" s="1"/>
  <c r="I104" i="12"/>
  <c r="K104" i="12"/>
  <c r="O104" i="12"/>
  <c r="O101" i="12" s="1"/>
  <c r="Q104" i="12"/>
  <c r="Q101" i="12" s="1"/>
  <c r="U104" i="12"/>
  <c r="U101" i="12" s="1"/>
  <c r="I19" i="1"/>
  <c r="I18" i="1"/>
  <c r="AZ45" i="1"/>
  <c r="AZ43" i="1"/>
  <c r="G27" i="1"/>
  <c r="H40" i="1"/>
  <c r="J28" i="1"/>
  <c r="J26" i="1"/>
  <c r="G38" i="1"/>
  <c r="F38" i="1"/>
  <c r="J23" i="1"/>
  <c r="J24" i="1"/>
  <c r="J25" i="1"/>
  <c r="J27" i="1"/>
  <c r="E24" i="1"/>
  <c r="G24" i="1"/>
  <c r="E26" i="1"/>
  <c r="G26" i="1"/>
  <c r="M36" i="12" l="1"/>
  <c r="M35" i="12" s="1"/>
  <c r="G35" i="12"/>
  <c r="I57" i="1" s="1"/>
  <c r="G24" i="12"/>
  <c r="I53" i="1" s="1"/>
  <c r="M25" i="12"/>
  <c r="M24" i="12" s="1"/>
  <c r="I39" i="1"/>
  <c r="I40" i="1" s="1"/>
  <c r="J39" i="1" s="1"/>
  <c r="J40" i="1" s="1"/>
  <c r="F40" i="1"/>
  <c r="K101" i="12"/>
  <c r="I90" i="12"/>
  <c r="O81" i="12"/>
  <c r="U70" i="12"/>
  <c r="I70" i="12"/>
  <c r="Q41" i="12"/>
  <c r="M39" i="12"/>
  <c r="M38" i="12" s="1"/>
  <c r="O24" i="12"/>
  <c r="O8" i="12"/>
  <c r="I101" i="12"/>
  <c r="Q70" i="12"/>
  <c r="O70" i="12"/>
  <c r="U41" i="12"/>
  <c r="K8" i="12"/>
  <c r="O90" i="12"/>
  <c r="K81" i="12"/>
  <c r="I81" i="12"/>
  <c r="K41" i="12"/>
  <c r="G28" i="12"/>
  <c r="I54" i="1" s="1"/>
  <c r="K24" i="12"/>
  <c r="U8" i="12"/>
  <c r="I8" i="12"/>
  <c r="K70" i="12"/>
  <c r="I65" i="12"/>
  <c r="O41" i="12"/>
  <c r="I41" i="12"/>
  <c r="U24" i="12"/>
  <c r="I24" i="12"/>
  <c r="Q8" i="12"/>
  <c r="G28" i="1"/>
  <c r="G23" i="1"/>
  <c r="G29" i="1" s="1"/>
  <c r="G41" i="12"/>
  <c r="I59" i="1" s="1"/>
  <c r="M42" i="12"/>
  <c r="M41" i="12" s="1"/>
  <c r="M22" i="12"/>
  <c r="M21" i="12" s="1"/>
  <c r="G21" i="12"/>
  <c r="I52" i="1" s="1"/>
  <c r="G31" i="12"/>
  <c r="I55" i="1" s="1"/>
  <c r="M32" i="12"/>
  <c r="M31" i="12" s="1"/>
  <c r="M70" i="12"/>
  <c r="M102" i="12"/>
  <c r="M101" i="12" s="1"/>
  <c r="G101" i="12"/>
  <c r="I64" i="1" s="1"/>
  <c r="I20" i="1" s="1"/>
  <c r="G90" i="12"/>
  <c r="I63" i="1" s="1"/>
  <c r="M93" i="12"/>
  <c r="M90" i="12" s="1"/>
  <c r="M81" i="12"/>
  <c r="M34" i="12"/>
  <c r="M33" i="12" s="1"/>
  <c r="G33" i="12"/>
  <c r="I56" i="1" s="1"/>
  <c r="M66" i="12"/>
  <c r="M65" i="12" s="1"/>
  <c r="G65" i="12"/>
  <c r="I60" i="1" s="1"/>
  <c r="G8" i="12"/>
  <c r="G81" i="12"/>
  <c r="I62" i="1" s="1"/>
  <c r="M9" i="12"/>
  <c r="M8" i="12" s="1"/>
  <c r="G70" i="12"/>
  <c r="I61" i="1" s="1"/>
  <c r="G106" i="12" l="1"/>
  <c r="I51" i="1"/>
  <c r="I17" i="1"/>
  <c r="I16" i="1" l="1"/>
  <c r="I21" i="1" s="1"/>
  <c r="I6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<sst xmlns="http://schemas.openxmlformats.org/spreadsheetml/2006/main" count="496" uniqueCount="242">
  <si>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</si>
  <si>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</si>
  <si>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</si>
  <si>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</si>
  <si>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</si>
  <si>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</si>
  <si>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</si>
  <si>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</si>
  <si>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</si>
  <si>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</si>
  <si>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</si>
  <si>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</si>
  <si>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</si>
  <si>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</si>
  <si>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</si>
  <si>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</si>
  <si>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</si>
  <si>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</si>
  <si>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</si>
  <si>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</si>
  <si>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</si>
  <si>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</si>
  <si>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</si>
  <si>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</si>
  <si>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</si>
  <si>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</si>
  <si>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</si>
  <si>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</si>
  <si>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</si>
  <si>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</si>
  <si>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</si>
  <si>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</si>
  <si>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</si>
  <si>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</si>
  <si>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</si>
  <si>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</si>
  <si>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</si>
  <si>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</si>
  <si>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</si>
  <si>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</si>
  <si>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</si>
  <si>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ZUŠ Pavla Kalety, Sokola Tůmy 105/10, Český Těšín</t>
  </si>
  <si>
    <t>Rozpočet:</t>
  </si>
  <si>
    <t>Misto</t>
  </si>
  <si>
    <t>Cenová nabídka č. N023/2025</t>
  </si>
  <si>
    <t>ZUŠ Pavla Kalety, Český Těšín, příspěvková organizace</t>
  </si>
  <si>
    <t>Sokola Tůmy 105/10</t>
  </si>
  <si>
    <t>Český Těšín</t>
  </si>
  <si>
    <t>737 01</t>
  </si>
  <si>
    <t>68899106</t>
  </si>
  <si>
    <t>Rozpočet</t>
  </si>
  <si>
    <t>Celkem za stavbu</t>
  </si>
  <si>
    <t>CZK</t>
  </si>
  <si>
    <t xml:space="preserve">Popis rozpočtu:  - </t>
  </si>
  <si>
    <t>Cenová nabídka č.N023/2025, stavební práce po zatečení hasební vodou po požáru Obchodní akademie  a Základní školy v Českém Těšíne.</t>
  </si>
  <si>
    <t>Po ukončení prací bude vyhotoven soupis skutečně provedených prací.</t>
  </si>
  <si>
    <t>Rekapitulace dílů</t>
  </si>
  <si>
    <t>Typ dílu</t>
  </si>
  <si>
    <t>60</t>
  </si>
  <si>
    <t>Úpravy povrchů, omítky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</si>
  <si>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</si>
  <si>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</si>
  <si>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</si>
  <si>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</si>
  <si>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</si>
  <si>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</si>
  <si>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97</t>
  </si>
  <si>
    <t>Likvidace odpadu</t>
  </si>
  <si>
    <t>99</t>
  </si>
  <si>
    <t>Staveništní přesun hmot</t>
  </si>
  <si>
    <t>762</t>
  </si>
  <si>
    <t>Konstrukce tesařské</t>
  </si>
  <si>
    <t>763</t>
  </si>
  <si>
    <t>Dřevostavby</t>
  </si>
  <si>
    <t>764</t>
  </si>
  <si>
    <t>Konstrukce klempířské - oprava střechy</t>
  </si>
  <si>
    <t>766</t>
  </si>
  <si>
    <t>Konstrukce truhlářské</t>
  </si>
  <si>
    <t>775</t>
  </si>
  <si>
    <t>Podlahy vlysové a parketové</t>
  </si>
  <si>
    <t>776</t>
  </si>
  <si>
    <t>Podlahy povlakové</t>
  </si>
  <si>
    <t>784</t>
  </si>
  <si>
    <t>Malby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</si>
  <si>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</si>
  <si>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</si>
  <si>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</si>
  <si>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</si>
  <si>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</si>
  <si>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</si>
  <si>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</si>
  <si>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</si>
  <si>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</si>
  <si>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</si>
  <si>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</si>
  <si>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</si>
  <si>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</si>
  <si>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</si>
  <si>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</si>
  <si>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</si>
  <si>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</si>
  <si>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</si>
  <si>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</si>
  <si>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</si>
  <si>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</si>
  <si>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</si>
  <si>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</si>
  <si>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</si>
  <si>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</si>
  <si>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</si>
  <si>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</si>
  <si>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</si>
  <si>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</si>
  <si>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784191201R00</t>
  </si>
  <si>
    <t>Penetrace hloubková</t>
  </si>
  <si>
    <t>m2</t>
  </si>
  <si>
    <t>POL1_0</t>
  </si>
  <si>
    <t>Místnosti č. 21, 22, 28, 29</t>
  </si>
  <si>
    <t>POP</t>
  </si>
  <si>
    <t>601031113R00</t>
  </si>
  <si>
    <t>Potažení dřev.stropů rákosovou rohoží, 2.vrstvy</t>
  </si>
  <si>
    <t>Místnosti č. 28</t>
  </si>
  <si>
    <t>601011112RT5</t>
  </si>
  <si>
    <t>Omítka na stropech/podhledech jádrová</t>
  </si>
  <si>
    <t>601011141R00</t>
  </si>
  <si>
    <t>Omítka na stropech/podhledech štuková</t>
  </si>
  <si>
    <t>602011112RT5</t>
  </si>
  <si>
    <t>Omítka na stěnách jádrová</t>
  </si>
  <si>
    <t>602011141RT1</t>
  </si>
  <si>
    <t>Omítka na stěnách štuková</t>
  </si>
  <si>
    <t>631591115R00</t>
  </si>
  <si>
    <t>Násyp pod podlahy z keramzitu</t>
  </si>
  <si>
    <t>m3</t>
  </si>
  <si>
    <t>Místnosti č. 28, 29</t>
  </si>
  <si>
    <t>941955003R00</t>
  </si>
  <si>
    <t>Lešení lehké pomocné, výška podlahy do 2,5 m</t>
  </si>
  <si>
    <t>Místnosti č. 11, 21, 22, 28, 29</t>
  </si>
  <si>
    <t>94X1</t>
  </si>
  <si>
    <t>Lešení, oprava střechy</t>
  </si>
  <si>
    <t>soubor</t>
  </si>
  <si>
    <t>952901114R00</t>
  </si>
  <si>
    <t>Vyčištění budov</t>
  </si>
  <si>
    <t>979X1</t>
  </si>
  <si>
    <t>Likvidace stavebního odpadu</t>
  </si>
  <si>
    <t>999281108R00</t>
  </si>
  <si>
    <t>Přesun hmot pro opravy a údržbu</t>
  </si>
  <si>
    <t>t</t>
  </si>
  <si>
    <t>762521104RT2</t>
  </si>
  <si>
    <t>Položení podlah nehoblovaných na sraz, hrubá prkna, včetně dodávky řeziva</t>
  </si>
  <si>
    <t>763614231RW6</t>
  </si>
  <si>
    <t>Montáž podlahy z desek, šroubov., vč. dodávky desky OSB</t>
  </si>
  <si>
    <t>1</t>
  </si>
  <si>
    <t xml:space="preserve">Demontáž stávající krytiny </t>
  </si>
  <si>
    <t>2</t>
  </si>
  <si>
    <t>Demontáž záklopu</t>
  </si>
  <si>
    <t>3</t>
  </si>
  <si>
    <t>Demontáž poškozených krovů</t>
  </si>
  <si>
    <t>kus</t>
  </si>
  <si>
    <t>4</t>
  </si>
  <si>
    <t>Demontáž oplechování stěn</t>
  </si>
  <si>
    <t>m</t>
  </si>
  <si>
    <t>5</t>
  </si>
  <si>
    <t>Demontáž hřebene střechy</t>
  </si>
  <si>
    <t>6</t>
  </si>
  <si>
    <t>Demontáž okapového plechu</t>
  </si>
  <si>
    <t>7</t>
  </si>
  <si>
    <t>Demontáž okapů</t>
  </si>
  <si>
    <t>8</t>
  </si>
  <si>
    <t>Demontáž okapového háku</t>
  </si>
  <si>
    <t>9</t>
  </si>
  <si>
    <t>Demontáž pozednice</t>
  </si>
  <si>
    <t>10</t>
  </si>
  <si>
    <t>Montáž pozednice</t>
  </si>
  <si>
    <t>11</t>
  </si>
  <si>
    <t>Montáž krovů</t>
  </si>
  <si>
    <t>12</t>
  </si>
  <si>
    <t>Montáž záklopu</t>
  </si>
  <si>
    <t>13</t>
  </si>
  <si>
    <t>Montáž střešní fólie</t>
  </si>
  <si>
    <t>14</t>
  </si>
  <si>
    <t>Montáž krytiny</t>
  </si>
  <si>
    <t>15</t>
  </si>
  <si>
    <t>Montáž hřebene střechy</t>
  </si>
  <si>
    <t>16</t>
  </si>
  <si>
    <t>Montáž oplechování zdi</t>
  </si>
  <si>
    <t>17</t>
  </si>
  <si>
    <t>Montáž okapního plechu</t>
  </si>
  <si>
    <t>18</t>
  </si>
  <si>
    <t>Montáž okapního háku</t>
  </si>
  <si>
    <t>19</t>
  </si>
  <si>
    <t>Montáž okapu</t>
  </si>
  <si>
    <t>20</t>
  </si>
  <si>
    <t>Demontáž, zpětná montáž klimatizace</t>
  </si>
  <si>
    <t>Bude upřesněno</t>
  </si>
  <si>
    <t>21</t>
  </si>
  <si>
    <t>Přesun hmot, manipulace</t>
  </si>
  <si>
    <t>22</t>
  </si>
  <si>
    <t>Impregnace</t>
  </si>
  <si>
    <t>766695212R00</t>
  </si>
  <si>
    <t>Montáž prahů dveří jednokřídlových š. do 10 cm</t>
  </si>
  <si>
    <t>61187396R</t>
  </si>
  <si>
    <t>Prah bukový</t>
  </si>
  <si>
    <t>POL3_0</t>
  </si>
  <si>
    <t>775510010RAC</t>
  </si>
  <si>
    <t>Podlahy vlysové lepené do tmele</t>
  </si>
  <si>
    <t>POL2_0</t>
  </si>
  <si>
    <t>775592000R00</t>
  </si>
  <si>
    <t>Broušení dřevěných podlah hrubé + střední + jemné</t>
  </si>
  <si>
    <t>775599144R00</t>
  </si>
  <si>
    <t>Lak dřevěných podlah, přebroušení</t>
  </si>
  <si>
    <t>775413110R00</t>
  </si>
  <si>
    <t>Podlahové lišty ze dřeva, přibíjené</t>
  </si>
  <si>
    <t>775542022R00</t>
  </si>
  <si>
    <t>Podložka Mirelon 3 mm</t>
  </si>
  <si>
    <t>77658311.RTX</t>
  </si>
  <si>
    <t>Nalepení podložky pod koberec, pouze nalepení</t>
  </si>
  <si>
    <t>Podložka pod koberec, Proflooring Floorwise Lift, vč.průřezu</t>
  </si>
  <si>
    <t>776570020RAI</t>
  </si>
  <si>
    <t>Podlaha povlaková textilní lepená, soklík, pouze položení, koberec ve specifikaci</t>
  </si>
  <si>
    <t>697410983RX</t>
  </si>
  <si>
    <t>Koberec, vč.průřezu</t>
  </si>
  <si>
    <t>784011222R00</t>
  </si>
  <si>
    <t>Zakrytí podlah, včetně odstranění</t>
  </si>
  <si>
    <t>Místnosti č. 11, 12</t>
  </si>
  <si>
    <t>784452911R00</t>
  </si>
  <si>
    <t>Lokalní oprava omítek před malbami, tmelení, obrus, akrylování</t>
  </si>
  <si>
    <t>Penetrace podkladu hloubková</t>
  </si>
  <si>
    <t>784195212R00</t>
  </si>
  <si>
    <t>Malba bílá, bez penetrace, 2 x</t>
  </si>
  <si>
    <t>784496912R00</t>
  </si>
  <si>
    <t>Oprava, izolování nátěrem</t>
  </si>
  <si>
    <t>90SAN0001</t>
  </si>
  <si>
    <t>Dopravní náklady, osobní automobil</t>
  </si>
  <si>
    <t>km</t>
  </si>
  <si>
    <t>90SAN0002</t>
  </si>
  <si>
    <t>Dopravní náklady, dodávkový automobil</t>
  </si>
  <si>
    <t xml:space="preserve">Dopravní náklady - střecha 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</si>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</sst>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31" xfId="0" applyNumberFormat="1" applyFont="1" applyFill="1" applyBorder="1" applyAlignment="1">
      <alignment horizontal="center" vertical="center" wrapText="1" shrinkToFit="1"/>
    </xf>
    <xf numFmtId="3" fontId="7" fillId="2" borderId="32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4" borderId="6" xfId="0" applyNumberFormat="1" applyFont="1" applyFill="1" applyBorder="1" applyAlignment="1">
      <alignment wrapText="1" shrinkToFit="1"/>
    </xf>
    <xf numFmtId="3" fontId="15" fillId="4" borderId="6" xfId="0" applyNumberFormat="1" applyFont="1" applyFill="1" applyBorder="1" applyAlignment="1">
      <alignment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2" borderId="32" xfId="0" applyFont="1" applyFill="1" applyBorder="1" applyAlignment="1">
      <alignment horizontal="center" vertical="center" wrapText="1"/>
    </xf>
    <xf numFmtId="0" fontId="17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7" fillId="2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2" borderId="31" xfId="0" applyFill="1" applyBorder="1"/>
    <xf numFmtId="49" fontId="0" fillId="2" borderId="31" xfId="0" applyNumberFormat="1" applyFill="1" applyBorder="1"/>
    <xf numFmtId="0" fontId="0" fillId="2" borderId="48" xfId="0" applyFill="1" applyBorder="1" applyAlignment="1">
      <alignment vertical="top"/>
    </xf>
    <xf numFmtId="0" fontId="0" fillId="2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2" borderId="38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2" borderId="38" xfId="0" applyNumberFormat="1" applyFill="1" applyBorder="1" applyAlignment="1">
      <alignment vertical="top" shrinkToFit="1"/>
    </xf>
    <xf numFmtId="4" fontId="18" fillId="3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50" xfId="0" applyFill="1" applyBorder="1"/>
    <xf numFmtId="0" fontId="0" fillId="2" borderId="51" xfId="0" applyFill="1" applyBorder="1" applyAlignment="1">
      <alignment wrapText="1"/>
    </xf>
    <xf numFmtId="0" fontId="0" fillId="2" borderId="52" xfId="0" applyFill="1" applyBorder="1" applyAlignment="1">
      <alignment vertical="top"/>
    </xf>
    <xf numFmtId="49" fontId="0" fillId="2" borderId="52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164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8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3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2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3" xfId="0" applyNumberFormat="1" applyFill="1" applyBorder="1"/>
    <xf numFmtId="3" fontId="0" fillId="4" borderId="12" xfId="0" applyNumberFormat="1" applyFill="1" applyBorder="1"/>
    <xf numFmtId="0" fontId="0" fillId="0" borderId="0" xfId="0" applyNumberFormat="1" applyAlignment="1">
      <alignment wrapText="1"/>
    </xf>
    <xf numFmtId="0" fontId="17" fillId="2" borderId="31" xfId="0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5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35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68"/>
  <sheetViews>
    <sheetView showGridLines="0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36</v>
      </c>
      <c r="B1" s="225" t="s">
        <v>40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38</v>
      </c>
      <c r="C2" s="80"/>
      <c r="D2" s="242" t="s">
        <v>44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1" t="s">
        <v>43</v>
      </c>
      <c r="C3" s="82"/>
      <c r="D3" s="208" t="s">
        <v>41</v>
      </c>
      <c r="E3" s="209"/>
      <c r="F3" s="209"/>
      <c r="G3" s="209"/>
      <c r="H3" s="209"/>
      <c r="I3" s="209"/>
      <c r="J3" s="210"/>
    </row>
    <row r="4" spans="1:15" ht="23.25" hidden="1" customHeight="1" x14ac:dyDescent="0.2">
      <c r="A4" s="4"/>
      <c r="B4" s="83" t="s">
        <v>42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45</v>
      </c>
      <c r="E5" s="25"/>
      <c r="F5" s="25"/>
      <c r="G5" s="25"/>
      <c r="H5" s="27" t="s">
        <v>33</v>
      </c>
      <c r="I5" s="89" t="s">
        <v>49</v>
      </c>
      <c r="J5" s="11"/>
    </row>
    <row r="6" spans="1:15" ht="15.75" customHeight="1" x14ac:dyDescent="0.2">
      <c r="A6" s="4"/>
      <c r="B6" s="39"/>
      <c r="C6" s="25"/>
      <c r="D6" s="89" t="s">
        <v>46</v>
      </c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 t="s">
        <v>48</v>
      </c>
      <c r="D7" s="78" t="s">
        <v>47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43" t="s">
        <v>23</v>
      </c>
      <c r="B16" s="144" t="s">
        <v>23</v>
      </c>
      <c r="C16" s="56"/>
      <c r="D16" s="57"/>
      <c r="E16" s="220"/>
      <c r="F16" s="221"/>
      <c r="G16" s="220"/>
      <c r="H16" s="221"/>
      <c r="I16" s="220">
        <f>SUMIF(F51:F64,A16,I51:I64)+SUMIF(F51:F64,"PSU",I51:I64)</f>
        <v>0</v>
      </c>
      <c r="J16" s="234"/>
    </row>
    <row r="17" spans="1:10" ht="23.25" customHeight="1" x14ac:dyDescent="0.2">
      <c r="A17" s="143" t="s">
        <v>24</v>
      </c>
      <c r="B17" s="144" t="s">
        <v>24</v>
      </c>
      <c r="C17" s="56"/>
      <c r="D17" s="57"/>
      <c r="E17" s="220"/>
      <c r="F17" s="221"/>
      <c r="G17" s="220"/>
      <c r="H17" s="221"/>
      <c r="I17" s="220">
        <f>SUMIF(F51:F64,A17,I51:I64)</f>
        <v>0</v>
      </c>
      <c r="J17" s="234"/>
    </row>
    <row r="18" spans="1:10" ht="23.25" customHeight="1" x14ac:dyDescent="0.2">
      <c r="A18" s="143" t="s">
        <v>25</v>
      </c>
      <c r="B18" s="144" t="s">
        <v>25</v>
      </c>
      <c r="C18" s="56"/>
      <c r="D18" s="57"/>
      <c r="E18" s="220"/>
      <c r="F18" s="221"/>
      <c r="G18" s="220"/>
      <c r="H18" s="221"/>
      <c r="I18" s="220">
        <f>SUMIF(F51:F64,A18,I51:I64)</f>
        <v>0</v>
      </c>
      <c r="J18" s="234"/>
    </row>
    <row r="19" spans="1:10" ht="23.25" customHeight="1" x14ac:dyDescent="0.2">
      <c r="A19" s="143" t="s">
        <v>85</v>
      </c>
      <c r="B19" s="144" t="s">
        <v>26</v>
      </c>
      <c r="C19" s="56"/>
      <c r="D19" s="57"/>
      <c r="E19" s="220"/>
      <c r="F19" s="221"/>
      <c r="G19" s="220"/>
      <c r="H19" s="221"/>
      <c r="I19" s="220">
        <f>SUMIF(F51:F64,A19,I51:I64)</f>
        <v>0</v>
      </c>
      <c r="J19" s="234"/>
    </row>
    <row r="20" spans="1:10" ht="23.25" customHeight="1" x14ac:dyDescent="0.2">
      <c r="A20" s="143" t="s">
        <v>84</v>
      </c>
      <c r="B20" s="144" t="s">
        <v>27</v>
      </c>
      <c r="C20" s="56"/>
      <c r="D20" s="57"/>
      <c r="E20" s="220"/>
      <c r="F20" s="221"/>
      <c r="G20" s="220"/>
      <c r="H20" s="221"/>
      <c r="I20" s="220">
        <f>SUMIF(F51:F64,A20,I51:I64)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hidden="1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I23*E23/100</f>
        <v>0</v>
      </c>
      <c r="H24" s="240"/>
      <c r="I24" s="240"/>
      <c r="J24" s="60" t="str">
        <f t="shared" si="0"/>
        <v>CZK</v>
      </c>
    </row>
    <row r="25" spans="1:10" ht="23.25" customHeight="1" thickBot="1" x14ac:dyDescent="0.25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hidden="1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I25*E25/100</f>
        <v>0</v>
      </c>
      <c r="H26" s="229"/>
      <c r="I26" s="229"/>
      <c r="J26" s="54" t="str">
        <f t="shared" si="0"/>
        <v>CZK</v>
      </c>
    </row>
    <row r="27" spans="1:10" ht="23.25" hidden="1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customHeight="1" thickBot="1" x14ac:dyDescent="0.25">
      <c r="A28" s="4"/>
      <c r="B28" s="114" t="s">
        <v>22</v>
      </c>
      <c r="C28" s="115"/>
      <c r="D28" s="115"/>
      <c r="E28" s="116"/>
      <c r="F28" s="117"/>
      <c r="G28" s="217">
        <f>ZakladDPHSniVypocet+ZakladDPHZaklVypocet</f>
        <v>0</v>
      </c>
      <c r="H28" s="217"/>
      <c r="I28" s="217"/>
      <c r="J28" s="118" t="str">
        <f t="shared" si="0"/>
        <v>CZK</v>
      </c>
    </row>
    <row r="29" spans="1:10" ht="27.75" hidden="1" customHeight="1" thickBot="1" x14ac:dyDescent="0.25">
      <c r="A29" s="4"/>
      <c r="B29" s="114" t="s">
        <v>35</v>
      </c>
      <c r="C29" s="119"/>
      <c r="D29" s="119"/>
      <c r="E29" s="119"/>
      <c r="F29" s="119"/>
      <c r="G29" s="231">
        <f>ZakladDPHSni+DPHSni+ZakladDPHZakl+DPHZakl+Zaokrouhleni</f>
        <v>0</v>
      </c>
      <c r="H29" s="231"/>
      <c r="I29" s="231"/>
      <c r="J29" s="120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52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52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6" t="s">
        <v>1</v>
      </c>
      <c r="J38" s="100" t="s">
        <v>0</v>
      </c>
    </row>
    <row r="39" spans="1:52" ht="25.5" hidden="1" customHeight="1" x14ac:dyDescent="0.2">
      <c r="A39" s="95">
        <v>1</v>
      </c>
      <c r="B39" s="101" t="s">
        <v>50</v>
      </c>
      <c r="C39" s="211" t="s">
        <v>44</v>
      </c>
      <c r="D39" s="212"/>
      <c r="E39" s="212"/>
      <c r="F39" s="107">
        <f>'Rozpočet Pol'!AC106</f>
        <v>0</v>
      </c>
      <c r="G39" s="108">
        <f>'Rozpočet Pol'!AD106</f>
        <v>0</v>
      </c>
      <c r="H39" s="109"/>
      <c r="I39" s="110">
        <f>F39+G39+H39</f>
        <v>0</v>
      </c>
      <c r="J39" s="102" t="str">
        <f>IF(CenaCelkemVypocet=0,"",I39/CenaCelkemVypocet*100)</f>
        <v/>
      </c>
    </row>
    <row r="40" spans="1:52" ht="25.5" hidden="1" customHeight="1" x14ac:dyDescent="0.2">
      <c r="A40" s="95"/>
      <c r="B40" s="213" t="s">
        <v>51</v>
      </c>
      <c r="C40" s="214"/>
      <c r="D40" s="214"/>
      <c r="E40" s="21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3">
        <f>SUMIF(A39:A39,"=1",I39:I39)</f>
        <v>0</v>
      </c>
      <c r="J40" s="96">
        <f>SUMIF(A39:A39,"=1",J39:J39)</f>
        <v>0</v>
      </c>
    </row>
    <row r="42" spans="1:52" x14ac:dyDescent="0.2">
      <c r="B42" t="s">
        <v>53</v>
      </c>
    </row>
    <row r="43" spans="1:52" ht="25.5" x14ac:dyDescent="0.2">
      <c r="B43" s="215" t="s">
        <v>54</v>
      </c>
      <c r="C43" s="215"/>
      <c r="D43" s="215"/>
      <c r="E43" s="215"/>
      <c r="F43" s="215"/>
      <c r="G43" s="215"/>
      <c r="H43" s="215"/>
      <c r="I43" s="215"/>
      <c r="J43" s="215"/>
      <c r="AZ43" s="121" t="str">
        <f>B43</f>
        <v>Cenová nabídka č.N023/2025, stavební práce po zatečení hasební vodou po požáru Obchodní akademie  a Základní školy v Českém Těšíne.</v>
      </c>
    </row>
    <row r="45" spans="1:52" x14ac:dyDescent="0.2">
      <c r="B45" s="215" t="s">
        <v>55</v>
      </c>
      <c r="C45" s="215"/>
      <c r="D45" s="215"/>
      <c r="E45" s="215"/>
      <c r="F45" s="215"/>
      <c r="G45" s="215"/>
      <c r="H45" s="215"/>
      <c r="I45" s="215"/>
      <c r="J45" s="215"/>
      <c r="AZ45" s="121" t="str">
        <f>B45</f>
        <v>Po ukončení prací bude vyhotoven soupis skutečně provedených prací.</v>
      </c>
    </row>
    <row r="48" spans="1:52" ht="15.75" x14ac:dyDescent="0.25">
      <c r="B48" s="122" t="s">
        <v>56</v>
      </c>
    </row>
    <row r="50" spans="1:10" ht="25.5" customHeight="1" x14ac:dyDescent="0.2">
      <c r="A50" s="123"/>
      <c r="B50" s="127" t="s">
        <v>16</v>
      </c>
      <c r="C50" s="127" t="s">
        <v>5</v>
      </c>
      <c r="D50" s="128"/>
      <c r="E50" s="128"/>
      <c r="F50" s="131" t="s">
        <v>57</v>
      </c>
      <c r="G50" s="131"/>
      <c r="H50" s="131"/>
      <c r="I50" s="216" t="s">
        <v>28</v>
      </c>
      <c r="J50" s="216"/>
    </row>
    <row r="51" spans="1:10" ht="25.5" customHeight="1" x14ac:dyDescent="0.2">
      <c r="A51" s="124"/>
      <c r="B51" s="132" t="s">
        <v>58</v>
      </c>
      <c r="C51" s="206" t="s">
        <v>59</v>
      </c>
      <c r="D51" s="207"/>
      <c r="E51" s="207"/>
      <c r="F51" s="134" t="s">
        <v>23</v>
      </c>
      <c r="G51" s="135"/>
      <c r="H51" s="135"/>
      <c r="I51" s="205">
        <f>'Rozpočet Pol'!G8</f>
        <v>0</v>
      </c>
      <c r="J51" s="205"/>
    </row>
    <row r="52" spans="1:10" ht="25.5" customHeight="1" x14ac:dyDescent="0.2">
      <c r="A52" s="124"/>
      <c r="B52" s="126" t="s">
        <v>60</v>
      </c>
      <c r="C52" s="199" t="s">
        <v>61</v>
      </c>
      <c r="D52" s="200"/>
      <c r="E52" s="200"/>
      <c r="F52" s="136" t="s">
        <v>23</v>
      </c>
      <c r="G52" s="137"/>
      <c r="H52" s="137"/>
      <c r="I52" s="198">
        <f>'Rozpočet Pol'!G21</f>
        <v>0</v>
      </c>
      <c r="J52" s="198"/>
    </row>
    <row r="53" spans="1:10" ht="25.5" customHeight="1" x14ac:dyDescent="0.2">
      <c r="A53" s="124"/>
      <c r="B53" s="126" t="s">
        <v>62</v>
      </c>
      <c r="C53" s="199" t="s">
        <v>63</v>
      </c>
      <c r="D53" s="200"/>
      <c r="E53" s="200"/>
      <c r="F53" s="136" t="s">
        <v>23</v>
      </c>
      <c r="G53" s="137"/>
      <c r="H53" s="137"/>
      <c r="I53" s="198">
        <f>'Rozpočet Pol'!G24</f>
        <v>0</v>
      </c>
      <c r="J53" s="198"/>
    </row>
    <row r="54" spans="1:10" ht="25.5" customHeight="1" x14ac:dyDescent="0.2">
      <c r="A54" s="124"/>
      <c r="B54" s="126" t="s">
        <v>64</v>
      </c>
      <c r="C54" s="199" t="s">
        <v>65</v>
      </c>
      <c r="D54" s="200"/>
      <c r="E54" s="200"/>
      <c r="F54" s="136" t="s">
        <v>23</v>
      </c>
      <c r="G54" s="137"/>
      <c r="H54" s="137"/>
      <c r="I54" s="198">
        <f>'Rozpočet Pol'!G28</f>
        <v>0</v>
      </c>
      <c r="J54" s="198"/>
    </row>
    <row r="55" spans="1:10" ht="25.5" customHeight="1" x14ac:dyDescent="0.2">
      <c r="A55" s="124"/>
      <c r="B55" s="126" t="s">
        <v>66</v>
      </c>
      <c r="C55" s="199" t="s">
        <v>67</v>
      </c>
      <c r="D55" s="200"/>
      <c r="E55" s="200"/>
      <c r="F55" s="136" t="s">
        <v>23</v>
      </c>
      <c r="G55" s="137"/>
      <c r="H55" s="137"/>
      <c r="I55" s="198">
        <f>'Rozpočet Pol'!G31</f>
        <v>0</v>
      </c>
      <c r="J55" s="198"/>
    </row>
    <row r="56" spans="1:10" ht="25.5" customHeight="1" x14ac:dyDescent="0.2">
      <c r="A56" s="124"/>
      <c r="B56" s="126" t="s">
        <v>68</v>
      </c>
      <c r="C56" s="199" t="s">
        <v>69</v>
      </c>
      <c r="D56" s="200"/>
      <c r="E56" s="200"/>
      <c r="F56" s="136" t="s">
        <v>23</v>
      </c>
      <c r="G56" s="137"/>
      <c r="H56" s="137"/>
      <c r="I56" s="198">
        <f>'Rozpočet Pol'!G33</f>
        <v>0</v>
      </c>
      <c r="J56" s="198"/>
    </row>
    <row r="57" spans="1:10" ht="25.5" customHeight="1" x14ac:dyDescent="0.2">
      <c r="A57" s="124"/>
      <c r="B57" s="126" t="s">
        <v>70</v>
      </c>
      <c r="C57" s="199" t="s">
        <v>71</v>
      </c>
      <c r="D57" s="200"/>
      <c r="E57" s="200"/>
      <c r="F57" s="136" t="s">
        <v>24</v>
      </c>
      <c r="G57" s="137"/>
      <c r="H57" s="137"/>
      <c r="I57" s="198">
        <f>'Rozpočet Pol'!G35</f>
        <v>0</v>
      </c>
      <c r="J57" s="198"/>
    </row>
    <row r="58" spans="1:10" ht="25.5" customHeight="1" x14ac:dyDescent="0.2">
      <c r="A58" s="124"/>
      <c r="B58" s="126" t="s">
        <v>72</v>
      </c>
      <c r="C58" s="199" t="s">
        <v>73</v>
      </c>
      <c r="D58" s="200"/>
      <c r="E58" s="200"/>
      <c r="F58" s="136" t="s">
        <v>24</v>
      </c>
      <c r="G58" s="137"/>
      <c r="H58" s="137"/>
      <c r="I58" s="198">
        <f>'Rozpočet Pol'!G38</f>
        <v>0</v>
      </c>
      <c r="J58" s="198"/>
    </row>
    <row r="59" spans="1:10" ht="25.5" customHeight="1" x14ac:dyDescent="0.2">
      <c r="A59" s="124"/>
      <c r="B59" s="126" t="s">
        <v>74</v>
      </c>
      <c r="C59" s="199" t="s">
        <v>75</v>
      </c>
      <c r="D59" s="200"/>
      <c r="E59" s="200"/>
      <c r="F59" s="136" t="s">
        <v>24</v>
      </c>
      <c r="G59" s="137"/>
      <c r="H59" s="137"/>
      <c r="I59" s="198">
        <f>'Rozpočet Pol'!G41</f>
        <v>0</v>
      </c>
      <c r="J59" s="198"/>
    </row>
    <row r="60" spans="1:10" ht="25.5" customHeight="1" x14ac:dyDescent="0.2">
      <c r="A60" s="124"/>
      <c r="B60" s="126" t="s">
        <v>76</v>
      </c>
      <c r="C60" s="199" t="s">
        <v>77</v>
      </c>
      <c r="D60" s="200"/>
      <c r="E60" s="200"/>
      <c r="F60" s="136" t="s">
        <v>24</v>
      </c>
      <c r="G60" s="137"/>
      <c r="H60" s="137"/>
      <c r="I60" s="198">
        <f>'Rozpočet Pol'!G65</f>
        <v>0</v>
      </c>
      <c r="J60" s="198"/>
    </row>
    <row r="61" spans="1:10" ht="25.5" customHeight="1" x14ac:dyDescent="0.2">
      <c r="A61" s="124"/>
      <c r="B61" s="126" t="s">
        <v>78</v>
      </c>
      <c r="C61" s="199" t="s">
        <v>79</v>
      </c>
      <c r="D61" s="200"/>
      <c r="E61" s="200"/>
      <c r="F61" s="136" t="s">
        <v>24</v>
      </c>
      <c r="G61" s="137"/>
      <c r="H61" s="137"/>
      <c r="I61" s="198">
        <f>'Rozpočet Pol'!G70</f>
        <v>0</v>
      </c>
      <c r="J61" s="198"/>
    </row>
    <row r="62" spans="1:10" ht="25.5" customHeight="1" x14ac:dyDescent="0.2">
      <c r="A62" s="124"/>
      <c r="B62" s="126" t="s">
        <v>80</v>
      </c>
      <c r="C62" s="199" t="s">
        <v>81</v>
      </c>
      <c r="D62" s="200"/>
      <c r="E62" s="200"/>
      <c r="F62" s="136" t="s">
        <v>24</v>
      </c>
      <c r="G62" s="137"/>
      <c r="H62" s="137"/>
      <c r="I62" s="198">
        <f>'Rozpočet Pol'!G81</f>
        <v>0</v>
      </c>
      <c r="J62" s="198"/>
    </row>
    <row r="63" spans="1:10" ht="25.5" customHeight="1" x14ac:dyDescent="0.2">
      <c r="A63" s="124"/>
      <c r="B63" s="126" t="s">
        <v>82</v>
      </c>
      <c r="C63" s="199" t="s">
        <v>83</v>
      </c>
      <c r="D63" s="200"/>
      <c r="E63" s="200"/>
      <c r="F63" s="136" t="s">
        <v>24</v>
      </c>
      <c r="G63" s="137"/>
      <c r="H63" s="137"/>
      <c r="I63" s="198">
        <f>'Rozpočet Pol'!G90</f>
        <v>0</v>
      </c>
      <c r="J63" s="198"/>
    </row>
    <row r="64" spans="1:10" ht="25.5" customHeight="1" x14ac:dyDescent="0.2">
      <c r="A64" s="124"/>
      <c r="B64" s="133" t="s">
        <v>84</v>
      </c>
      <c r="C64" s="202" t="s">
        <v>27</v>
      </c>
      <c r="D64" s="203"/>
      <c r="E64" s="203"/>
      <c r="F64" s="138" t="s">
        <v>84</v>
      </c>
      <c r="G64" s="139"/>
      <c r="H64" s="139"/>
      <c r="I64" s="201">
        <f>'Rozpočet Pol'!G101</f>
        <v>0</v>
      </c>
      <c r="J64" s="201"/>
    </row>
    <row r="65" spans="1:10" ht="25.5" customHeight="1" x14ac:dyDescent="0.2">
      <c r="A65" s="125"/>
      <c r="B65" s="129" t="s">
        <v>1</v>
      </c>
      <c r="C65" s="129"/>
      <c r="D65" s="130"/>
      <c r="E65" s="130"/>
      <c r="F65" s="140"/>
      <c r="G65" s="141"/>
      <c r="H65" s="141"/>
      <c r="I65" s="204">
        <f>SUM(I51:I64)</f>
        <v>0</v>
      </c>
      <c r="J65" s="204"/>
    </row>
    <row r="66" spans="1:10" x14ac:dyDescent="0.2">
      <c r="F66" s="142"/>
      <c r="G66" s="94"/>
      <c r="H66" s="142"/>
      <c r="I66" s="94"/>
      <c r="J66" s="94"/>
    </row>
    <row r="67" spans="1:10" x14ac:dyDescent="0.2">
      <c r="F67" s="142"/>
      <c r="G67" s="94"/>
      <c r="H67" s="142"/>
      <c r="I67" s="94"/>
      <c r="J67" s="94"/>
    </row>
    <row r="68" spans="1:10" x14ac:dyDescent="0.2">
      <c r="F68" s="142"/>
      <c r="G68" s="94"/>
      <c r="H68" s="142"/>
      <c r="I68" s="94"/>
      <c r="J68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1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I50:J50"/>
    <mergeCell ref="G28:I28"/>
    <mergeCell ref="G15:H15"/>
    <mergeCell ref="I15:J15"/>
    <mergeCell ref="E16:F16"/>
    <mergeCell ref="D34:E34"/>
    <mergeCell ref="D35:E35"/>
    <mergeCell ref="G19:H19"/>
    <mergeCell ref="G20:H20"/>
    <mergeCell ref="G34:I34"/>
    <mergeCell ref="D3:J3"/>
    <mergeCell ref="C39:E39"/>
    <mergeCell ref="B40:E40"/>
    <mergeCell ref="B43:J43"/>
    <mergeCell ref="B45:J45"/>
    <mergeCell ref="D12:G12"/>
    <mergeCell ref="D13:G13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5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39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6"/>
  <sheetViews>
    <sheetView tabSelected="1" topLeftCell="A63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87</v>
      </c>
    </row>
    <row r="2" spans="1:60" ht="25.15" customHeight="1" x14ac:dyDescent="0.2">
      <c r="A2" s="147" t="s">
        <v>86</v>
      </c>
      <c r="B2" s="145"/>
      <c r="C2" s="270" t="s">
        <v>44</v>
      </c>
      <c r="D2" s="271"/>
      <c r="E2" s="271"/>
      <c r="F2" s="271"/>
      <c r="G2" s="272"/>
      <c r="AE2" t="s">
        <v>88</v>
      </c>
    </row>
    <row r="3" spans="1:60" ht="25.15" customHeight="1" x14ac:dyDescent="0.2">
      <c r="A3" s="148" t="s">
        <v>7</v>
      </c>
      <c r="B3" s="146"/>
      <c r="C3" s="273" t="s">
        <v>41</v>
      </c>
      <c r="D3" s="274"/>
      <c r="E3" s="274"/>
      <c r="F3" s="274"/>
      <c r="G3" s="275"/>
      <c r="AE3" t="s">
        <v>89</v>
      </c>
    </row>
    <row r="4" spans="1:60" ht="25.15" hidden="1" customHeight="1" x14ac:dyDescent="0.2">
      <c r="A4" s="148" t="s">
        <v>8</v>
      </c>
      <c r="B4" s="146"/>
      <c r="C4" s="273"/>
      <c r="D4" s="274"/>
      <c r="E4" s="274"/>
      <c r="F4" s="274"/>
      <c r="G4" s="275"/>
      <c r="AE4" t="s">
        <v>90</v>
      </c>
    </row>
    <row r="5" spans="1:60" hidden="1" x14ac:dyDescent="0.2">
      <c r="A5" s="149" t="s">
        <v>91</v>
      </c>
      <c r="B5" s="150"/>
      <c r="C5" s="151"/>
      <c r="D5" s="152"/>
      <c r="E5" s="152"/>
      <c r="F5" s="152"/>
      <c r="G5" s="153"/>
      <c r="AE5" t="s">
        <v>92</v>
      </c>
    </row>
    <row r="7" spans="1:60" ht="38.25" x14ac:dyDescent="0.2">
      <c r="A7" s="159" t="s">
        <v>93</v>
      </c>
      <c r="B7" s="160" t="s">
        <v>94</v>
      </c>
      <c r="C7" s="160" t="s">
        <v>95</v>
      </c>
      <c r="D7" s="159" t="s">
        <v>96</v>
      </c>
      <c r="E7" s="159" t="s">
        <v>97</v>
      </c>
      <c r="F7" s="154" t="s">
        <v>98</v>
      </c>
      <c r="G7" s="174" t="s">
        <v>28</v>
      </c>
      <c r="H7" s="175" t="s">
        <v>29</v>
      </c>
      <c r="I7" s="175" t="s">
        <v>99</v>
      </c>
      <c r="J7" s="175" t="s">
        <v>30</v>
      </c>
      <c r="K7" s="175" t="s">
        <v>100</v>
      </c>
      <c r="L7" s="175" t="s">
        <v>101</v>
      </c>
      <c r="M7" s="175" t="s">
        <v>102</v>
      </c>
      <c r="N7" s="175" t="s">
        <v>103</v>
      </c>
      <c r="O7" s="175" t="s">
        <v>104</v>
      </c>
      <c r="P7" s="175" t="s">
        <v>105</v>
      </c>
      <c r="Q7" s="175" t="s">
        <v>106</v>
      </c>
      <c r="R7" s="175" t="s">
        <v>107</v>
      </c>
      <c r="S7" s="175" t="s">
        <v>108</v>
      </c>
      <c r="T7" s="175" t="s">
        <v>109</v>
      </c>
      <c r="U7" s="162" t="s">
        <v>110</v>
      </c>
    </row>
    <row r="8" spans="1:60" x14ac:dyDescent="0.2">
      <c r="A8" s="176" t="s">
        <v>111</v>
      </c>
      <c r="B8" s="177" t="s">
        <v>58</v>
      </c>
      <c r="C8" s="178" t="s">
        <v>59</v>
      </c>
      <c r="D8" s="161"/>
      <c r="E8" s="179"/>
      <c r="F8" s="180"/>
      <c r="G8" s="180">
        <f>SUMIF(AE9:AE20,"&lt;&gt;NOR",G9:G20)</f>
        <v>0</v>
      </c>
      <c r="H8" s="180"/>
      <c r="I8" s="180">
        <f>SUM(I9:I20)</f>
        <v>0</v>
      </c>
      <c r="J8" s="180"/>
      <c r="K8" s="180">
        <f>SUM(K9:K20)</f>
        <v>0</v>
      </c>
      <c r="L8" s="180"/>
      <c r="M8" s="180">
        <f>SUM(M9:M20)</f>
        <v>0</v>
      </c>
      <c r="N8" s="161"/>
      <c r="O8" s="161">
        <f>SUM(O9:O20)</f>
        <v>1.2800399999999998</v>
      </c>
      <c r="P8" s="161"/>
      <c r="Q8" s="161">
        <f>SUM(Q9:Q20)</f>
        <v>0</v>
      </c>
      <c r="R8" s="161"/>
      <c r="S8" s="161"/>
      <c r="T8" s="176"/>
      <c r="U8" s="161">
        <f>SUM(U9:U20)</f>
        <v>43.959999999999994</v>
      </c>
      <c r="AE8" t="s">
        <v>112</v>
      </c>
    </row>
    <row r="9" spans="1:60" outlineLevel="1" x14ac:dyDescent="0.2">
      <c r="A9" s="156">
        <v>1</v>
      </c>
      <c r="B9" s="163" t="s">
        <v>113</v>
      </c>
      <c r="C9" s="192" t="s">
        <v>114</v>
      </c>
      <c r="D9" s="165" t="s">
        <v>115</v>
      </c>
      <c r="E9" s="169">
        <v>80</v>
      </c>
      <c r="F9" s="171">
        <f>H9+J9</f>
        <v>0</v>
      </c>
      <c r="G9" s="172">
        <f>ROUND(E9*F9,2)</f>
        <v>0</v>
      </c>
      <c r="H9" s="172"/>
      <c r="I9" s="172">
        <f>ROUND(E9*H9,2)</f>
        <v>0</v>
      </c>
      <c r="J9" s="172"/>
      <c r="K9" s="172">
        <f>ROUND(E9*J9,2)</f>
        <v>0</v>
      </c>
      <c r="L9" s="172">
        <v>0</v>
      </c>
      <c r="M9" s="172">
        <f>G9*(1+L9/100)</f>
        <v>0</v>
      </c>
      <c r="N9" s="165">
        <v>6.9999999999999994E-5</v>
      </c>
      <c r="O9" s="165">
        <f>ROUND(E9*N9,5)</f>
        <v>5.5999999999999999E-3</v>
      </c>
      <c r="P9" s="165">
        <v>0</v>
      </c>
      <c r="Q9" s="165">
        <f>ROUND(E9*P9,5)</f>
        <v>0</v>
      </c>
      <c r="R9" s="165"/>
      <c r="S9" s="165"/>
      <c r="T9" s="166">
        <v>3.2480000000000002E-2</v>
      </c>
      <c r="U9" s="165">
        <f>ROUND(E9*T9,2)</f>
        <v>2.6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116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56"/>
      <c r="B10" s="163"/>
      <c r="C10" s="250" t="s">
        <v>117</v>
      </c>
      <c r="D10" s="251"/>
      <c r="E10" s="252"/>
      <c r="F10" s="253"/>
      <c r="G10" s="254"/>
      <c r="H10" s="172"/>
      <c r="I10" s="172"/>
      <c r="J10" s="172"/>
      <c r="K10" s="172"/>
      <c r="L10" s="172"/>
      <c r="M10" s="172"/>
      <c r="N10" s="165"/>
      <c r="O10" s="165"/>
      <c r="P10" s="165"/>
      <c r="Q10" s="165"/>
      <c r="R10" s="165"/>
      <c r="S10" s="165"/>
      <c r="T10" s="166"/>
      <c r="U10" s="165"/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118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8" t="str">
        <f>C10</f>
        <v>Místnosti č. 21, 22, 28, 29</v>
      </c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56">
        <v>2</v>
      </c>
      <c r="B11" s="163" t="s">
        <v>119</v>
      </c>
      <c r="C11" s="192" t="s">
        <v>120</v>
      </c>
      <c r="D11" s="165" t="s">
        <v>115</v>
      </c>
      <c r="E11" s="169">
        <v>11.97</v>
      </c>
      <c r="F11" s="171">
        <f>H11+J11</f>
        <v>0</v>
      </c>
      <c r="G11" s="172">
        <f>ROUND(E11*F11,2)</f>
        <v>0</v>
      </c>
      <c r="H11" s="172"/>
      <c r="I11" s="172">
        <f>ROUND(E11*H11,2)</f>
        <v>0</v>
      </c>
      <c r="J11" s="172"/>
      <c r="K11" s="172">
        <f>ROUND(E11*J11,2)</f>
        <v>0</v>
      </c>
      <c r="L11" s="172">
        <v>0</v>
      </c>
      <c r="M11" s="172">
        <f>G11*(1+L11/100)</f>
        <v>0</v>
      </c>
      <c r="N11" s="165">
        <v>6.8000000000000005E-4</v>
      </c>
      <c r="O11" s="165">
        <f>ROUND(E11*N11,5)</f>
        <v>8.1399999999999997E-3</v>
      </c>
      <c r="P11" s="165">
        <v>0</v>
      </c>
      <c r="Q11" s="165">
        <f>ROUND(E11*P11,5)</f>
        <v>0</v>
      </c>
      <c r="R11" s="165"/>
      <c r="S11" s="165"/>
      <c r="T11" s="166">
        <v>0.37</v>
      </c>
      <c r="U11" s="165">
        <f>ROUND(E11*T11,2)</f>
        <v>4.43</v>
      </c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116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56"/>
      <c r="B12" s="163"/>
      <c r="C12" s="250" t="s">
        <v>121</v>
      </c>
      <c r="D12" s="251"/>
      <c r="E12" s="252"/>
      <c r="F12" s="253"/>
      <c r="G12" s="254"/>
      <c r="H12" s="172"/>
      <c r="I12" s="172"/>
      <c r="J12" s="172"/>
      <c r="K12" s="172"/>
      <c r="L12" s="172"/>
      <c r="M12" s="172"/>
      <c r="N12" s="165"/>
      <c r="O12" s="165"/>
      <c r="P12" s="165"/>
      <c r="Q12" s="165"/>
      <c r="R12" s="165"/>
      <c r="S12" s="165"/>
      <c r="T12" s="166"/>
      <c r="U12" s="165"/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118</v>
      </c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8" t="str">
        <f>C12</f>
        <v>Místnosti č. 28</v>
      </c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156">
        <v>3</v>
      </c>
      <c r="B13" s="163" t="s">
        <v>122</v>
      </c>
      <c r="C13" s="192" t="s">
        <v>123</v>
      </c>
      <c r="D13" s="165" t="s">
        <v>115</v>
      </c>
      <c r="E13" s="169">
        <v>11.97</v>
      </c>
      <c r="F13" s="171">
        <f>H13+J13</f>
        <v>0</v>
      </c>
      <c r="G13" s="172">
        <f>ROUND(E13*F13,2)</f>
        <v>0</v>
      </c>
      <c r="H13" s="172"/>
      <c r="I13" s="172">
        <f>ROUND(E13*H13,2)</f>
        <v>0</v>
      </c>
      <c r="J13" s="172"/>
      <c r="K13" s="172">
        <f>ROUND(E13*J13,2)</f>
        <v>0</v>
      </c>
      <c r="L13" s="172">
        <v>0</v>
      </c>
      <c r="M13" s="172">
        <f>G13*(1+L13/100)</f>
        <v>0</v>
      </c>
      <c r="N13" s="165">
        <v>3.7130000000000003E-2</v>
      </c>
      <c r="O13" s="165">
        <f>ROUND(E13*N13,5)</f>
        <v>0.44445000000000001</v>
      </c>
      <c r="P13" s="165">
        <v>0</v>
      </c>
      <c r="Q13" s="165">
        <f>ROUND(E13*P13,5)</f>
        <v>0</v>
      </c>
      <c r="R13" s="165"/>
      <c r="S13" s="165"/>
      <c r="T13" s="166">
        <v>0.63887000000000005</v>
      </c>
      <c r="U13" s="165">
        <f>ROUND(E13*T13,2)</f>
        <v>7.65</v>
      </c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116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156"/>
      <c r="B14" s="163"/>
      <c r="C14" s="250" t="s">
        <v>121</v>
      </c>
      <c r="D14" s="251"/>
      <c r="E14" s="252"/>
      <c r="F14" s="253"/>
      <c r="G14" s="254"/>
      <c r="H14" s="172"/>
      <c r="I14" s="172"/>
      <c r="J14" s="172"/>
      <c r="K14" s="172"/>
      <c r="L14" s="172"/>
      <c r="M14" s="172"/>
      <c r="N14" s="165"/>
      <c r="O14" s="165"/>
      <c r="P14" s="165"/>
      <c r="Q14" s="165"/>
      <c r="R14" s="165"/>
      <c r="S14" s="165"/>
      <c r="T14" s="166"/>
      <c r="U14" s="165"/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118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8" t="str">
        <f>C14</f>
        <v>Místnosti č. 28</v>
      </c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156">
        <v>4</v>
      </c>
      <c r="B15" s="163" t="s">
        <v>124</v>
      </c>
      <c r="C15" s="192" t="s">
        <v>125</v>
      </c>
      <c r="D15" s="165" t="s">
        <v>115</v>
      </c>
      <c r="E15" s="169">
        <v>25</v>
      </c>
      <c r="F15" s="171">
        <f>H15+J15</f>
        <v>0</v>
      </c>
      <c r="G15" s="172">
        <f>ROUND(E15*F15,2)</f>
        <v>0</v>
      </c>
      <c r="H15" s="172"/>
      <c r="I15" s="172">
        <f>ROUND(E15*H15,2)</f>
        <v>0</v>
      </c>
      <c r="J15" s="172"/>
      <c r="K15" s="172">
        <f>ROUND(E15*J15,2)</f>
        <v>0</v>
      </c>
      <c r="L15" s="172">
        <v>0</v>
      </c>
      <c r="M15" s="172">
        <f>G15*(1+L15/100)</f>
        <v>0</v>
      </c>
      <c r="N15" s="165">
        <v>3.0699999999999998E-3</v>
      </c>
      <c r="O15" s="165">
        <f>ROUND(E15*N15,5)</f>
        <v>7.6749999999999999E-2</v>
      </c>
      <c r="P15" s="165">
        <v>0</v>
      </c>
      <c r="Q15" s="165">
        <f>ROUND(E15*P15,5)</f>
        <v>0</v>
      </c>
      <c r="R15" s="165"/>
      <c r="S15" s="165"/>
      <c r="T15" s="166">
        <v>0.31</v>
      </c>
      <c r="U15" s="165">
        <f>ROUND(E15*T15,2)</f>
        <v>7.75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116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56"/>
      <c r="B16" s="163"/>
      <c r="C16" s="250" t="s">
        <v>117</v>
      </c>
      <c r="D16" s="251"/>
      <c r="E16" s="252"/>
      <c r="F16" s="253"/>
      <c r="G16" s="254"/>
      <c r="H16" s="172"/>
      <c r="I16" s="172"/>
      <c r="J16" s="172"/>
      <c r="K16" s="172"/>
      <c r="L16" s="172"/>
      <c r="M16" s="172"/>
      <c r="N16" s="165"/>
      <c r="O16" s="165"/>
      <c r="P16" s="165"/>
      <c r="Q16" s="165"/>
      <c r="R16" s="165"/>
      <c r="S16" s="165"/>
      <c r="T16" s="166"/>
      <c r="U16" s="165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118</v>
      </c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8" t="str">
        <f>C16</f>
        <v>Místnosti č. 21, 22, 28, 29</v>
      </c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156">
        <v>5</v>
      </c>
      <c r="B17" s="163" t="s">
        <v>126</v>
      </c>
      <c r="C17" s="192" t="s">
        <v>127</v>
      </c>
      <c r="D17" s="165" t="s">
        <v>115</v>
      </c>
      <c r="E17" s="169">
        <v>17.36</v>
      </c>
      <c r="F17" s="171">
        <f>H17+J17</f>
        <v>0</v>
      </c>
      <c r="G17" s="172">
        <f>ROUND(E17*F17,2)</f>
        <v>0</v>
      </c>
      <c r="H17" s="172"/>
      <c r="I17" s="172">
        <f>ROUND(E17*H17,2)</f>
        <v>0</v>
      </c>
      <c r="J17" s="172"/>
      <c r="K17" s="172">
        <f>ROUND(E17*J17,2)</f>
        <v>0</v>
      </c>
      <c r="L17" s="172">
        <v>0</v>
      </c>
      <c r="M17" s="172">
        <f>G17*(1+L17/100)</f>
        <v>0</v>
      </c>
      <c r="N17" s="165">
        <v>3.5000000000000003E-2</v>
      </c>
      <c r="O17" s="165">
        <f>ROUND(E17*N17,5)</f>
        <v>0.60760000000000003</v>
      </c>
      <c r="P17" s="165">
        <v>0</v>
      </c>
      <c r="Q17" s="165">
        <f>ROUND(E17*P17,5)</f>
        <v>0</v>
      </c>
      <c r="R17" s="165"/>
      <c r="S17" s="165"/>
      <c r="T17" s="166">
        <v>0.48</v>
      </c>
      <c r="U17" s="165">
        <f>ROUND(E17*T17,2)</f>
        <v>8.33</v>
      </c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116</v>
      </c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156"/>
      <c r="B18" s="163"/>
      <c r="C18" s="250" t="s">
        <v>121</v>
      </c>
      <c r="D18" s="251"/>
      <c r="E18" s="252"/>
      <c r="F18" s="253"/>
      <c r="G18" s="254"/>
      <c r="H18" s="172"/>
      <c r="I18" s="172"/>
      <c r="J18" s="172"/>
      <c r="K18" s="172"/>
      <c r="L18" s="172"/>
      <c r="M18" s="172"/>
      <c r="N18" s="165"/>
      <c r="O18" s="165"/>
      <c r="P18" s="165"/>
      <c r="Q18" s="165"/>
      <c r="R18" s="165"/>
      <c r="S18" s="165"/>
      <c r="T18" s="166"/>
      <c r="U18" s="165"/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118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8" t="str">
        <f>C18</f>
        <v>Místnosti č. 28</v>
      </c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56">
        <v>6</v>
      </c>
      <c r="B19" s="163" t="s">
        <v>128</v>
      </c>
      <c r="C19" s="192" t="s">
        <v>129</v>
      </c>
      <c r="D19" s="165" t="s">
        <v>115</v>
      </c>
      <c r="E19" s="169">
        <v>55</v>
      </c>
      <c r="F19" s="171">
        <f>H19+J19</f>
        <v>0</v>
      </c>
      <c r="G19" s="172">
        <f>ROUND(E19*F19,2)</f>
        <v>0</v>
      </c>
      <c r="H19" s="172"/>
      <c r="I19" s="172">
        <f>ROUND(E19*H19,2)</f>
        <v>0</v>
      </c>
      <c r="J19" s="172"/>
      <c r="K19" s="172">
        <f>ROUND(E19*J19,2)</f>
        <v>0</v>
      </c>
      <c r="L19" s="172">
        <v>0</v>
      </c>
      <c r="M19" s="172">
        <f>G19*(1+L19/100)</f>
        <v>0</v>
      </c>
      <c r="N19" s="165">
        <v>2.5000000000000001E-3</v>
      </c>
      <c r="O19" s="165">
        <f>ROUND(E19*N19,5)</f>
        <v>0.13750000000000001</v>
      </c>
      <c r="P19" s="165">
        <v>0</v>
      </c>
      <c r="Q19" s="165">
        <f>ROUND(E19*P19,5)</f>
        <v>0</v>
      </c>
      <c r="R19" s="165"/>
      <c r="S19" s="165"/>
      <c r="T19" s="166">
        <v>0.24</v>
      </c>
      <c r="U19" s="165">
        <f>ROUND(E19*T19,2)</f>
        <v>13.2</v>
      </c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116</v>
      </c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56"/>
      <c r="B20" s="163"/>
      <c r="C20" s="250" t="s">
        <v>117</v>
      </c>
      <c r="D20" s="251"/>
      <c r="E20" s="252"/>
      <c r="F20" s="253"/>
      <c r="G20" s="254"/>
      <c r="H20" s="172"/>
      <c r="I20" s="172"/>
      <c r="J20" s="172"/>
      <c r="K20" s="172"/>
      <c r="L20" s="172"/>
      <c r="M20" s="172"/>
      <c r="N20" s="165"/>
      <c r="O20" s="165"/>
      <c r="P20" s="165"/>
      <c r="Q20" s="165"/>
      <c r="R20" s="165"/>
      <c r="S20" s="165"/>
      <c r="T20" s="166"/>
      <c r="U20" s="165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118</v>
      </c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8" t="str">
        <f>C20</f>
        <v>Místnosti č. 21, 22, 28, 29</v>
      </c>
      <c r="BB20" s="155"/>
      <c r="BC20" s="155"/>
      <c r="BD20" s="155"/>
      <c r="BE20" s="155"/>
      <c r="BF20" s="155"/>
      <c r="BG20" s="155"/>
      <c r="BH20" s="155"/>
    </row>
    <row r="21" spans="1:60" x14ac:dyDescent="0.2">
      <c r="A21" s="157" t="s">
        <v>111</v>
      </c>
      <c r="B21" s="164" t="s">
        <v>60</v>
      </c>
      <c r="C21" s="193" t="s">
        <v>61</v>
      </c>
      <c r="D21" s="167"/>
      <c r="E21" s="170"/>
      <c r="F21" s="173"/>
      <c r="G21" s="173">
        <f>SUMIF(AE22:AE23,"&lt;&gt;NOR",G22:G23)</f>
        <v>0</v>
      </c>
      <c r="H21" s="173"/>
      <c r="I21" s="173">
        <f>SUM(I22:I23)</f>
        <v>0</v>
      </c>
      <c r="J21" s="173"/>
      <c r="K21" s="173">
        <f>SUM(K22:K23)</f>
        <v>0</v>
      </c>
      <c r="L21" s="173"/>
      <c r="M21" s="173">
        <f>SUM(M22:M23)</f>
        <v>0</v>
      </c>
      <c r="N21" s="167"/>
      <c r="O21" s="167">
        <f>SUM(O22:O23)</f>
        <v>1.008</v>
      </c>
      <c r="P21" s="167"/>
      <c r="Q21" s="167">
        <f>SUM(Q22:Q23)</f>
        <v>0</v>
      </c>
      <c r="R21" s="167"/>
      <c r="S21" s="167"/>
      <c r="T21" s="168"/>
      <c r="U21" s="167">
        <f>SUM(U22:U23)</f>
        <v>4.41</v>
      </c>
      <c r="AE21" t="s">
        <v>112</v>
      </c>
    </row>
    <row r="22" spans="1:60" outlineLevel="1" x14ac:dyDescent="0.2">
      <c r="A22" s="156">
        <v>7</v>
      </c>
      <c r="B22" s="163" t="s">
        <v>130</v>
      </c>
      <c r="C22" s="192" t="s">
        <v>131</v>
      </c>
      <c r="D22" s="165" t="s">
        <v>132</v>
      </c>
      <c r="E22" s="169">
        <v>2.4</v>
      </c>
      <c r="F22" s="171">
        <f>H22+J22</f>
        <v>0</v>
      </c>
      <c r="G22" s="172">
        <f>ROUND(E22*F22,2)</f>
        <v>0</v>
      </c>
      <c r="H22" s="172"/>
      <c r="I22" s="172">
        <f>ROUND(E22*H22,2)</f>
        <v>0</v>
      </c>
      <c r="J22" s="172"/>
      <c r="K22" s="172">
        <f>ROUND(E22*J22,2)</f>
        <v>0</v>
      </c>
      <c r="L22" s="172">
        <v>0</v>
      </c>
      <c r="M22" s="172">
        <f>G22*(1+L22/100)</f>
        <v>0</v>
      </c>
      <c r="N22" s="165">
        <v>0.42</v>
      </c>
      <c r="O22" s="165">
        <f>ROUND(E22*N22,5)</f>
        <v>1.008</v>
      </c>
      <c r="P22" s="165">
        <v>0</v>
      </c>
      <c r="Q22" s="165">
        <f>ROUND(E22*P22,5)</f>
        <v>0</v>
      </c>
      <c r="R22" s="165"/>
      <c r="S22" s="165"/>
      <c r="T22" s="166">
        <v>1.8360000000000001</v>
      </c>
      <c r="U22" s="165">
        <f>ROUND(E22*T22,2)</f>
        <v>4.41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116</v>
      </c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156"/>
      <c r="B23" s="163"/>
      <c r="C23" s="250" t="s">
        <v>133</v>
      </c>
      <c r="D23" s="251"/>
      <c r="E23" s="252"/>
      <c r="F23" s="253"/>
      <c r="G23" s="254"/>
      <c r="H23" s="172"/>
      <c r="I23" s="172"/>
      <c r="J23" s="172"/>
      <c r="K23" s="172"/>
      <c r="L23" s="172"/>
      <c r="M23" s="172"/>
      <c r="N23" s="165"/>
      <c r="O23" s="165"/>
      <c r="P23" s="165"/>
      <c r="Q23" s="165"/>
      <c r="R23" s="165"/>
      <c r="S23" s="165"/>
      <c r="T23" s="166"/>
      <c r="U23" s="165"/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118</v>
      </c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8" t="str">
        <f>C23</f>
        <v>Místnosti č. 28, 29</v>
      </c>
      <c r="BB23" s="155"/>
      <c r="BC23" s="155"/>
      <c r="BD23" s="155"/>
      <c r="BE23" s="155"/>
      <c r="BF23" s="155"/>
      <c r="BG23" s="155"/>
      <c r="BH23" s="155"/>
    </row>
    <row r="24" spans="1:60" x14ac:dyDescent="0.2">
      <c r="A24" s="157" t="s">
        <v>111</v>
      </c>
      <c r="B24" s="164" t="s">
        <v>62</v>
      </c>
      <c r="C24" s="193" t="s">
        <v>63</v>
      </c>
      <c r="D24" s="167"/>
      <c r="E24" s="170"/>
      <c r="F24" s="173"/>
      <c r="G24" s="173">
        <f>SUMIF(AE25:AE27,"&lt;&gt;NOR",G25:G27)</f>
        <v>0</v>
      </c>
      <c r="H24" s="173"/>
      <c r="I24" s="173">
        <f>SUM(I25:I27)</f>
        <v>0</v>
      </c>
      <c r="J24" s="173"/>
      <c r="K24" s="173">
        <f>SUM(K25:K27)</f>
        <v>0</v>
      </c>
      <c r="L24" s="173"/>
      <c r="M24" s="173">
        <f>SUM(M25:M27)</f>
        <v>0</v>
      </c>
      <c r="N24" s="167"/>
      <c r="O24" s="167">
        <f>SUM(O25:O27)</f>
        <v>0.33737999999999996</v>
      </c>
      <c r="P24" s="167"/>
      <c r="Q24" s="167">
        <f>SUM(Q25:Q27)</f>
        <v>0</v>
      </c>
      <c r="R24" s="167"/>
      <c r="S24" s="167"/>
      <c r="T24" s="168"/>
      <c r="U24" s="167">
        <f>SUM(U25:U27)</f>
        <v>14.82</v>
      </c>
      <c r="AE24" t="s">
        <v>112</v>
      </c>
    </row>
    <row r="25" spans="1:60" outlineLevel="1" x14ac:dyDescent="0.2">
      <c r="A25" s="156">
        <v>8</v>
      </c>
      <c r="B25" s="163" t="s">
        <v>134</v>
      </c>
      <c r="C25" s="192" t="s">
        <v>135</v>
      </c>
      <c r="D25" s="165" t="s">
        <v>115</v>
      </c>
      <c r="E25" s="169">
        <v>55.99</v>
      </c>
      <c r="F25" s="171">
        <f>H25+J25</f>
        <v>0</v>
      </c>
      <c r="G25" s="172">
        <f>ROUND(E25*F25,2)</f>
        <v>0</v>
      </c>
      <c r="H25" s="172"/>
      <c r="I25" s="172">
        <f>ROUND(E25*H25,2)</f>
        <v>0</v>
      </c>
      <c r="J25" s="172"/>
      <c r="K25" s="172">
        <f>ROUND(E25*J25,2)</f>
        <v>0</v>
      </c>
      <c r="L25" s="172">
        <v>0</v>
      </c>
      <c r="M25" s="172">
        <f>G25*(1+L25/100)</f>
        <v>0</v>
      </c>
      <c r="N25" s="165">
        <v>5.9199999999999999E-3</v>
      </c>
      <c r="O25" s="165">
        <f>ROUND(E25*N25,5)</f>
        <v>0.33145999999999998</v>
      </c>
      <c r="P25" s="165">
        <v>0</v>
      </c>
      <c r="Q25" s="165">
        <f>ROUND(E25*P25,5)</f>
        <v>0</v>
      </c>
      <c r="R25" s="165"/>
      <c r="S25" s="165"/>
      <c r="T25" s="166">
        <v>0.26</v>
      </c>
      <c r="U25" s="165">
        <f>ROUND(E25*T25,2)</f>
        <v>14.56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116</v>
      </c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56"/>
      <c r="B26" s="163"/>
      <c r="C26" s="250" t="s">
        <v>136</v>
      </c>
      <c r="D26" s="251"/>
      <c r="E26" s="252"/>
      <c r="F26" s="253"/>
      <c r="G26" s="254"/>
      <c r="H26" s="172"/>
      <c r="I26" s="172"/>
      <c r="J26" s="172"/>
      <c r="K26" s="172"/>
      <c r="L26" s="172"/>
      <c r="M26" s="172"/>
      <c r="N26" s="165"/>
      <c r="O26" s="165"/>
      <c r="P26" s="165"/>
      <c r="Q26" s="165"/>
      <c r="R26" s="165"/>
      <c r="S26" s="165"/>
      <c r="T26" s="166"/>
      <c r="U26" s="165"/>
      <c r="V26" s="155"/>
      <c r="W26" s="155"/>
      <c r="X26" s="155"/>
      <c r="Y26" s="155"/>
      <c r="Z26" s="155"/>
      <c r="AA26" s="155"/>
      <c r="AB26" s="155"/>
      <c r="AC26" s="155"/>
      <c r="AD26" s="155"/>
      <c r="AE26" s="155" t="s">
        <v>118</v>
      </c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8" t="str">
        <f>C26</f>
        <v>Místnosti č. 11, 21, 22, 28, 29</v>
      </c>
      <c r="BB26" s="155"/>
      <c r="BC26" s="155"/>
      <c r="BD26" s="155"/>
      <c r="BE26" s="155"/>
      <c r="BF26" s="155"/>
      <c r="BG26" s="155"/>
      <c r="BH26" s="155"/>
    </row>
    <row r="27" spans="1:60" outlineLevel="1" x14ac:dyDescent="0.2">
      <c r="A27" s="156">
        <v>9</v>
      </c>
      <c r="B27" s="163" t="s">
        <v>137</v>
      </c>
      <c r="C27" s="192" t="s">
        <v>138</v>
      </c>
      <c r="D27" s="165" t="s">
        <v>139</v>
      </c>
      <c r="E27" s="169">
        <v>1</v>
      </c>
      <c r="F27" s="171">
        <f>H27+J27</f>
        <v>0</v>
      </c>
      <c r="G27" s="172">
        <f>ROUND(E27*F27,2)</f>
        <v>0</v>
      </c>
      <c r="H27" s="172"/>
      <c r="I27" s="172">
        <f>ROUND(E27*H27,2)</f>
        <v>0</v>
      </c>
      <c r="J27" s="172"/>
      <c r="K27" s="172">
        <f>ROUND(E27*J27,2)</f>
        <v>0</v>
      </c>
      <c r="L27" s="172">
        <v>0</v>
      </c>
      <c r="M27" s="172">
        <f>G27*(1+L27/100)</f>
        <v>0</v>
      </c>
      <c r="N27" s="165">
        <v>5.9199999999999999E-3</v>
      </c>
      <c r="O27" s="165">
        <f>ROUND(E27*N27,5)</f>
        <v>5.9199999999999999E-3</v>
      </c>
      <c r="P27" s="165">
        <v>0</v>
      </c>
      <c r="Q27" s="165">
        <f>ROUND(E27*P27,5)</f>
        <v>0</v>
      </c>
      <c r="R27" s="165"/>
      <c r="S27" s="165"/>
      <c r="T27" s="166">
        <v>0.26</v>
      </c>
      <c r="U27" s="165">
        <f>ROUND(E27*T27,2)</f>
        <v>0.26</v>
      </c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116</v>
      </c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x14ac:dyDescent="0.2">
      <c r="A28" s="157" t="s">
        <v>111</v>
      </c>
      <c r="B28" s="164" t="s">
        <v>64</v>
      </c>
      <c r="C28" s="193" t="s">
        <v>65</v>
      </c>
      <c r="D28" s="167"/>
      <c r="E28" s="170"/>
      <c r="F28" s="173"/>
      <c r="G28" s="173">
        <f>SUMIF(AE29:AE30,"&lt;&gt;NOR",G29:G30)</f>
        <v>0</v>
      </c>
      <c r="H28" s="173"/>
      <c r="I28" s="173">
        <f>SUM(I29:I30)</f>
        <v>0</v>
      </c>
      <c r="J28" s="173"/>
      <c r="K28" s="173">
        <f>SUM(K29:K30)</f>
        <v>0</v>
      </c>
      <c r="L28" s="173"/>
      <c r="M28" s="173">
        <f>SUM(M29:M30)</f>
        <v>0</v>
      </c>
      <c r="N28" s="167"/>
      <c r="O28" s="167">
        <f>SUM(O29:O30)</f>
        <v>2.2399999999999998E-3</v>
      </c>
      <c r="P28" s="167"/>
      <c r="Q28" s="167">
        <f>SUM(Q29:Q30)</f>
        <v>0</v>
      </c>
      <c r="R28" s="167"/>
      <c r="S28" s="167"/>
      <c r="T28" s="168"/>
      <c r="U28" s="167">
        <f>SUM(U29:U30)</f>
        <v>19.82</v>
      </c>
      <c r="AE28" t="s">
        <v>112</v>
      </c>
    </row>
    <row r="29" spans="1:60" outlineLevel="1" x14ac:dyDescent="0.2">
      <c r="A29" s="156">
        <v>10</v>
      </c>
      <c r="B29" s="163" t="s">
        <v>140</v>
      </c>
      <c r="C29" s="192" t="s">
        <v>141</v>
      </c>
      <c r="D29" s="165" t="s">
        <v>115</v>
      </c>
      <c r="E29" s="169">
        <v>55.99</v>
      </c>
      <c r="F29" s="171">
        <f>H29+J29</f>
        <v>0</v>
      </c>
      <c r="G29" s="172">
        <f>ROUND(E29*F29,2)</f>
        <v>0</v>
      </c>
      <c r="H29" s="172"/>
      <c r="I29" s="172">
        <f>ROUND(E29*H29,2)</f>
        <v>0</v>
      </c>
      <c r="J29" s="172"/>
      <c r="K29" s="172">
        <f>ROUND(E29*J29,2)</f>
        <v>0</v>
      </c>
      <c r="L29" s="172">
        <v>0</v>
      </c>
      <c r="M29" s="172">
        <f>G29*(1+L29/100)</f>
        <v>0</v>
      </c>
      <c r="N29" s="165">
        <v>4.0000000000000003E-5</v>
      </c>
      <c r="O29" s="165">
        <f>ROUND(E29*N29,5)</f>
        <v>2.2399999999999998E-3</v>
      </c>
      <c r="P29" s="165">
        <v>0</v>
      </c>
      <c r="Q29" s="165">
        <f>ROUND(E29*P29,5)</f>
        <v>0</v>
      </c>
      <c r="R29" s="165"/>
      <c r="S29" s="165"/>
      <c r="T29" s="166">
        <v>0.35399999999999998</v>
      </c>
      <c r="U29" s="165">
        <f>ROUND(E29*T29,2)</f>
        <v>19.82</v>
      </c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116</v>
      </c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156"/>
      <c r="B30" s="163"/>
      <c r="C30" s="250" t="s">
        <v>136</v>
      </c>
      <c r="D30" s="251"/>
      <c r="E30" s="252"/>
      <c r="F30" s="253"/>
      <c r="G30" s="254"/>
      <c r="H30" s="172"/>
      <c r="I30" s="172"/>
      <c r="J30" s="172"/>
      <c r="K30" s="172"/>
      <c r="L30" s="172"/>
      <c r="M30" s="172"/>
      <c r="N30" s="165"/>
      <c r="O30" s="165"/>
      <c r="P30" s="165"/>
      <c r="Q30" s="165"/>
      <c r="R30" s="165"/>
      <c r="S30" s="165"/>
      <c r="T30" s="166"/>
      <c r="U30" s="165"/>
      <c r="V30" s="155"/>
      <c r="W30" s="155"/>
      <c r="X30" s="155"/>
      <c r="Y30" s="155"/>
      <c r="Z30" s="155"/>
      <c r="AA30" s="155"/>
      <c r="AB30" s="155"/>
      <c r="AC30" s="155"/>
      <c r="AD30" s="155"/>
      <c r="AE30" s="155" t="s">
        <v>118</v>
      </c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8" t="str">
        <f>C30</f>
        <v>Místnosti č. 11, 21, 22, 28, 29</v>
      </c>
      <c r="BB30" s="155"/>
      <c r="BC30" s="155"/>
      <c r="BD30" s="155"/>
      <c r="BE30" s="155"/>
      <c r="BF30" s="155"/>
      <c r="BG30" s="155"/>
      <c r="BH30" s="155"/>
    </row>
    <row r="31" spans="1:60" x14ac:dyDescent="0.2">
      <c r="A31" s="157" t="s">
        <v>111</v>
      </c>
      <c r="B31" s="164" t="s">
        <v>66</v>
      </c>
      <c r="C31" s="193" t="s">
        <v>67</v>
      </c>
      <c r="D31" s="167"/>
      <c r="E31" s="170"/>
      <c r="F31" s="173"/>
      <c r="G31" s="173">
        <f>SUMIF(AE32:AE32,"&lt;&gt;NOR",G32:G32)</f>
        <v>0</v>
      </c>
      <c r="H31" s="173"/>
      <c r="I31" s="173">
        <f>SUM(I32:I32)</f>
        <v>0</v>
      </c>
      <c r="J31" s="173"/>
      <c r="K31" s="173">
        <f>SUM(K32:K32)</f>
        <v>0</v>
      </c>
      <c r="L31" s="173"/>
      <c r="M31" s="173">
        <f>SUM(M32:M32)</f>
        <v>0</v>
      </c>
      <c r="N31" s="167"/>
      <c r="O31" s="167">
        <f>SUM(O32:O32)</f>
        <v>0</v>
      </c>
      <c r="P31" s="167"/>
      <c r="Q31" s="167">
        <f>SUM(Q32:Q32)</f>
        <v>0</v>
      </c>
      <c r="R31" s="167"/>
      <c r="S31" s="167"/>
      <c r="T31" s="168"/>
      <c r="U31" s="167">
        <f>SUM(U32:U32)</f>
        <v>0.94</v>
      </c>
      <c r="AE31" t="s">
        <v>112</v>
      </c>
    </row>
    <row r="32" spans="1:60" outlineLevel="1" x14ac:dyDescent="0.2">
      <c r="A32" s="156">
        <v>11</v>
      </c>
      <c r="B32" s="163" t="s">
        <v>142</v>
      </c>
      <c r="C32" s="192" t="s">
        <v>143</v>
      </c>
      <c r="D32" s="165" t="s">
        <v>139</v>
      </c>
      <c r="E32" s="169">
        <v>1</v>
      </c>
      <c r="F32" s="171">
        <f>H32+J32</f>
        <v>0</v>
      </c>
      <c r="G32" s="172">
        <f>ROUND(E32*F32,2)</f>
        <v>0</v>
      </c>
      <c r="H32" s="172"/>
      <c r="I32" s="172">
        <f>ROUND(E32*H32,2)</f>
        <v>0</v>
      </c>
      <c r="J32" s="172"/>
      <c r="K32" s="172">
        <f>ROUND(E32*J32,2)</f>
        <v>0</v>
      </c>
      <c r="L32" s="172">
        <v>0</v>
      </c>
      <c r="M32" s="172">
        <f>G32*(1+L32/100)</f>
        <v>0</v>
      </c>
      <c r="N32" s="165">
        <v>0</v>
      </c>
      <c r="O32" s="165">
        <f>ROUND(E32*N32,5)</f>
        <v>0</v>
      </c>
      <c r="P32" s="165">
        <v>0</v>
      </c>
      <c r="Q32" s="165">
        <f>ROUND(E32*P32,5)</f>
        <v>0</v>
      </c>
      <c r="R32" s="165"/>
      <c r="S32" s="165"/>
      <c r="T32" s="166">
        <v>0.94199999999999995</v>
      </c>
      <c r="U32" s="165">
        <f>ROUND(E32*T32,2)</f>
        <v>0.94</v>
      </c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116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x14ac:dyDescent="0.2">
      <c r="A33" s="157" t="s">
        <v>111</v>
      </c>
      <c r="B33" s="164" t="s">
        <v>68</v>
      </c>
      <c r="C33" s="193" t="s">
        <v>69</v>
      </c>
      <c r="D33" s="167"/>
      <c r="E33" s="170"/>
      <c r="F33" s="173"/>
      <c r="G33" s="173">
        <f>SUMIF(AE34:AE34,"&lt;&gt;NOR",G34:G34)</f>
        <v>0</v>
      </c>
      <c r="H33" s="173"/>
      <c r="I33" s="173">
        <f>SUM(I34:I34)</f>
        <v>0</v>
      </c>
      <c r="J33" s="173"/>
      <c r="K33" s="173">
        <f>SUM(K34:K34)</f>
        <v>0</v>
      </c>
      <c r="L33" s="173"/>
      <c r="M33" s="173">
        <f>SUM(M34:M34)</f>
        <v>0</v>
      </c>
      <c r="N33" s="167"/>
      <c r="O33" s="167">
        <f>SUM(O34:O34)</f>
        <v>0</v>
      </c>
      <c r="P33" s="167"/>
      <c r="Q33" s="167">
        <f>SUM(Q34:Q34)</f>
        <v>0</v>
      </c>
      <c r="R33" s="167"/>
      <c r="S33" s="167"/>
      <c r="T33" s="168"/>
      <c r="U33" s="167">
        <f>SUM(U34:U34)</f>
        <v>8.02</v>
      </c>
      <c r="AE33" t="s">
        <v>112</v>
      </c>
    </row>
    <row r="34" spans="1:60" outlineLevel="1" x14ac:dyDescent="0.2">
      <c r="A34" s="156">
        <v>12</v>
      </c>
      <c r="B34" s="163" t="s">
        <v>144</v>
      </c>
      <c r="C34" s="192" t="s">
        <v>145</v>
      </c>
      <c r="D34" s="165" t="s">
        <v>146</v>
      </c>
      <c r="E34" s="169">
        <v>4.24</v>
      </c>
      <c r="F34" s="171">
        <f>H34+J34</f>
        <v>0</v>
      </c>
      <c r="G34" s="172">
        <f>ROUND(E34*F34,2)</f>
        <v>0</v>
      </c>
      <c r="H34" s="172"/>
      <c r="I34" s="172">
        <f>ROUND(E34*H34,2)</f>
        <v>0</v>
      </c>
      <c r="J34" s="172"/>
      <c r="K34" s="172">
        <f>ROUND(E34*J34,2)</f>
        <v>0</v>
      </c>
      <c r="L34" s="172">
        <v>0</v>
      </c>
      <c r="M34" s="172">
        <f>G34*(1+L34/100)</f>
        <v>0</v>
      </c>
      <c r="N34" s="165">
        <v>0</v>
      </c>
      <c r="O34" s="165">
        <f>ROUND(E34*N34,5)</f>
        <v>0</v>
      </c>
      <c r="P34" s="165">
        <v>0</v>
      </c>
      <c r="Q34" s="165">
        <f>ROUND(E34*P34,5)</f>
        <v>0</v>
      </c>
      <c r="R34" s="165"/>
      <c r="S34" s="165"/>
      <c r="T34" s="166">
        <v>1.8919999999999999</v>
      </c>
      <c r="U34" s="165">
        <f>ROUND(E34*T34,2)</f>
        <v>8.02</v>
      </c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116</v>
      </c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x14ac:dyDescent="0.2">
      <c r="A35" s="157" t="s">
        <v>111</v>
      </c>
      <c r="B35" s="164" t="s">
        <v>70</v>
      </c>
      <c r="C35" s="193" t="s">
        <v>71</v>
      </c>
      <c r="D35" s="167"/>
      <c r="E35" s="170"/>
      <c r="F35" s="173"/>
      <c r="G35" s="173">
        <f>SUMIF(AE36:AE37,"&lt;&gt;NOR",G36:G37)</f>
        <v>0</v>
      </c>
      <c r="H35" s="173"/>
      <c r="I35" s="173">
        <f>SUM(I36:I37)</f>
        <v>0</v>
      </c>
      <c r="J35" s="173"/>
      <c r="K35" s="173">
        <f>SUM(K36:K37)</f>
        <v>0</v>
      </c>
      <c r="L35" s="173"/>
      <c r="M35" s="173">
        <f>SUM(M36:M37)</f>
        <v>0</v>
      </c>
      <c r="N35" s="167"/>
      <c r="O35" s="167">
        <f>SUM(O36:O37)</f>
        <v>0.17104</v>
      </c>
      <c r="P35" s="167"/>
      <c r="Q35" s="167">
        <f>SUM(Q36:Q37)</f>
        <v>0</v>
      </c>
      <c r="R35" s="167"/>
      <c r="S35" s="167"/>
      <c r="T35" s="168"/>
      <c r="U35" s="167">
        <f>SUM(U36:U37)</f>
        <v>4.03</v>
      </c>
      <c r="AE35" t="s">
        <v>112</v>
      </c>
    </row>
    <row r="36" spans="1:60" ht="22.5" outlineLevel="1" x14ac:dyDescent="0.2">
      <c r="A36" s="156">
        <v>13</v>
      </c>
      <c r="B36" s="163" t="s">
        <v>147</v>
      </c>
      <c r="C36" s="192" t="s">
        <v>148</v>
      </c>
      <c r="D36" s="165" t="s">
        <v>115</v>
      </c>
      <c r="E36" s="169">
        <v>16</v>
      </c>
      <c r="F36" s="171">
        <f>H36+J36</f>
        <v>0</v>
      </c>
      <c r="G36" s="172">
        <f>ROUND(E36*F36,2)</f>
        <v>0</v>
      </c>
      <c r="H36" s="172"/>
      <c r="I36" s="172">
        <f>ROUND(E36*H36,2)</f>
        <v>0</v>
      </c>
      <c r="J36" s="172"/>
      <c r="K36" s="172">
        <f>ROUND(E36*J36,2)</f>
        <v>0</v>
      </c>
      <c r="L36" s="172">
        <v>0</v>
      </c>
      <c r="M36" s="172">
        <f>G36*(1+L36/100)</f>
        <v>0</v>
      </c>
      <c r="N36" s="165">
        <v>1.069E-2</v>
      </c>
      <c r="O36" s="165">
        <f>ROUND(E36*N36,5)</f>
        <v>0.17104</v>
      </c>
      <c r="P36" s="165">
        <v>0</v>
      </c>
      <c r="Q36" s="165">
        <f>ROUND(E36*P36,5)</f>
        <v>0</v>
      </c>
      <c r="R36" s="165"/>
      <c r="S36" s="165"/>
      <c r="T36" s="166">
        <v>0.252</v>
      </c>
      <c r="U36" s="165">
        <f>ROUND(E36*T36,2)</f>
        <v>4.03</v>
      </c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116</v>
      </c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 x14ac:dyDescent="0.2">
      <c r="A37" s="156"/>
      <c r="B37" s="163"/>
      <c r="C37" s="250" t="s">
        <v>133</v>
      </c>
      <c r="D37" s="251"/>
      <c r="E37" s="252"/>
      <c r="F37" s="253"/>
      <c r="G37" s="254"/>
      <c r="H37" s="172"/>
      <c r="I37" s="172"/>
      <c r="J37" s="172"/>
      <c r="K37" s="172"/>
      <c r="L37" s="172"/>
      <c r="M37" s="172"/>
      <c r="N37" s="165"/>
      <c r="O37" s="165"/>
      <c r="P37" s="165"/>
      <c r="Q37" s="165"/>
      <c r="R37" s="165"/>
      <c r="S37" s="165"/>
      <c r="T37" s="166"/>
      <c r="U37" s="165"/>
      <c r="V37" s="155"/>
      <c r="W37" s="155"/>
      <c r="X37" s="155"/>
      <c r="Y37" s="155"/>
      <c r="Z37" s="155"/>
      <c r="AA37" s="155"/>
      <c r="AB37" s="155"/>
      <c r="AC37" s="155"/>
      <c r="AD37" s="155"/>
      <c r="AE37" s="155" t="s">
        <v>118</v>
      </c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8" t="str">
        <f>C37</f>
        <v>Místnosti č. 28, 29</v>
      </c>
      <c r="BB37" s="155"/>
      <c r="BC37" s="155"/>
      <c r="BD37" s="155"/>
      <c r="BE37" s="155"/>
      <c r="BF37" s="155"/>
      <c r="BG37" s="155"/>
      <c r="BH37" s="155"/>
    </row>
    <row r="38" spans="1:60" x14ac:dyDescent="0.2">
      <c r="A38" s="157" t="s">
        <v>111</v>
      </c>
      <c r="B38" s="164" t="s">
        <v>72</v>
      </c>
      <c r="C38" s="193" t="s">
        <v>73</v>
      </c>
      <c r="D38" s="167"/>
      <c r="E38" s="170"/>
      <c r="F38" s="173"/>
      <c r="G38" s="173">
        <f>SUMIF(AE39:AE40,"&lt;&gt;NOR",G39:G40)</f>
        <v>0</v>
      </c>
      <c r="H38" s="173"/>
      <c r="I38" s="173">
        <f>SUM(I39:I40)</f>
        <v>0</v>
      </c>
      <c r="J38" s="173"/>
      <c r="K38" s="173">
        <f>SUM(K39:K40)</f>
        <v>0</v>
      </c>
      <c r="L38" s="173"/>
      <c r="M38" s="173">
        <f>SUM(M39:M40)</f>
        <v>0</v>
      </c>
      <c r="N38" s="167"/>
      <c r="O38" s="167">
        <f>SUM(O39:O40)</f>
        <v>0.3014</v>
      </c>
      <c r="P38" s="167"/>
      <c r="Q38" s="167">
        <f>SUM(Q39:Q40)</f>
        <v>0</v>
      </c>
      <c r="R38" s="167"/>
      <c r="S38" s="167"/>
      <c r="T38" s="168"/>
      <c r="U38" s="167">
        <f>SUM(U39:U40)</f>
        <v>5.0999999999999996</v>
      </c>
      <c r="AE38" t="s">
        <v>112</v>
      </c>
    </row>
    <row r="39" spans="1:60" ht="22.5" outlineLevel="1" x14ac:dyDescent="0.2">
      <c r="A39" s="156">
        <v>14</v>
      </c>
      <c r="B39" s="163" t="s">
        <v>149</v>
      </c>
      <c r="C39" s="192" t="s">
        <v>150</v>
      </c>
      <c r="D39" s="165" t="s">
        <v>115</v>
      </c>
      <c r="E39" s="169">
        <v>22</v>
      </c>
      <c r="F39" s="171">
        <f>H39+J39</f>
        <v>0</v>
      </c>
      <c r="G39" s="172">
        <f>ROUND(E39*F39,2)</f>
        <v>0</v>
      </c>
      <c r="H39" s="172"/>
      <c r="I39" s="172">
        <f>ROUND(E39*H39,2)</f>
        <v>0</v>
      </c>
      <c r="J39" s="172"/>
      <c r="K39" s="172">
        <f>ROUND(E39*J39,2)</f>
        <v>0</v>
      </c>
      <c r="L39" s="172">
        <v>0</v>
      </c>
      <c r="M39" s="172">
        <f>G39*(1+L39/100)</f>
        <v>0</v>
      </c>
      <c r="N39" s="165">
        <v>1.37E-2</v>
      </c>
      <c r="O39" s="165">
        <f>ROUND(E39*N39,5)</f>
        <v>0.3014</v>
      </c>
      <c r="P39" s="165">
        <v>0</v>
      </c>
      <c r="Q39" s="165">
        <f>ROUND(E39*P39,5)</f>
        <v>0</v>
      </c>
      <c r="R39" s="165"/>
      <c r="S39" s="165"/>
      <c r="T39" s="166">
        <v>0.23200000000000001</v>
      </c>
      <c r="U39" s="165">
        <f>ROUND(E39*T39,2)</f>
        <v>5.0999999999999996</v>
      </c>
      <c r="V39" s="155"/>
      <c r="W39" s="155"/>
      <c r="X39" s="155"/>
      <c r="Y39" s="155"/>
      <c r="Z39" s="155"/>
      <c r="AA39" s="155"/>
      <c r="AB39" s="155"/>
      <c r="AC39" s="155"/>
      <c r="AD39" s="155"/>
      <c r="AE39" s="155" t="s">
        <v>116</v>
      </c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outlineLevel="1" x14ac:dyDescent="0.2">
      <c r="A40" s="156"/>
      <c r="B40" s="163"/>
      <c r="C40" s="250" t="s">
        <v>133</v>
      </c>
      <c r="D40" s="251"/>
      <c r="E40" s="252"/>
      <c r="F40" s="253"/>
      <c r="G40" s="254"/>
      <c r="H40" s="172"/>
      <c r="I40" s="172"/>
      <c r="J40" s="172"/>
      <c r="K40" s="172"/>
      <c r="L40" s="172"/>
      <c r="M40" s="172"/>
      <c r="N40" s="165"/>
      <c r="O40" s="165"/>
      <c r="P40" s="165"/>
      <c r="Q40" s="165"/>
      <c r="R40" s="165"/>
      <c r="S40" s="165"/>
      <c r="T40" s="166"/>
      <c r="U40" s="165"/>
      <c r="V40" s="155"/>
      <c r="W40" s="155"/>
      <c r="X40" s="155"/>
      <c r="Y40" s="155"/>
      <c r="Z40" s="155"/>
      <c r="AA40" s="155"/>
      <c r="AB40" s="155"/>
      <c r="AC40" s="155"/>
      <c r="AD40" s="155"/>
      <c r="AE40" s="155" t="s">
        <v>118</v>
      </c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8" t="str">
        <f>C40</f>
        <v>Místnosti č. 28, 29</v>
      </c>
      <c r="BB40" s="155"/>
      <c r="BC40" s="155"/>
      <c r="BD40" s="155"/>
      <c r="BE40" s="155"/>
      <c r="BF40" s="155"/>
      <c r="BG40" s="155"/>
      <c r="BH40" s="155"/>
    </row>
    <row r="41" spans="1:60" x14ac:dyDescent="0.2">
      <c r="A41" s="157" t="s">
        <v>111</v>
      </c>
      <c r="B41" s="164" t="s">
        <v>74</v>
      </c>
      <c r="C41" s="193" t="s">
        <v>75</v>
      </c>
      <c r="D41" s="167"/>
      <c r="E41" s="170"/>
      <c r="F41" s="173"/>
      <c r="G41" s="173">
        <f>SUMIF(AE42:AE64,"&lt;&gt;NOR",G42:G64)</f>
        <v>0</v>
      </c>
      <c r="H41" s="173"/>
      <c r="I41" s="173">
        <f>SUM(I42:I64)</f>
        <v>0</v>
      </c>
      <c r="J41" s="173"/>
      <c r="K41" s="173">
        <f>SUM(K42:K64)</f>
        <v>0</v>
      </c>
      <c r="L41" s="173"/>
      <c r="M41" s="173">
        <f>SUM(M42:M64)</f>
        <v>0</v>
      </c>
      <c r="N41" s="167"/>
      <c r="O41" s="167">
        <f>SUM(O42:O64)</f>
        <v>0.64703999999999984</v>
      </c>
      <c r="P41" s="167"/>
      <c r="Q41" s="167">
        <f>SUM(Q42:Q64)</f>
        <v>0</v>
      </c>
      <c r="R41" s="167"/>
      <c r="S41" s="167"/>
      <c r="T41" s="168"/>
      <c r="U41" s="167">
        <f>SUM(U42:U64)</f>
        <v>79.040000000000006</v>
      </c>
      <c r="AE41" t="s">
        <v>112</v>
      </c>
    </row>
    <row r="42" spans="1:60" outlineLevel="1" x14ac:dyDescent="0.2">
      <c r="A42" s="156">
        <v>15</v>
      </c>
      <c r="B42" s="163" t="s">
        <v>151</v>
      </c>
      <c r="C42" s="192" t="s">
        <v>152</v>
      </c>
      <c r="D42" s="165" t="s">
        <v>115</v>
      </c>
      <c r="E42" s="169">
        <v>50</v>
      </c>
      <c r="F42" s="171">
        <f t="shared" ref="F42:F61" si="0">H42+J42</f>
        <v>0</v>
      </c>
      <c r="G42" s="172">
        <f t="shared" ref="G42:G61" si="1">ROUND(E42*F42,2)</f>
        <v>0</v>
      </c>
      <c r="H42" s="172"/>
      <c r="I42" s="172">
        <f t="shared" ref="I42:I61" si="2">ROUND(E42*H42,2)</f>
        <v>0</v>
      </c>
      <c r="J42" s="172"/>
      <c r="K42" s="172">
        <f t="shared" ref="K42:K61" si="3">ROUND(E42*J42,2)</f>
        <v>0</v>
      </c>
      <c r="L42" s="172">
        <v>0</v>
      </c>
      <c r="M42" s="172">
        <f t="shared" ref="M42:M61" si="4">G42*(1+L42/100)</f>
        <v>0</v>
      </c>
      <c r="N42" s="165">
        <v>1.92E-3</v>
      </c>
      <c r="O42" s="165">
        <f t="shared" ref="O42:O61" si="5">ROUND(E42*N42,5)</f>
        <v>9.6000000000000002E-2</v>
      </c>
      <c r="P42" s="165">
        <v>0</v>
      </c>
      <c r="Q42" s="165">
        <f t="shared" ref="Q42:Q61" si="6">ROUND(E42*P42,5)</f>
        <v>0</v>
      </c>
      <c r="R42" s="165"/>
      <c r="S42" s="165"/>
      <c r="T42" s="166">
        <v>0.2346</v>
      </c>
      <c r="U42" s="165">
        <f t="shared" ref="U42:U61" si="7">ROUND(E42*T42,2)</f>
        <v>11.73</v>
      </c>
      <c r="V42" s="155"/>
      <c r="W42" s="155"/>
      <c r="X42" s="155"/>
      <c r="Y42" s="155"/>
      <c r="Z42" s="155"/>
      <c r="AA42" s="155"/>
      <c r="AB42" s="155"/>
      <c r="AC42" s="155"/>
      <c r="AD42" s="155"/>
      <c r="AE42" s="155" t="s">
        <v>116</v>
      </c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outlineLevel="1" x14ac:dyDescent="0.2">
      <c r="A43" s="156">
        <v>16</v>
      </c>
      <c r="B43" s="163" t="s">
        <v>153</v>
      </c>
      <c r="C43" s="192" t="s">
        <v>154</v>
      </c>
      <c r="D43" s="165" t="s">
        <v>115</v>
      </c>
      <c r="E43" s="169">
        <v>50</v>
      </c>
      <c r="F43" s="171">
        <f t="shared" si="0"/>
        <v>0</v>
      </c>
      <c r="G43" s="172">
        <f t="shared" si="1"/>
        <v>0</v>
      </c>
      <c r="H43" s="172"/>
      <c r="I43" s="172">
        <f t="shared" si="2"/>
        <v>0</v>
      </c>
      <c r="J43" s="172"/>
      <c r="K43" s="172">
        <f t="shared" si="3"/>
        <v>0</v>
      </c>
      <c r="L43" s="172">
        <v>0</v>
      </c>
      <c r="M43" s="172">
        <f t="shared" si="4"/>
        <v>0</v>
      </c>
      <c r="N43" s="165">
        <v>1.92E-3</v>
      </c>
      <c r="O43" s="165">
        <f t="shared" si="5"/>
        <v>9.6000000000000002E-2</v>
      </c>
      <c r="P43" s="165">
        <v>0</v>
      </c>
      <c r="Q43" s="165">
        <f t="shared" si="6"/>
        <v>0</v>
      </c>
      <c r="R43" s="165"/>
      <c r="S43" s="165"/>
      <c r="T43" s="166">
        <v>0.2346</v>
      </c>
      <c r="U43" s="165">
        <f t="shared" si="7"/>
        <v>11.73</v>
      </c>
      <c r="V43" s="155"/>
      <c r="W43" s="155"/>
      <c r="X43" s="155"/>
      <c r="Y43" s="155"/>
      <c r="Z43" s="155"/>
      <c r="AA43" s="155"/>
      <c r="AB43" s="155"/>
      <c r="AC43" s="155"/>
      <c r="AD43" s="155"/>
      <c r="AE43" s="155" t="s">
        <v>116</v>
      </c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outlineLevel="1" x14ac:dyDescent="0.2">
      <c r="A44" s="156">
        <v>17</v>
      </c>
      <c r="B44" s="163" t="s">
        <v>155</v>
      </c>
      <c r="C44" s="192" t="s">
        <v>156</v>
      </c>
      <c r="D44" s="165" t="s">
        <v>157</v>
      </c>
      <c r="E44" s="169">
        <v>4</v>
      </c>
      <c r="F44" s="171">
        <f t="shared" si="0"/>
        <v>0</v>
      </c>
      <c r="G44" s="172">
        <f t="shared" si="1"/>
        <v>0</v>
      </c>
      <c r="H44" s="172"/>
      <c r="I44" s="172">
        <f t="shared" si="2"/>
        <v>0</v>
      </c>
      <c r="J44" s="172"/>
      <c r="K44" s="172">
        <f t="shared" si="3"/>
        <v>0</v>
      </c>
      <c r="L44" s="172">
        <v>0</v>
      </c>
      <c r="M44" s="172">
        <f t="shared" si="4"/>
        <v>0</v>
      </c>
      <c r="N44" s="165">
        <v>1.92E-3</v>
      </c>
      <c r="O44" s="165">
        <f t="shared" si="5"/>
        <v>7.6800000000000002E-3</v>
      </c>
      <c r="P44" s="165">
        <v>0</v>
      </c>
      <c r="Q44" s="165">
        <f t="shared" si="6"/>
        <v>0</v>
      </c>
      <c r="R44" s="165"/>
      <c r="S44" s="165"/>
      <c r="T44" s="166">
        <v>0.2346</v>
      </c>
      <c r="U44" s="165">
        <f t="shared" si="7"/>
        <v>0.94</v>
      </c>
      <c r="V44" s="155"/>
      <c r="W44" s="155"/>
      <c r="X44" s="155"/>
      <c r="Y44" s="155"/>
      <c r="Z44" s="155"/>
      <c r="AA44" s="155"/>
      <c r="AB44" s="155"/>
      <c r="AC44" s="155"/>
      <c r="AD44" s="155"/>
      <c r="AE44" s="155" t="s">
        <v>116</v>
      </c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 x14ac:dyDescent="0.2">
      <c r="A45" s="156">
        <v>18</v>
      </c>
      <c r="B45" s="163" t="s">
        <v>158</v>
      </c>
      <c r="C45" s="192" t="s">
        <v>159</v>
      </c>
      <c r="D45" s="165" t="s">
        <v>160</v>
      </c>
      <c r="E45" s="169">
        <v>16</v>
      </c>
      <c r="F45" s="171">
        <f t="shared" si="0"/>
        <v>0</v>
      </c>
      <c r="G45" s="172">
        <f t="shared" si="1"/>
        <v>0</v>
      </c>
      <c r="H45" s="172"/>
      <c r="I45" s="172">
        <f t="shared" si="2"/>
        <v>0</v>
      </c>
      <c r="J45" s="172"/>
      <c r="K45" s="172">
        <f t="shared" si="3"/>
        <v>0</v>
      </c>
      <c r="L45" s="172">
        <v>0</v>
      </c>
      <c r="M45" s="172">
        <f t="shared" si="4"/>
        <v>0</v>
      </c>
      <c r="N45" s="165">
        <v>1.92E-3</v>
      </c>
      <c r="O45" s="165">
        <f t="shared" si="5"/>
        <v>3.0720000000000001E-2</v>
      </c>
      <c r="P45" s="165">
        <v>0</v>
      </c>
      <c r="Q45" s="165">
        <f t="shared" si="6"/>
        <v>0</v>
      </c>
      <c r="R45" s="165"/>
      <c r="S45" s="165"/>
      <c r="T45" s="166">
        <v>0.2346</v>
      </c>
      <c r="U45" s="165">
        <f t="shared" si="7"/>
        <v>3.75</v>
      </c>
      <c r="V45" s="155"/>
      <c r="W45" s="155"/>
      <c r="X45" s="155"/>
      <c r="Y45" s="155"/>
      <c r="Z45" s="155"/>
      <c r="AA45" s="155"/>
      <c r="AB45" s="155"/>
      <c r="AC45" s="155"/>
      <c r="AD45" s="155"/>
      <c r="AE45" s="155" t="s">
        <v>116</v>
      </c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outlineLevel="1" x14ac:dyDescent="0.2">
      <c r="A46" s="156">
        <v>19</v>
      </c>
      <c r="B46" s="163" t="s">
        <v>161</v>
      </c>
      <c r="C46" s="192" t="s">
        <v>162</v>
      </c>
      <c r="D46" s="165" t="s">
        <v>160</v>
      </c>
      <c r="E46" s="169">
        <v>3</v>
      </c>
      <c r="F46" s="171">
        <f t="shared" si="0"/>
        <v>0</v>
      </c>
      <c r="G46" s="172">
        <f t="shared" si="1"/>
        <v>0</v>
      </c>
      <c r="H46" s="172"/>
      <c r="I46" s="172">
        <f t="shared" si="2"/>
        <v>0</v>
      </c>
      <c r="J46" s="172"/>
      <c r="K46" s="172">
        <f t="shared" si="3"/>
        <v>0</v>
      </c>
      <c r="L46" s="172">
        <v>0</v>
      </c>
      <c r="M46" s="172">
        <f t="shared" si="4"/>
        <v>0</v>
      </c>
      <c r="N46" s="165">
        <v>1.92E-3</v>
      </c>
      <c r="O46" s="165">
        <f t="shared" si="5"/>
        <v>5.7600000000000004E-3</v>
      </c>
      <c r="P46" s="165">
        <v>0</v>
      </c>
      <c r="Q46" s="165">
        <f t="shared" si="6"/>
        <v>0</v>
      </c>
      <c r="R46" s="165"/>
      <c r="S46" s="165"/>
      <c r="T46" s="166">
        <v>0.2346</v>
      </c>
      <c r="U46" s="165">
        <f t="shared" si="7"/>
        <v>0.7</v>
      </c>
      <c r="V46" s="155"/>
      <c r="W46" s="155"/>
      <c r="X46" s="155"/>
      <c r="Y46" s="155"/>
      <c r="Z46" s="155"/>
      <c r="AA46" s="155"/>
      <c r="AB46" s="155"/>
      <c r="AC46" s="155"/>
      <c r="AD46" s="155"/>
      <c r="AE46" s="155" t="s">
        <v>116</v>
      </c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 x14ac:dyDescent="0.2">
      <c r="A47" s="156">
        <v>20</v>
      </c>
      <c r="B47" s="163" t="s">
        <v>163</v>
      </c>
      <c r="C47" s="192" t="s">
        <v>164</v>
      </c>
      <c r="D47" s="165" t="s">
        <v>160</v>
      </c>
      <c r="E47" s="169">
        <v>6</v>
      </c>
      <c r="F47" s="171">
        <f t="shared" si="0"/>
        <v>0</v>
      </c>
      <c r="G47" s="172">
        <f t="shared" si="1"/>
        <v>0</v>
      </c>
      <c r="H47" s="172"/>
      <c r="I47" s="172">
        <f t="shared" si="2"/>
        <v>0</v>
      </c>
      <c r="J47" s="172"/>
      <c r="K47" s="172">
        <f t="shared" si="3"/>
        <v>0</v>
      </c>
      <c r="L47" s="172">
        <v>0</v>
      </c>
      <c r="M47" s="172">
        <f t="shared" si="4"/>
        <v>0</v>
      </c>
      <c r="N47" s="165">
        <v>1.92E-3</v>
      </c>
      <c r="O47" s="165">
        <f t="shared" si="5"/>
        <v>1.1520000000000001E-2</v>
      </c>
      <c r="P47" s="165">
        <v>0</v>
      </c>
      <c r="Q47" s="165">
        <f t="shared" si="6"/>
        <v>0</v>
      </c>
      <c r="R47" s="165"/>
      <c r="S47" s="165"/>
      <c r="T47" s="166">
        <v>0.2346</v>
      </c>
      <c r="U47" s="165">
        <f t="shared" si="7"/>
        <v>1.41</v>
      </c>
      <c r="V47" s="155"/>
      <c r="W47" s="155"/>
      <c r="X47" s="155"/>
      <c r="Y47" s="155"/>
      <c r="Z47" s="155"/>
      <c r="AA47" s="155"/>
      <c r="AB47" s="155"/>
      <c r="AC47" s="155"/>
      <c r="AD47" s="155"/>
      <c r="AE47" s="155" t="s">
        <v>116</v>
      </c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 x14ac:dyDescent="0.2">
      <c r="A48" s="156">
        <v>21</v>
      </c>
      <c r="B48" s="163" t="s">
        <v>165</v>
      </c>
      <c r="C48" s="192" t="s">
        <v>166</v>
      </c>
      <c r="D48" s="165" t="s">
        <v>160</v>
      </c>
      <c r="E48" s="169">
        <v>6</v>
      </c>
      <c r="F48" s="171">
        <f t="shared" si="0"/>
        <v>0</v>
      </c>
      <c r="G48" s="172">
        <f t="shared" si="1"/>
        <v>0</v>
      </c>
      <c r="H48" s="172"/>
      <c r="I48" s="172">
        <f t="shared" si="2"/>
        <v>0</v>
      </c>
      <c r="J48" s="172"/>
      <c r="K48" s="172">
        <f t="shared" si="3"/>
        <v>0</v>
      </c>
      <c r="L48" s="172">
        <v>0</v>
      </c>
      <c r="M48" s="172">
        <f t="shared" si="4"/>
        <v>0</v>
      </c>
      <c r="N48" s="165">
        <v>1.92E-3</v>
      </c>
      <c r="O48" s="165">
        <f t="shared" si="5"/>
        <v>1.1520000000000001E-2</v>
      </c>
      <c r="P48" s="165">
        <v>0</v>
      </c>
      <c r="Q48" s="165">
        <f t="shared" si="6"/>
        <v>0</v>
      </c>
      <c r="R48" s="165"/>
      <c r="S48" s="165"/>
      <c r="T48" s="166">
        <v>0.2346</v>
      </c>
      <c r="U48" s="165">
        <f t="shared" si="7"/>
        <v>1.41</v>
      </c>
      <c r="V48" s="155"/>
      <c r="W48" s="155"/>
      <c r="X48" s="155"/>
      <c r="Y48" s="155"/>
      <c r="Z48" s="155"/>
      <c r="AA48" s="155"/>
      <c r="AB48" s="155"/>
      <c r="AC48" s="155"/>
      <c r="AD48" s="155"/>
      <c r="AE48" s="155" t="s">
        <v>116</v>
      </c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 x14ac:dyDescent="0.2">
      <c r="A49" s="156">
        <v>22</v>
      </c>
      <c r="B49" s="163" t="s">
        <v>167</v>
      </c>
      <c r="C49" s="192" t="s">
        <v>168</v>
      </c>
      <c r="D49" s="165" t="s">
        <v>157</v>
      </c>
      <c r="E49" s="169">
        <v>6</v>
      </c>
      <c r="F49" s="171">
        <f t="shared" si="0"/>
        <v>0</v>
      </c>
      <c r="G49" s="172">
        <f t="shared" si="1"/>
        <v>0</v>
      </c>
      <c r="H49" s="172"/>
      <c r="I49" s="172">
        <f t="shared" si="2"/>
        <v>0</v>
      </c>
      <c r="J49" s="172"/>
      <c r="K49" s="172">
        <f t="shared" si="3"/>
        <v>0</v>
      </c>
      <c r="L49" s="172">
        <v>0</v>
      </c>
      <c r="M49" s="172">
        <f t="shared" si="4"/>
        <v>0</v>
      </c>
      <c r="N49" s="165">
        <v>1.92E-3</v>
      </c>
      <c r="O49" s="165">
        <f t="shared" si="5"/>
        <v>1.1520000000000001E-2</v>
      </c>
      <c r="P49" s="165">
        <v>0</v>
      </c>
      <c r="Q49" s="165">
        <f t="shared" si="6"/>
        <v>0</v>
      </c>
      <c r="R49" s="165"/>
      <c r="S49" s="165"/>
      <c r="T49" s="166">
        <v>0.2346</v>
      </c>
      <c r="U49" s="165">
        <f t="shared" si="7"/>
        <v>1.41</v>
      </c>
      <c r="V49" s="155"/>
      <c r="W49" s="155"/>
      <c r="X49" s="155"/>
      <c r="Y49" s="155"/>
      <c r="Z49" s="155"/>
      <c r="AA49" s="155"/>
      <c r="AB49" s="155"/>
      <c r="AC49" s="155"/>
      <c r="AD49" s="155"/>
      <c r="AE49" s="155" t="s">
        <v>116</v>
      </c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 x14ac:dyDescent="0.2">
      <c r="A50" s="156">
        <v>23</v>
      </c>
      <c r="B50" s="163" t="s">
        <v>169</v>
      </c>
      <c r="C50" s="192" t="s">
        <v>170</v>
      </c>
      <c r="D50" s="165" t="s">
        <v>157</v>
      </c>
      <c r="E50" s="169">
        <v>1</v>
      </c>
      <c r="F50" s="171">
        <f t="shared" si="0"/>
        <v>0</v>
      </c>
      <c r="G50" s="172">
        <f t="shared" si="1"/>
        <v>0</v>
      </c>
      <c r="H50" s="172"/>
      <c r="I50" s="172">
        <f t="shared" si="2"/>
        <v>0</v>
      </c>
      <c r="J50" s="172"/>
      <c r="K50" s="172">
        <f t="shared" si="3"/>
        <v>0</v>
      </c>
      <c r="L50" s="172">
        <v>0</v>
      </c>
      <c r="M50" s="172">
        <f t="shared" si="4"/>
        <v>0</v>
      </c>
      <c r="N50" s="165">
        <v>1.92E-3</v>
      </c>
      <c r="O50" s="165">
        <f t="shared" si="5"/>
        <v>1.92E-3</v>
      </c>
      <c r="P50" s="165">
        <v>0</v>
      </c>
      <c r="Q50" s="165">
        <f t="shared" si="6"/>
        <v>0</v>
      </c>
      <c r="R50" s="165"/>
      <c r="S50" s="165"/>
      <c r="T50" s="166">
        <v>0.2346</v>
      </c>
      <c r="U50" s="165">
        <f t="shared" si="7"/>
        <v>0.23</v>
      </c>
      <c r="V50" s="155"/>
      <c r="W50" s="155"/>
      <c r="X50" s="155"/>
      <c r="Y50" s="155"/>
      <c r="Z50" s="155"/>
      <c r="AA50" s="155"/>
      <c r="AB50" s="155"/>
      <c r="AC50" s="155"/>
      <c r="AD50" s="155"/>
      <c r="AE50" s="155" t="s">
        <v>116</v>
      </c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outlineLevel="1" x14ac:dyDescent="0.2">
      <c r="A51" s="156">
        <v>24</v>
      </c>
      <c r="B51" s="163" t="s">
        <v>171</v>
      </c>
      <c r="C51" s="192" t="s">
        <v>172</v>
      </c>
      <c r="D51" s="165" t="s">
        <v>157</v>
      </c>
      <c r="E51" s="169">
        <v>1</v>
      </c>
      <c r="F51" s="171">
        <f t="shared" si="0"/>
        <v>0</v>
      </c>
      <c r="G51" s="172">
        <f t="shared" si="1"/>
        <v>0</v>
      </c>
      <c r="H51" s="172"/>
      <c r="I51" s="172">
        <f t="shared" si="2"/>
        <v>0</v>
      </c>
      <c r="J51" s="172"/>
      <c r="K51" s="172">
        <f t="shared" si="3"/>
        <v>0</v>
      </c>
      <c r="L51" s="172">
        <v>0</v>
      </c>
      <c r="M51" s="172">
        <f t="shared" si="4"/>
        <v>0</v>
      </c>
      <c r="N51" s="165">
        <v>1.92E-3</v>
      </c>
      <c r="O51" s="165">
        <f t="shared" si="5"/>
        <v>1.92E-3</v>
      </c>
      <c r="P51" s="165">
        <v>0</v>
      </c>
      <c r="Q51" s="165">
        <f t="shared" si="6"/>
        <v>0</v>
      </c>
      <c r="R51" s="165"/>
      <c r="S51" s="165"/>
      <c r="T51" s="166">
        <v>0.2346</v>
      </c>
      <c r="U51" s="165">
        <f t="shared" si="7"/>
        <v>0.23</v>
      </c>
      <c r="V51" s="155"/>
      <c r="W51" s="155"/>
      <c r="X51" s="155"/>
      <c r="Y51" s="155"/>
      <c r="Z51" s="155"/>
      <c r="AA51" s="155"/>
      <c r="AB51" s="155"/>
      <c r="AC51" s="155"/>
      <c r="AD51" s="155"/>
      <c r="AE51" s="155" t="s">
        <v>116</v>
      </c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156">
        <v>25</v>
      </c>
      <c r="B52" s="163" t="s">
        <v>173</v>
      </c>
      <c r="C52" s="192" t="s">
        <v>174</v>
      </c>
      <c r="D52" s="165" t="s">
        <v>157</v>
      </c>
      <c r="E52" s="169">
        <v>4</v>
      </c>
      <c r="F52" s="171">
        <f t="shared" si="0"/>
        <v>0</v>
      </c>
      <c r="G52" s="172">
        <f t="shared" si="1"/>
        <v>0</v>
      </c>
      <c r="H52" s="172"/>
      <c r="I52" s="172">
        <f t="shared" si="2"/>
        <v>0</v>
      </c>
      <c r="J52" s="172"/>
      <c r="K52" s="172">
        <f t="shared" si="3"/>
        <v>0</v>
      </c>
      <c r="L52" s="172">
        <v>0</v>
      </c>
      <c r="M52" s="172">
        <f t="shared" si="4"/>
        <v>0</v>
      </c>
      <c r="N52" s="165">
        <v>1.92E-3</v>
      </c>
      <c r="O52" s="165">
        <f t="shared" si="5"/>
        <v>7.6800000000000002E-3</v>
      </c>
      <c r="P52" s="165">
        <v>0</v>
      </c>
      <c r="Q52" s="165">
        <f t="shared" si="6"/>
        <v>0</v>
      </c>
      <c r="R52" s="165"/>
      <c r="S52" s="165"/>
      <c r="T52" s="166">
        <v>0.2346</v>
      </c>
      <c r="U52" s="165">
        <f t="shared" si="7"/>
        <v>0.94</v>
      </c>
      <c r="V52" s="155"/>
      <c r="W52" s="155"/>
      <c r="X52" s="155"/>
      <c r="Y52" s="155"/>
      <c r="Z52" s="155"/>
      <c r="AA52" s="155"/>
      <c r="AB52" s="155"/>
      <c r="AC52" s="155"/>
      <c r="AD52" s="155"/>
      <c r="AE52" s="155" t="s">
        <v>116</v>
      </c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156">
        <v>26</v>
      </c>
      <c r="B53" s="163" t="s">
        <v>175</v>
      </c>
      <c r="C53" s="192" t="s">
        <v>176</v>
      </c>
      <c r="D53" s="165" t="s">
        <v>115</v>
      </c>
      <c r="E53" s="169">
        <v>50</v>
      </c>
      <c r="F53" s="171">
        <f t="shared" si="0"/>
        <v>0</v>
      </c>
      <c r="G53" s="172">
        <f t="shared" si="1"/>
        <v>0</v>
      </c>
      <c r="H53" s="172"/>
      <c r="I53" s="172">
        <f t="shared" si="2"/>
        <v>0</v>
      </c>
      <c r="J53" s="172"/>
      <c r="K53" s="172">
        <f t="shared" si="3"/>
        <v>0</v>
      </c>
      <c r="L53" s="172">
        <v>0</v>
      </c>
      <c r="M53" s="172">
        <f t="shared" si="4"/>
        <v>0</v>
      </c>
      <c r="N53" s="165">
        <v>1.92E-3</v>
      </c>
      <c r="O53" s="165">
        <f t="shared" si="5"/>
        <v>9.6000000000000002E-2</v>
      </c>
      <c r="P53" s="165">
        <v>0</v>
      </c>
      <c r="Q53" s="165">
        <f t="shared" si="6"/>
        <v>0</v>
      </c>
      <c r="R53" s="165"/>
      <c r="S53" s="165"/>
      <c r="T53" s="166">
        <v>0.2346</v>
      </c>
      <c r="U53" s="165">
        <f t="shared" si="7"/>
        <v>11.73</v>
      </c>
      <c r="V53" s="155"/>
      <c r="W53" s="155"/>
      <c r="X53" s="155"/>
      <c r="Y53" s="155"/>
      <c r="Z53" s="155"/>
      <c r="AA53" s="155"/>
      <c r="AB53" s="155"/>
      <c r="AC53" s="155"/>
      <c r="AD53" s="155"/>
      <c r="AE53" s="155" t="s">
        <v>116</v>
      </c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outlineLevel="1" x14ac:dyDescent="0.2">
      <c r="A54" s="156">
        <v>27</v>
      </c>
      <c r="B54" s="163" t="s">
        <v>177</v>
      </c>
      <c r="C54" s="192" t="s">
        <v>178</v>
      </c>
      <c r="D54" s="165" t="s">
        <v>115</v>
      </c>
      <c r="E54" s="169">
        <v>50</v>
      </c>
      <c r="F54" s="171">
        <f t="shared" si="0"/>
        <v>0</v>
      </c>
      <c r="G54" s="172">
        <f t="shared" si="1"/>
        <v>0</v>
      </c>
      <c r="H54" s="172"/>
      <c r="I54" s="172">
        <f t="shared" si="2"/>
        <v>0</v>
      </c>
      <c r="J54" s="172"/>
      <c r="K54" s="172">
        <f t="shared" si="3"/>
        <v>0</v>
      </c>
      <c r="L54" s="172">
        <v>0</v>
      </c>
      <c r="M54" s="172">
        <f t="shared" si="4"/>
        <v>0</v>
      </c>
      <c r="N54" s="165">
        <v>1.92E-3</v>
      </c>
      <c r="O54" s="165">
        <f t="shared" si="5"/>
        <v>9.6000000000000002E-2</v>
      </c>
      <c r="P54" s="165">
        <v>0</v>
      </c>
      <c r="Q54" s="165">
        <f t="shared" si="6"/>
        <v>0</v>
      </c>
      <c r="R54" s="165"/>
      <c r="S54" s="165"/>
      <c r="T54" s="166">
        <v>0.2346</v>
      </c>
      <c r="U54" s="165">
        <f t="shared" si="7"/>
        <v>11.73</v>
      </c>
      <c r="V54" s="155"/>
      <c r="W54" s="155"/>
      <c r="X54" s="155"/>
      <c r="Y54" s="155"/>
      <c r="Z54" s="155"/>
      <c r="AA54" s="155"/>
      <c r="AB54" s="155"/>
      <c r="AC54" s="155"/>
      <c r="AD54" s="155"/>
      <c r="AE54" s="155" t="s">
        <v>116</v>
      </c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outlineLevel="1" x14ac:dyDescent="0.2">
      <c r="A55" s="156">
        <v>28</v>
      </c>
      <c r="B55" s="163" t="s">
        <v>179</v>
      </c>
      <c r="C55" s="192" t="s">
        <v>180</v>
      </c>
      <c r="D55" s="165" t="s">
        <v>115</v>
      </c>
      <c r="E55" s="169">
        <v>50</v>
      </c>
      <c r="F55" s="171">
        <f t="shared" si="0"/>
        <v>0</v>
      </c>
      <c r="G55" s="172">
        <f t="shared" si="1"/>
        <v>0</v>
      </c>
      <c r="H55" s="172"/>
      <c r="I55" s="172">
        <f t="shared" si="2"/>
        <v>0</v>
      </c>
      <c r="J55" s="172"/>
      <c r="K55" s="172">
        <f t="shared" si="3"/>
        <v>0</v>
      </c>
      <c r="L55" s="172">
        <v>0</v>
      </c>
      <c r="M55" s="172">
        <f t="shared" si="4"/>
        <v>0</v>
      </c>
      <c r="N55" s="165">
        <v>1.92E-3</v>
      </c>
      <c r="O55" s="165">
        <f t="shared" si="5"/>
        <v>9.6000000000000002E-2</v>
      </c>
      <c r="P55" s="165">
        <v>0</v>
      </c>
      <c r="Q55" s="165">
        <f t="shared" si="6"/>
        <v>0</v>
      </c>
      <c r="R55" s="165"/>
      <c r="S55" s="165"/>
      <c r="T55" s="166">
        <v>0.2346</v>
      </c>
      <c r="U55" s="165">
        <f t="shared" si="7"/>
        <v>11.73</v>
      </c>
      <c r="V55" s="155"/>
      <c r="W55" s="155"/>
      <c r="X55" s="155"/>
      <c r="Y55" s="155"/>
      <c r="Z55" s="155"/>
      <c r="AA55" s="155"/>
      <c r="AB55" s="155"/>
      <c r="AC55" s="155"/>
      <c r="AD55" s="155"/>
      <c r="AE55" s="155" t="s">
        <v>116</v>
      </c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outlineLevel="1" x14ac:dyDescent="0.2">
      <c r="A56" s="156">
        <v>29</v>
      </c>
      <c r="B56" s="163" t="s">
        <v>181</v>
      </c>
      <c r="C56" s="192" t="s">
        <v>182</v>
      </c>
      <c r="D56" s="165" t="s">
        <v>160</v>
      </c>
      <c r="E56" s="169">
        <v>3</v>
      </c>
      <c r="F56" s="171">
        <f t="shared" si="0"/>
        <v>0</v>
      </c>
      <c r="G56" s="172">
        <f t="shared" si="1"/>
        <v>0</v>
      </c>
      <c r="H56" s="172"/>
      <c r="I56" s="172">
        <f t="shared" si="2"/>
        <v>0</v>
      </c>
      <c r="J56" s="172"/>
      <c r="K56" s="172">
        <f t="shared" si="3"/>
        <v>0</v>
      </c>
      <c r="L56" s="172">
        <v>0</v>
      </c>
      <c r="M56" s="172">
        <f t="shared" si="4"/>
        <v>0</v>
      </c>
      <c r="N56" s="165">
        <v>1.92E-3</v>
      </c>
      <c r="O56" s="165">
        <f t="shared" si="5"/>
        <v>5.7600000000000004E-3</v>
      </c>
      <c r="P56" s="165">
        <v>0</v>
      </c>
      <c r="Q56" s="165">
        <f t="shared" si="6"/>
        <v>0</v>
      </c>
      <c r="R56" s="165"/>
      <c r="S56" s="165"/>
      <c r="T56" s="166">
        <v>0.2346</v>
      </c>
      <c r="U56" s="165">
        <f t="shared" si="7"/>
        <v>0.7</v>
      </c>
      <c r="V56" s="155"/>
      <c r="W56" s="155"/>
      <c r="X56" s="155"/>
      <c r="Y56" s="155"/>
      <c r="Z56" s="155"/>
      <c r="AA56" s="155"/>
      <c r="AB56" s="155"/>
      <c r="AC56" s="155"/>
      <c r="AD56" s="155"/>
      <c r="AE56" s="155" t="s">
        <v>116</v>
      </c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outlineLevel="1" x14ac:dyDescent="0.2">
      <c r="A57" s="156">
        <v>30</v>
      </c>
      <c r="B57" s="163" t="s">
        <v>183</v>
      </c>
      <c r="C57" s="192" t="s">
        <v>184</v>
      </c>
      <c r="D57" s="165" t="s">
        <v>160</v>
      </c>
      <c r="E57" s="169">
        <v>16</v>
      </c>
      <c r="F57" s="171">
        <f t="shared" si="0"/>
        <v>0</v>
      </c>
      <c r="G57" s="172">
        <f t="shared" si="1"/>
        <v>0</v>
      </c>
      <c r="H57" s="172"/>
      <c r="I57" s="172">
        <f t="shared" si="2"/>
        <v>0</v>
      </c>
      <c r="J57" s="172"/>
      <c r="K57" s="172">
        <f t="shared" si="3"/>
        <v>0</v>
      </c>
      <c r="L57" s="172">
        <v>0</v>
      </c>
      <c r="M57" s="172">
        <f t="shared" si="4"/>
        <v>0</v>
      </c>
      <c r="N57" s="165">
        <v>1.92E-3</v>
      </c>
      <c r="O57" s="165">
        <f t="shared" si="5"/>
        <v>3.0720000000000001E-2</v>
      </c>
      <c r="P57" s="165">
        <v>0</v>
      </c>
      <c r="Q57" s="165">
        <f t="shared" si="6"/>
        <v>0</v>
      </c>
      <c r="R57" s="165"/>
      <c r="S57" s="165"/>
      <c r="T57" s="166">
        <v>0.2346</v>
      </c>
      <c r="U57" s="165">
        <f t="shared" si="7"/>
        <v>3.75</v>
      </c>
      <c r="V57" s="155"/>
      <c r="W57" s="155"/>
      <c r="X57" s="155"/>
      <c r="Y57" s="155"/>
      <c r="Z57" s="155"/>
      <c r="AA57" s="155"/>
      <c r="AB57" s="155"/>
      <c r="AC57" s="155"/>
      <c r="AD57" s="155"/>
      <c r="AE57" s="155" t="s">
        <v>116</v>
      </c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 x14ac:dyDescent="0.2">
      <c r="A58" s="156">
        <v>31</v>
      </c>
      <c r="B58" s="163" t="s">
        <v>185</v>
      </c>
      <c r="C58" s="192" t="s">
        <v>186</v>
      </c>
      <c r="D58" s="165" t="s">
        <v>160</v>
      </c>
      <c r="E58" s="169">
        <v>6</v>
      </c>
      <c r="F58" s="171">
        <f t="shared" si="0"/>
        <v>0</v>
      </c>
      <c r="G58" s="172">
        <f t="shared" si="1"/>
        <v>0</v>
      </c>
      <c r="H58" s="172"/>
      <c r="I58" s="172">
        <f t="shared" si="2"/>
        <v>0</v>
      </c>
      <c r="J58" s="172"/>
      <c r="K58" s="172">
        <f t="shared" si="3"/>
        <v>0</v>
      </c>
      <c r="L58" s="172">
        <v>0</v>
      </c>
      <c r="M58" s="172">
        <f t="shared" si="4"/>
        <v>0</v>
      </c>
      <c r="N58" s="165">
        <v>1.92E-3</v>
      </c>
      <c r="O58" s="165">
        <f t="shared" si="5"/>
        <v>1.1520000000000001E-2</v>
      </c>
      <c r="P58" s="165">
        <v>0</v>
      </c>
      <c r="Q58" s="165">
        <f t="shared" si="6"/>
        <v>0</v>
      </c>
      <c r="R58" s="165"/>
      <c r="S58" s="165"/>
      <c r="T58" s="166">
        <v>0.2346</v>
      </c>
      <c r="U58" s="165">
        <f t="shared" si="7"/>
        <v>1.41</v>
      </c>
      <c r="V58" s="155"/>
      <c r="W58" s="155"/>
      <c r="X58" s="155"/>
      <c r="Y58" s="155"/>
      <c r="Z58" s="155"/>
      <c r="AA58" s="155"/>
      <c r="AB58" s="155"/>
      <c r="AC58" s="155"/>
      <c r="AD58" s="155"/>
      <c r="AE58" s="155" t="s">
        <v>116</v>
      </c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 x14ac:dyDescent="0.2">
      <c r="A59" s="156">
        <v>32</v>
      </c>
      <c r="B59" s="163" t="s">
        <v>187</v>
      </c>
      <c r="C59" s="192" t="s">
        <v>188</v>
      </c>
      <c r="D59" s="165" t="s">
        <v>157</v>
      </c>
      <c r="E59" s="169">
        <v>6</v>
      </c>
      <c r="F59" s="171">
        <f t="shared" si="0"/>
        <v>0</v>
      </c>
      <c r="G59" s="172">
        <f t="shared" si="1"/>
        <v>0</v>
      </c>
      <c r="H59" s="172"/>
      <c r="I59" s="172">
        <f t="shared" si="2"/>
        <v>0</v>
      </c>
      <c r="J59" s="172"/>
      <c r="K59" s="172">
        <f t="shared" si="3"/>
        <v>0</v>
      </c>
      <c r="L59" s="172">
        <v>0</v>
      </c>
      <c r="M59" s="172">
        <f t="shared" si="4"/>
        <v>0</v>
      </c>
      <c r="N59" s="165">
        <v>1.92E-3</v>
      </c>
      <c r="O59" s="165">
        <f t="shared" si="5"/>
        <v>1.1520000000000001E-2</v>
      </c>
      <c r="P59" s="165">
        <v>0</v>
      </c>
      <c r="Q59" s="165">
        <f t="shared" si="6"/>
        <v>0</v>
      </c>
      <c r="R59" s="165"/>
      <c r="S59" s="165"/>
      <c r="T59" s="166">
        <v>0.2346</v>
      </c>
      <c r="U59" s="165">
        <f t="shared" si="7"/>
        <v>1.41</v>
      </c>
      <c r="V59" s="155"/>
      <c r="W59" s="155"/>
      <c r="X59" s="155"/>
      <c r="Y59" s="155"/>
      <c r="Z59" s="155"/>
      <c r="AA59" s="155"/>
      <c r="AB59" s="155"/>
      <c r="AC59" s="155"/>
      <c r="AD59" s="155"/>
      <c r="AE59" s="155" t="s">
        <v>116</v>
      </c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 x14ac:dyDescent="0.2">
      <c r="A60" s="156">
        <v>33</v>
      </c>
      <c r="B60" s="163" t="s">
        <v>189</v>
      </c>
      <c r="C60" s="192" t="s">
        <v>190</v>
      </c>
      <c r="D60" s="165" t="s">
        <v>160</v>
      </c>
      <c r="E60" s="169">
        <v>6</v>
      </c>
      <c r="F60" s="171">
        <f t="shared" si="0"/>
        <v>0</v>
      </c>
      <c r="G60" s="172">
        <f t="shared" si="1"/>
        <v>0</v>
      </c>
      <c r="H60" s="172"/>
      <c r="I60" s="172">
        <f t="shared" si="2"/>
        <v>0</v>
      </c>
      <c r="J60" s="172"/>
      <c r="K60" s="172">
        <f t="shared" si="3"/>
        <v>0</v>
      </c>
      <c r="L60" s="172">
        <v>0</v>
      </c>
      <c r="M60" s="172">
        <f t="shared" si="4"/>
        <v>0</v>
      </c>
      <c r="N60" s="165">
        <v>1.92E-3</v>
      </c>
      <c r="O60" s="165">
        <f t="shared" si="5"/>
        <v>1.1520000000000001E-2</v>
      </c>
      <c r="P60" s="165">
        <v>0</v>
      </c>
      <c r="Q60" s="165">
        <f t="shared" si="6"/>
        <v>0</v>
      </c>
      <c r="R60" s="165"/>
      <c r="S60" s="165"/>
      <c r="T60" s="166">
        <v>0.2346</v>
      </c>
      <c r="U60" s="165">
        <f t="shared" si="7"/>
        <v>1.41</v>
      </c>
      <c r="V60" s="155"/>
      <c r="W60" s="155"/>
      <c r="X60" s="155"/>
      <c r="Y60" s="155"/>
      <c r="Z60" s="155"/>
      <c r="AA60" s="155"/>
      <c r="AB60" s="155"/>
      <c r="AC60" s="155"/>
      <c r="AD60" s="155"/>
      <c r="AE60" s="155" t="s">
        <v>116</v>
      </c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 x14ac:dyDescent="0.2">
      <c r="A61" s="156">
        <v>34</v>
      </c>
      <c r="B61" s="163" t="s">
        <v>191</v>
      </c>
      <c r="C61" s="192" t="s">
        <v>192</v>
      </c>
      <c r="D61" s="165" t="s">
        <v>139</v>
      </c>
      <c r="E61" s="169">
        <v>1</v>
      </c>
      <c r="F61" s="171">
        <f t="shared" si="0"/>
        <v>0</v>
      </c>
      <c r="G61" s="172">
        <f t="shared" si="1"/>
        <v>0</v>
      </c>
      <c r="H61" s="172"/>
      <c r="I61" s="172">
        <f t="shared" si="2"/>
        <v>0</v>
      </c>
      <c r="J61" s="172"/>
      <c r="K61" s="172">
        <f t="shared" si="3"/>
        <v>0</v>
      </c>
      <c r="L61" s="172">
        <v>0</v>
      </c>
      <c r="M61" s="172">
        <f t="shared" si="4"/>
        <v>0</v>
      </c>
      <c r="N61" s="165">
        <v>1.92E-3</v>
      </c>
      <c r="O61" s="165">
        <f t="shared" si="5"/>
        <v>1.92E-3</v>
      </c>
      <c r="P61" s="165">
        <v>0</v>
      </c>
      <c r="Q61" s="165">
        <f t="shared" si="6"/>
        <v>0</v>
      </c>
      <c r="R61" s="165"/>
      <c r="S61" s="165"/>
      <c r="T61" s="166">
        <v>0.2346</v>
      </c>
      <c r="U61" s="165">
        <f t="shared" si="7"/>
        <v>0.23</v>
      </c>
      <c r="V61" s="155"/>
      <c r="W61" s="155"/>
      <c r="X61" s="155"/>
      <c r="Y61" s="155"/>
      <c r="Z61" s="155"/>
      <c r="AA61" s="155"/>
      <c r="AB61" s="155"/>
      <c r="AC61" s="155"/>
      <c r="AD61" s="155"/>
      <c r="AE61" s="155" t="s">
        <v>116</v>
      </c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 x14ac:dyDescent="0.2">
      <c r="A62" s="156"/>
      <c r="B62" s="163"/>
      <c r="C62" s="250" t="s">
        <v>193</v>
      </c>
      <c r="D62" s="251"/>
      <c r="E62" s="252"/>
      <c r="F62" s="253"/>
      <c r="G62" s="254"/>
      <c r="H62" s="172"/>
      <c r="I62" s="172"/>
      <c r="J62" s="172"/>
      <c r="K62" s="172"/>
      <c r="L62" s="172"/>
      <c r="M62" s="172"/>
      <c r="N62" s="165"/>
      <c r="O62" s="165"/>
      <c r="P62" s="165"/>
      <c r="Q62" s="165"/>
      <c r="R62" s="165"/>
      <c r="S62" s="165"/>
      <c r="T62" s="166"/>
      <c r="U62" s="165"/>
      <c r="V62" s="155"/>
      <c r="W62" s="155"/>
      <c r="X62" s="155"/>
      <c r="Y62" s="155"/>
      <c r="Z62" s="155"/>
      <c r="AA62" s="155"/>
      <c r="AB62" s="155"/>
      <c r="AC62" s="155"/>
      <c r="AD62" s="155"/>
      <c r="AE62" s="155" t="s">
        <v>118</v>
      </c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8" t="str">
        <f>C62</f>
        <v>Bude upřesněno</v>
      </c>
      <c r="BB62" s="155"/>
      <c r="BC62" s="155"/>
      <c r="BD62" s="155"/>
      <c r="BE62" s="155"/>
      <c r="BF62" s="155"/>
      <c r="BG62" s="155"/>
      <c r="BH62" s="155"/>
    </row>
    <row r="63" spans="1:60" outlineLevel="1" x14ac:dyDescent="0.2">
      <c r="A63" s="156">
        <v>35</v>
      </c>
      <c r="B63" s="163" t="s">
        <v>194</v>
      </c>
      <c r="C63" s="192" t="s">
        <v>195</v>
      </c>
      <c r="D63" s="165" t="s">
        <v>139</v>
      </c>
      <c r="E63" s="169">
        <v>1</v>
      </c>
      <c r="F63" s="171">
        <f>H63+J63</f>
        <v>0</v>
      </c>
      <c r="G63" s="172">
        <f>ROUND(E63*F63,2)</f>
        <v>0</v>
      </c>
      <c r="H63" s="172"/>
      <c r="I63" s="172">
        <f>ROUND(E63*H63,2)</f>
        <v>0</v>
      </c>
      <c r="J63" s="172"/>
      <c r="K63" s="172">
        <f>ROUND(E63*J63,2)</f>
        <v>0</v>
      </c>
      <c r="L63" s="172">
        <v>0</v>
      </c>
      <c r="M63" s="172">
        <f>G63*(1+L63/100)</f>
        <v>0</v>
      </c>
      <c r="N63" s="165">
        <v>1.92E-3</v>
      </c>
      <c r="O63" s="165">
        <f>ROUND(E63*N63,5)</f>
        <v>1.92E-3</v>
      </c>
      <c r="P63" s="165">
        <v>0</v>
      </c>
      <c r="Q63" s="165">
        <f>ROUND(E63*P63,5)</f>
        <v>0</v>
      </c>
      <c r="R63" s="165"/>
      <c r="S63" s="165"/>
      <c r="T63" s="166">
        <v>0.2346</v>
      </c>
      <c r="U63" s="165">
        <f>ROUND(E63*T63,2)</f>
        <v>0.23</v>
      </c>
      <c r="V63" s="155"/>
      <c r="W63" s="155"/>
      <c r="X63" s="155"/>
      <c r="Y63" s="155"/>
      <c r="Z63" s="155"/>
      <c r="AA63" s="155"/>
      <c r="AB63" s="155"/>
      <c r="AC63" s="155"/>
      <c r="AD63" s="155"/>
      <c r="AE63" s="155" t="s">
        <v>116</v>
      </c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 x14ac:dyDescent="0.2">
      <c r="A64" s="156">
        <v>36</v>
      </c>
      <c r="B64" s="163" t="s">
        <v>196</v>
      </c>
      <c r="C64" s="192" t="s">
        <v>197</v>
      </c>
      <c r="D64" s="165" t="s">
        <v>139</v>
      </c>
      <c r="E64" s="169">
        <v>1</v>
      </c>
      <c r="F64" s="171">
        <f>H64+J64</f>
        <v>0</v>
      </c>
      <c r="G64" s="172">
        <f>ROUND(E64*F64,2)</f>
        <v>0</v>
      </c>
      <c r="H64" s="172"/>
      <c r="I64" s="172">
        <f>ROUND(E64*H64,2)</f>
        <v>0</v>
      </c>
      <c r="J64" s="172"/>
      <c r="K64" s="172">
        <f>ROUND(E64*J64,2)</f>
        <v>0</v>
      </c>
      <c r="L64" s="172">
        <v>0</v>
      </c>
      <c r="M64" s="172">
        <f>G64*(1+L64/100)</f>
        <v>0</v>
      </c>
      <c r="N64" s="165">
        <v>1.92E-3</v>
      </c>
      <c r="O64" s="165">
        <f>ROUND(E64*N64,5)</f>
        <v>1.92E-3</v>
      </c>
      <c r="P64" s="165">
        <v>0</v>
      </c>
      <c r="Q64" s="165">
        <f>ROUND(E64*P64,5)</f>
        <v>0</v>
      </c>
      <c r="R64" s="165"/>
      <c r="S64" s="165"/>
      <c r="T64" s="166">
        <v>0.2346</v>
      </c>
      <c r="U64" s="165">
        <f>ROUND(E64*T64,2)</f>
        <v>0.23</v>
      </c>
      <c r="V64" s="155"/>
      <c r="W64" s="155"/>
      <c r="X64" s="155"/>
      <c r="Y64" s="155"/>
      <c r="Z64" s="155"/>
      <c r="AA64" s="155"/>
      <c r="AB64" s="155"/>
      <c r="AC64" s="155"/>
      <c r="AD64" s="155"/>
      <c r="AE64" s="155" t="s">
        <v>116</v>
      </c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x14ac:dyDescent="0.2">
      <c r="A65" s="157" t="s">
        <v>111</v>
      </c>
      <c r="B65" s="164" t="s">
        <v>76</v>
      </c>
      <c r="C65" s="193" t="s">
        <v>77</v>
      </c>
      <c r="D65" s="167"/>
      <c r="E65" s="170"/>
      <c r="F65" s="173"/>
      <c r="G65" s="173">
        <f>SUMIF(AE66:AE69,"&lt;&gt;NOR",G66:G69)</f>
        <v>0</v>
      </c>
      <c r="H65" s="173"/>
      <c r="I65" s="173">
        <f>SUM(I66:I69)</f>
        <v>0</v>
      </c>
      <c r="J65" s="173"/>
      <c r="K65" s="173">
        <f>SUM(K66:K69)</f>
        <v>0</v>
      </c>
      <c r="L65" s="173"/>
      <c r="M65" s="173">
        <f>SUM(M66:M69)</f>
        <v>0</v>
      </c>
      <c r="N65" s="167"/>
      <c r="O65" s="167">
        <f>SUM(O66:O69)</f>
        <v>4.8399999999999997E-3</v>
      </c>
      <c r="P65" s="167"/>
      <c r="Q65" s="167">
        <f>SUM(Q66:Q69)</f>
        <v>0</v>
      </c>
      <c r="R65" s="167"/>
      <c r="S65" s="167"/>
      <c r="T65" s="168"/>
      <c r="U65" s="167">
        <f>SUM(U66:U69)</f>
        <v>1.04</v>
      </c>
      <c r="AE65" t="s">
        <v>112</v>
      </c>
    </row>
    <row r="66" spans="1:60" outlineLevel="1" x14ac:dyDescent="0.2">
      <c r="A66" s="156">
        <v>37</v>
      </c>
      <c r="B66" s="163" t="s">
        <v>198</v>
      </c>
      <c r="C66" s="192" t="s">
        <v>199</v>
      </c>
      <c r="D66" s="165" t="s">
        <v>157</v>
      </c>
      <c r="E66" s="169">
        <v>4</v>
      </c>
      <c r="F66" s="171">
        <f>H66+J66</f>
        <v>0</v>
      </c>
      <c r="G66" s="172">
        <f>ROUND(E66*F66,2)</f>
        <v>0</v>
      </c>
      <c r="H66" s="172"/>
      <c r="I66" s="172">
        <f>ROUND(E66*H66,2)</f>
        <v>0</v>
      </c>
      <c r="J66" s="172"/>
      <c r="K66" s="172">
        <f>ROUND(E66*J66,2)</f>
        <v>0</v>
      </c>
      <c r="L66" s="172">
        <v>0</v>
      </c>
      <c r="M66" s="172">
        <f>G66*(1+L66/100)</f>
        <v>0</v>
      </c>
      <c r="N66" s="165">
        <v>1.0000000000000001E-5</v>
      </c>
      <c r="O66" s="165">
        <f>ROUND(E66*N66,5)</f>
        <v>4.0000000000000003E-5</v>
      </c>
      <c r="P66" s="165">
        <v>0</v>
      </c>
      <c r="Q66" s="165">
        <f>ROUND(E66*P66,5)</f>
        <v>0</v>
      </c>
      <c r="R66" s="165"/>
      <c r="S66" s="165"/>
      <c r="T66" s="166">
        <v>0.26</v>
      </c>
      <c r="U66" s="165">
        <f>ROUND(E66*T66,2)</f>
        <v>1.04</v>
      </c>
      <c r="V66" s="155"/>
      <c r="W66" s="155"/>
      <c r="X66" s="155"/>
      <c r="Y66" s="155"/>
      <c r="Z66" s="155"/>
      <c r="AA66" s="155"/>
      <c r="AB66" s="155"/>
      <c r="AC66" s="155"/>
      <c r="AD66" s="155"/>
      <c r="AE66" s="155" t="s">
        <v>116</v>
      </c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outlineLevel="1" x14ac:dyDescent="0.2">
      <c r="A67" s="156"/>
      <c r="B67" s="163"/>
      <c r="C67" s="250" t="s">
        <v>117</v>
      </c>
      <c r="D67" s="251"/>
      <c r="E67" s="252"/>
      <c r="F67" s="253"/>
      <c r="G67" s="254"/>
      <c r="H67" s="172"/>
      <c r="I67" s="172"/>
      <c r="J67" s="172"/>
      <c r="K67" s="172"/>
      <c r="L67" s="172"/>
      <c r="M67" s="172"/>
      <c r="N67" s="165"/>
      <c r="O67" s="165"/>
      <c r="P67" s="165"/>
      <c r="Q67" s="165"/>
      <c r="R67" s="165"/>
      <c r="S67" s="165"/>
      <c r="T67" s="166"/>
      <c r="U67" s="165"/>
      <c r="V67" s="155"/>
      <c r="W67" s="155"/>
      <c r="X67" s="155"/>
      <c r="Y67" s="155"/>
      <c r="Z67" s="155"/>
      <c r="AA67" s="155"/>
      <c r="AB67" s="155"/>
      <c r="AC67" s="155"/>
      <c r="AD67" s="155"/>
      <c r="AE67" s="155" t="s">
        <v>118</v>
      </c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8" t="str">
        <f>C67</f>
        <v>Místnosti č. 21, 22, 28, 29</v>
      </c>
      <c r="BB67" s="155"/>
      <c r="BC67" s="155"/>
      <c r="BD67" s="155"/>
      <c r="BE67" s="155"/>
      <c r="BF67" s="155"/>
      <c r="BG67" s="155"/>
      <c r="BH67" s="155"/>
    </row>
    <row r="68" spans="1:60" outlineLevel="1" x14ac:dyDescent="0.2">
      <c r="A68" s="156">
        <v>38</v>
      </c>
      <c r="B68" s="163" t="s">
        <v>200</v>
      </c>
      <c r="C68" s="192" t="s">
        <v>201</v>
      </c>
      <c r="D68" s="165" t="s">
        <v>157</v>
      </c>
      <c r="E68" s="169">
        <v>4</v>
      </c>
      <c r="F68" s="171">
        <f>H68+J68</f>
        <v>0</v>
      </c>
      <c r="G68" s="172">
        <f>ROUND(E68*F68,2)</f>
        <v>0</v>
      </c>
      <c r="H68" s="172"/>
      <c r="I68" s="172">
        <f>ROUND(E68*H68,2)</f>
        <v>0</v>
      </c>
      <c r="J68" s="172"/>
      <c r="K68" s="172">
        <f>ROUND(E68*J68,2)</f>
        <v>0</v>
      </c>
      <c r="L68" s="172">
        <v>0</v>
      </c>
      <c r="M68" s="172">
        <f>G68*(1+L68/100)</f>
        <v>0</v>
      </c>
      <c r="N68" s="165">
        <v>1.1999999999999999E-3</v>
      </c>
      <c r="O68" s="165">
        <f>ROUND(E68*N68,5)</f>
        <v>4.7999999999999996E-3</v>
      </c>
      <c r="P68" s="165">
        <v>0</v>
      </c>
      <c r="Q68" s="165">
        <f>ROUND(E68*P68,5)</f>
        <v>0</v>
      </c>
      <c r="R68" s="165"/>
      <c r="S68" s="165"/>
      <c r="T68" s="166">
        <v>0</v>
      </c>
      <c r="U68" s="165">
        <f>ROUND(E68*T68,2)</f>
        <v>0</v>
      </c>
      <c r="V68" s="155"/>
      <c r="W68" s="155"/>
      <c r="X68" s="155"/>
      <c r="Y68" s="155"/>
      <c r="Z68" s="155"/>
      <c r="AA68" s="155"/>
      <c r="AB68" s="155"/>
      <c r="AC68" s="155"/>
      <c r="AD68" s="155"/>
      <c r="AE68" s="155" t="s">
        <v>202</v>
      </c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outlineLevel="1" x14ac:dyDescent="0.2">
      <c r="A69" s="156"/>
      <c r="B69" s="163"/>
      <c r="C69" s="250" t="s">
        <v>117</v>
      </c>
      <c r="D69" s="251"/>
      <c r="E69" s="252"/>
      <c r="F69" s="253"/>
      <c r="G69" s="254"/>
      <c r="H69" s="172"/>
      <c r="I69" s="172"/>
      <c r="J69" s="172"/>
      <c r="K69" s="172"/>
      <c r="L69" s="172"/>
      <c r="M69" s="172"/>
      <c r="N69" s="165"/>
      <c r="O69" s="165"/>
      <c r="P69" s="165"/>
      <c r="Q69" s="165"/>
      <c r="R69" s="165"/>
      <c r="S69" s="165"/>
      <c r="T69" s="166"/>
      <c r="U69" s="165"/>
      <c r="V69" s="155"/>
      <c r="W69" s="155"/>
      <c r="X69" s="155"/>
      <c r="Y69" s="155"/>
      <c r="Z69" s="155"/>
      <c r="AA69" s="155"/>
      <c r="AB69" s="155"/>
      <c r="AC69" s="155"/>
      <c r="AD69" s="155"/>
      <c r="AE69" s="155" t="s">
        <v>118</v>
      </c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8" t="str">
        <f>C69</f>
        <v>Místnosti č. 21, 22, 28, 29</v>
      </c>
      <c r="BB69" s="155"/>
      <c r="BC69" s="155"/>
      <c r="BD69" s="155"/>
      <c r="BE69" s="155"/>
      <c r="BF69" s="155"/>
      <c r="BG69" s="155"/>
      <c r="BH69" s="155"/>
    </row>
    <row r="70" spans="1:60" x14ac:dyDescent="0.2">
      <c r="A70" s="157" t="s">
        <v>111</v>
      </c>
      <c r="B70" s="164" t="s">
        <v>78</v>
      </c>
      <c r="C70" s="193" t="s">
        <v>79</v>
      </c>
      <c r="D70" s="167"/>
      <c r="E70" s="170"/>
      <c r="F70" s="173"/>
      <c r="G70" s="173">
        <f>SUMIF(AE71:AE80,"&lt;&gt;NOR",G71:G80)</f>
        <v>0</v>
      </c>
      <c r="H70" s="173"/>
      <c r="I70" s="173">
        <f>SUM(I71:I80)</f>
        <v>0</v>
      </c>
      <c r="J70" s="173"/>
      <c r="K70" s="173">
        <f>SUM(K71:K80)</f>
        <v>0</v>
      </c>
      <c r="L70" s="173"/>
      <c r="M70" s="173">
        <f>SUM(M71:M80)</f>
        <v>0</v>
      </c>
      <c r="N70" s="167"/>
      <c r="O70" s="167">
        <f>SUM(O71:O80)</f>
        <v>0.33101999999999998</v>
      </c>
      <c r="P70" s="167"/>
      <c r="Q70" s="167">
        <f>SUM(Q71:Q80)</f>
        <v>0</v>
      </c>
      <c r="R70" s="167"/>
      <c r="S70" s="167"/>
      <c r="T70" s="168"/>
      <c r="U70" s="167">
        <f>SUM(U71:U80)</f>
        <v>42.069999999999993</v>
      </c>
      <c r="AE70" t="s">
        <v>112</v>
      </c>
    </row>
    <row r="71" spans="1:60" outlineLevel="1" x14ac:dyDescent="0.2">
      <c r="A71" s="156">
        <v>39</v>
      </c>
      <c r="B71" s="163" t="s">
        <v>203</v>
      </c>
      <c r="C71" s="192" t="s">
        <v>204</v>
      </c>
      <c r="D71" s="165" t="s">
        <v>115</v>
      </c>
      <c r="E71" s="169">
        <v>18</v>
      </c>
      <c r="F71" s="171">
        <f>H71+J71</f>
        <v>0</v>
      </c>
      <c r="G71" s="172">
        <f>ROUND(E71*F71,2)</f>
        <v>0</v>
      </c>
      <c r="H71" s="172"/>
      <c r="I71" s="172">
        <f>ROUND(E71*H71,2)</f>
        <v>0</v>
      </c>
      <c r="J71" s="172"/>
      <c r="K71" s="172">
        <f>ROUND(E71*J71,2)</f>
        <v>0</v>
      </c>
      <c r="L71" s="172">
        <v>0</v>
      </c>
      <c r="M71" s="172">
        <f>G71*(1+L71/100)</f>
        <v>0</v>
      </c>
      <c r="N71" s="165">
        <v>1.7850000000000001E-2</v>
      </c>
      <c r="O71" s="165">
        <f>ROUND(E71*N71,5)</f>
        <v>0.32129999999999997</v>
      </c>
      <c r="P71" s="165">
        <v>0</v>
      </c>
      <c r="Q71" s="165">
        <f>ROUND(E71*P71,5)</f>
        <v>0</v>
      </c>
      <c r="R71" s="165"/>
      <c r="S71" s="165"/>
      <c r="T71" s="166">
        <v>1.2771999999999999</v>
      </c>
      <c r="U71" s="165">
        <f>ROUND(E71*T71,2)</f>
        <v>22.99</v>
      </c>
      <c r="V71" s="155"/>
      <c r="W71" s="155"/>
      <c r="X71" s="155"/>
      <c r="Y71" s="155"/>
      <c r="Z71" s="155"/>
      <c r="AA71" s="155"/>
      <c r="AB71" s="155"/>
      <c r="AC71" s="155"/>
      <c r="AD71" s="155"/>
      <c r="AE71" s="155" t="s">
        <v>205</v>
      </c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 x14ac:dyDescent="0.2">
      <c r="A72" s="156"/>
      <c r="B72" s="163"/>
      <c r="C72" s="250" t="s">
        <v>133</v>
      </c>
      <c r="D72" s="251"/>
      <c r="E72" s="252"/>
      <c r="F72" s="253"/>
      <c r="G72" s="254"/>
      <c r="H72" s="172"/>
      <c r="I72" s="172"/>
      <c r="J72" s="172"/>
      <c r="K72" s="172"/>
      <c r="L72" s="172"/>
      <c r="M72" s="172"/>
      <c r="N72" s="165"/>
      <c r="O72" s="165"/>
      <c r="P72" s="165"/>
      <c r="Q72" s="165"/>
      <c r="R72" s="165"/>
      <c r="S72" s="165"/>
      <c r="T72" s="166"/>
      <c r="U72" s="165"/>
      <c r="V72" s="155"/>
      <c r="W72" s="155"/>
      <c r="X72" s="155"/>
      <c r="Y72" s="155"/>
      <c r="Z72" s="155"/>
      <c r="AA72" s="155"/>
      <c r="AB72" s="155"/>
      <c r="AC72" s="155"/>
      <c r="AD72" s="155"/>
      <c r="AE72" s="155" t="s">
        <v>118</v>
      </c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8" t="str">
        <f>C72</f>
        <v>Místnosti č. 28, 29</v>
      </c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156">
        <v>40</v>
      </c>
      <c r="B73" s="163" t="s">
        <v>206</v>
      </c>
      <c r="C73" s="192" t="s">
        <v>207</v>
      </c>
      <c r="D73" s="165" t="s">
        <v>115</v>
      </c>
      <c r="E73" s="169">
        <v>18</v>
      </c>
      <c r="F73" s="171">
        <f>H73+J73</f>
        <v>0</v>
      </c>
      <c r="G73" s="172">
        <f>ROUND(E73*F73,2)</f>
        <v>0</v>
      </c>
      <c r="H73" s="172"/>
      <c r="I73" s="172">
        <f>ROUND(E73*H73,2)</f>
        <v>0</v>
      </c>
      <c r="J73" s="172"/>
      <c r="K73" s="172">
        <f>ROUND(E73*J73,2)</f>
        <v>0</v>
      </c>
      <c r="L73" s="172">
        <v>0</v>
      </c>
      <c r="M73" s="172">
        <f>G73*(1+L73/100)</f>
        <v>0</v>
      </c>
      <c r="N73" s="165">
        <v>1.0000000000000001E-5</v>
      </c>
      <c r="O73" s="165">
        <f>ROUND(E73*N73,5)</f>
        <v>1.8000000000000001E-4</v>
      </c>
      <c r="P73" s="165">
        <v>0</v>
      </c>
      <c r="Q73" s="165">
        <f>ROUND(E73*P73,5)</f>
        <v>0</v>
      </c>
      <c r="R73" s="165"/>
      <c r="S73" s="165"/>
      <c r="T73" s="166">
        <v>0.34</v>
      </c>
      <c r="U73" s="165">
        <f>ROUND(E73*T73,2)</f>
        <v>6.12</v>
      </c>
      <c r="V73" s="155"/>
      <c r="W73" s="155"/>
      <c r="X73" s="155"/>
      <c r="Y73" s="155"/>
      <c r="Z73" s="155"/>
      <c r="AA73" s="155"/>
      <c r="AB73" s="155"/>
      <c r="AC73" s="155"/>
      <c r="AD73" s="155"/>
      <c r="AE73" s="155" t="s">
        <v>116</v>
      </c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156"/>
      <c r="B74" s="163"/>
      <c r="C74" s="250" t="s">
        <v>133</v>
      </c>
      <c r="D74" s="251"/>
      <c r="E74" s="252"/>
      <c r="F74" s="253"/>
      <c r="G74" s="254"/>
      <c r="H74" s="172"/>
      <c r="I74" s="172"/>
      <c r="J74" s="172"/>
      <c r="K74" s="172"/>
      <c r="L74" s="172"/>
      <c r="M74" s="172"/>
      <c r="N74" s="165"/>
      <c r="O74" s="165"/>
      <c r="P74" s="165"/>
      <c r="Q74" s="165"/>
      <c r="R74" s="165"/>
      <c r="S74" s="165"/>
      <c r="T74" s="166"/>
      <c r="U74" s="165"/>
      <c r="V74" s="155"/>
      <c r="W74" s="155"/>
      <c r="X74" s="155"/>
      <c r="Y74" s="155"/>
      <c r="Z74" s="155"/>
      <c r="AA74" s="155"/>
      <c r="AB74" s="155"/>
      <c r="AC74" s="155"/>
      <c r="AD74" s="155"/>
      <c r="AE74" s="155" t="s">
        <v>118</v>
      </c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8" t="str">
        <f>C74</f>
        <v>Místnosti č. 28, 29</v>
      </c>
      <c r="BB74" s="155"/>
      <c r="BC74" s="155"/>
      <c r="BD74" s="155"/>
      <c r="BE74" s="155"/>
      <c r="BF74" s="155"/>
      <c r="BG74" s="155"/>
      <c r="BH74" s="155"/>
    </row>
    <row r="75" spans="1:60" outlineLevel="1" x14ac:dyDescent="0.2">
      <c r="A75" s="156">
        <v>41</v>
      </c>
      <c r="B75" s="163" t="s">
        <v>208</v>
      </c>
      <c r="C75" s="192" t="s">
        <v>209</v>
      </c>
      <c r="D75" s="165" t="s">
        <v>115</v>
      </c>
      <c r="E75" s="169">
        <v>18</v>
      </c>
      <c r="F75" s="171">
        <f>H75+J75</f>
        <v>0</v>
      </c>
      <c r="G75" s="172">
        <f>ROUND(E75*F75,2)</f>
        <v>0</v>
      </c>
      <c r="H75" s="172"/>
      <c r="I75" s="172">
        <f>ROUND(E75*H75,2)</f>
        <v>0</v>
      </c>
      <c r="J75" s="172"/>
      <c r="K75" s="172">
        <f>ROUND(E75*J75,2)</f>
        <v>0</v>
      </c>
      <c r="L75" s="172">
        <v>0</v>
      </c>
      <c r="M75" s="172">
        <f>G75*(1+L75/100)</f>
        <v>0</v>
      </c>
      <c r="N75" s="165">
        <v>3.5E-4</v>
      </c>
      <c r="O75" s="165">
        <f>ROUND(E75*N75,5)</f>
        <v>6.3E-3</v>
      </c>
      <c r="P75" s="165">
        <v>0</v>
      </c>
      <c r="Q75" s="165">
        <f>ROUND(E75*P75,5)</f>
        <v>0</v>
      </c>
      <c r="R75" s="165"/>
      <c r="S75" s="165"/>
      <c r="T75" s="166">
        <v>0.56999999999999995</v>
      </c>
      <c r="U75" s="165">
        <f>ROUND(E75*T75,2)</f>
        <v>10.26</v>
      </c>
      <c r="V75" s="155"/>
      <c r="W75" s="155"/>
      <c r="X75" s="155"/>
      <c r="Y75" s="155"/>
      <c r="Z75" s="155"/>
      <c r="AA75" s="155"/>
      <c r="AB75" s="155"/>
      <c r="AC75" s="155"/>
      <c r="AD75" s="155"/>
      <c r="AE75" s="155" t="s">
        <v>116</v>
      </c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outlineLevel="1" x14ac:dyDescent="0.2">
      <c r="A76" s="156"/>
      <c r="B76" s="163"/>
      <c r="C76" s="250" t="s">
        <v>133</v>
      </c>
      <c r="D76" s="251"/>
      <c r="E76" s="252"/>
      <c r="F76" s="253"/>
      <c r="G76" s="254"/>
      <c r="H76" s="172"/>
      <c r="I76" s="172"/>
      <c r="J76" s="172"/>
      <c r="K76" s="172"/>
      <c r="L76" s="172"/>
      <c r="M76" s="172"/>
      <c r="N76" s="165"/>
      <c r="O76" s="165"/>
      <c r="P76" s="165"/>
      <c r="Q76" s="165"/>
      <c r="R76" s="165"/>
      <c r="S76" s="165"/>
      <c r="T76" s="166"/>
      <c r="U76" s="165"/>
      <c r="V76" s="155"/>
      <c r="W76" s="155"/>
      <c r="X76" s="155"/>
      <c r="Y76" s="155"/>
      <c r="Z76" s="155"/>
      <c r="AA76" s="155"/>
      <c r="AB76" s="155"/>
      <c r="AC76" s="155"/>
      <c r="AD76" s="155"/>
      <c r="AE76" s="155" t="s">
        <v>118</v>
      </c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8" t="str">
        <f>C76</f>
        <v>Místnosti č. 28, 29</v>
      </c>
      <c r="BB76" s="155"/>
      <c r="BC76" s="155"/>
      <c r="BD76" s="155"/>
      <c r="BE76" s="155"/>
      <c r="BF76" s="155"/>
      <c r="BG76" s="155"/>
      <c r="BH76" s="155"/>
    </row>
    <row r="77" spans="1:60" outlineLevel="1" x14ac:dyDescent="0.2">
      <c r="A77" s="156">
        <v>42</v>
      </c>
      <c r="B77" s="163" t="s">
        <v>210</v>
      </c>
      <c r="C77" s="192" t="s">
        <v>211</v>
      </c>
      <c r="D77" s="165" t="s">
        <v>160</v>
      </c>
      <c r="E77" s="169">
        <v>18</v>
      </c>
      <c r="F77" s="171">
        <f>H77+J77</f>
        <v>0</v>
      </c>
      <c r="G77" s="172">
        <f>ROUND(E77*F77,2)</f>
        <v>0</v>
      </c>
      <c r="H77" s="172"/>
      <c r="I77" s="172">
        <f>ROUND(E77*H77,2)</f>
        <v>0</v>
      </c>
      <c r="J77" s="172"/>
      <c r="K77" s="172">
        <f>ROUND(E77*J77,2)</f>
        <v>0</v>
      </c>
      <c r="L77" s="172">
        <v>0</v>
      </c>
      <c r="M77" s="172">
        <f>G77*(1+L77/100)</f>
        <v>0</v>
      </c>
      <c r="N77" s="165">
        <v>1.7000000000000001E-4</v>
      </c>
      <c r="O77" s="165">
        <f>ROUND(E77*N77,5)</f>
        <v>3.0599999999999998E-3</v>
      </c>
      <c r="P77" s="165">
        <v>0</v>
      </c>
      <c r="Q77" s="165">
        <f>ROUND(E77*P77,5)</f>
        <v>0</v>
      </c>
      <c r="R77" s="165"/>
      <c r="S77" s="165"/>
      <c r="T77" s="166">
        <v>0.09</v>
      </c>
      <c r="U77" s="165">
        <f>ROUND(E77*T77,2)</f>
        <v>1.62</v>
      </c>
      <c r="V77" s="155"/>
      <c r="W77" s="155"/>
      <c r="X77" s="155"/>
      <c r="Y77" s="155"/>
      <c r="Z77" s="155"/>
      <c r="AA77" s="155"/>
      <c r="AB77" s="155"/>
      <c r="AC77" s="155"/>
      <c r="AD77" s="155"/>
      <c r="AE77" s="155" t="s">
        <v>116</v>
      </c>
      <c r="AF77" s="155"/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 x14ac:dyDescent="0.2">
      <c r="A78" s="156"/>
      <c r="B78" s="163"/>
      <c r="C78" s="250" t="s">
        <v>133</v>
      </c>
      <c r="D78" s="251"/>
      <c r="E78" s="252"/>
      <c r="F78" s="253"/>
      <c r="G78" s="254"/>
      <c r="H78" s="172"/>
      <c r="I78" s="172"/>
      <c r="J78" s="172"/>
      <c r="K78" s="172"/>
      <c r="L78" s="172"/>
      <c r="M78" s="172"/>
      <c r="N78" s="165"/>
      <c r="O78" s="165"/>
      <c r="P78" s="165"/>
      <c r="Q78" s="165"/>
      <c r="R78" s="165"/>
      <c r="S78" s="165"/>
      <c r="T78" s="166"/>
      <c r="U78" s="165"/>
      <c r="V78" s="155"/>
      <c r="W78" s="155"/>
      <c r="X78" s="155"/>
      <c r="Y78" s="155"/>
      <c r="Z78" s="155"/>
      <c r="AA78" s="155"/>
      <c r="AB78" s="155"/>
      <c r="AC78" s="155"/>
      <c r="AD78" s="155"/>
      <c r="AE78" s="155" t="s">
        <v>118</v>
      </c>
      <c r="AF78" s="155"/>
      <c r="AG78" s="155"/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8" t="str">
        <f>C78</f>
        <v>Místnosti č. 28, 29</v>
      </c>
      <c r="BB78" s="155"/>
      <c r="BC78" s="155"/>
      <c r="BD78" s="155"/>
      <c r="BE78" s="155"/>
      <c r="BF78" s="155"/>
      <c r="BG78" s="155"/>
      <c r="BH78" s="155"/>
    </row>
    <row r="79" spans="1:60" outlineLevel="1" x14ac:dyDescent="0.2">
      <c r="A79" s="156">
        <v>43</v>
      </c>
      <c r="B79" s="163" t="s">
        <v>212</v>
      </c>
      <c r="C79" s="192" t="s">
        <v>213</v>
      </c>
      <c r="D79" s="165" t="s">
        <v>115</v>
      </c>
      <c r="E79" s="169">
        <v>18</v>
      </c>
      <c r="F79" s="171">
        <f>H79+J79</f>
        <v>0</v>
      </c>
      <c r="G79" s="172">
        <f>ROUND(E79*F79,2)</f>
        <v>0</v>
      </c>
      <c r="H79" s="172"/>
      <c r="I79" s="172">
        <f>ROUND(E79*H79,2)</f>
        <v>0</v>
      </c>
      <c r="J79" s="172"/>
      <c r="K79" s="172">
        <f>ROUND(E79*J79,2)</f>
        <v>0</v>
      </c>
      <c r="L79" s="172">
        <v>0</v>
      </c>
      <c r="M79" s="172">
        <f>G79*(1+L79/100)</f>
        <v>0</v>
      </c>
      <c r="N79" s="165">
        <v>1.0000000000000001E-5</v>
      </c>
      <c r="O79" s="165">
        <f>ROUND(E79*N79,5)</f>
        <v>1.8000000000000001E-4</v>
      </c>
      <c r="P79" s="165">
        <v>0</v>
      </c>
      <c r="Q79" s="165">
        <f>ROUND(E79*P79,5)</f>
        <v>0</v>
      </c>
      <c r="R79" s="165"/>
      <c r="S79" s="165"/>
      <c r="T79" s="166">
        <v>0.06</v>
      </c>
      <c r="U79" s="165">
        <f>ROUND(E79*T79,2)</f>
        <v>1.08</v>
      </c>
      <c r="V79" s="155"/>
      <c r="W79" s="155"/>
      <c r="X79" s="155"/>
      <c r="Y79" s="155"/>
      <c r="Z79" s="155"/>
      <c r="AA79" s="155"/>
      <c r="AB79" s="155"/>
      <c r="AC79" s="155"/>
      <c r="AD79" s="155"/>
      <c r="AE79" s="155" t="s">
        <v>116</v>
      </c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156"/>
      <c r="B80" s="163"/>
      <c r="C80" s="250" t="s">
        <v>133</v>
      </c>
      <c r="D80" s="251"/>
      <c r="E80" s="252"/>
      <c r="F80" s="253"/>
      <c r="G80" s="254"/>
      <c r="H80" s="172"/>
      <c r="I80" s="172"/>
      <c r="J80" s="172"/>
      <c r="K80" s="172"/>
      <c r="L80" s="172"/>
      <c r="M80" s="172"/>
      <c r="N80" s="165"/>
      <c r="O80" s="165"/>
      <c r="P80" s="165"/>
      <c r="Q80" s="165"/>
      <c r="R80" s="165"/>
      <c r="S80" s="165"/>
      <c r="T80" s="166"/>
      <c r="U80" s="165"/>
      <c r="V80" s="155"/>
      <c r="W80" s="155"/>
      <c r="X80" s="155"/>
      <c r="Y80" s="155"/>
      <c r="Z80" s="155"/>
      <c r="AA80" s="155"/>
      <c r="AB80" s="155"/>
      <c r="AC80" s="155"/>
      <c r="AD80" s="155"/>
      <c r="AE80" s="155" t="s">
        <v>118</v>
      </c>
      <c r="AF80" s="155"/>
      <c r="AG80" s="155"/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8" t="str">
        <f>C80</f>
        <v>Místnosti č. 28, 29</v>
      </c>
      <c r="BB80" s="155"/>
      <c r="BC80" s="155"/>
      <c r="BD80" s="155"/>
      <c r="BE80" s="155"/>
      <c r="BF80" s="155"/>
      <c r="BG80" s="155"/>
      <c r="BH80" s="155"/>
    </row>
    <row r="81" spans="1:60" x14ac:dyDescent="0.2">
      <c r="A81" s="157" t="s">
        <v>111</v>
      </c>
      <c r="B81" s="164" t="s">
        <v>80</v>
      </c>
      <c r="C81" s="193" t="s">
        <v>81</v>
      </c>
      <c r="D81" s="167"/>
      <c r="E81" s="170"/>
      <c r="F81" s="173"/>
      <c r="G81" s="173">
        <f>SUMIF(AE82:AE89,"&lt;&gt;NOR",G82:G89)</f>
        <v>0</v>
      </c>
      <c r="H81" s="173"/>
      <c r="I81" s="173">
        <f>SUM(I82:I89)</f>
        <v>0</v>
      </c>
      <c r="J81" s="173"/>
      <c r="K81" s="173">
        <f>SUM(K82:K89)</f>
        <v>0</v>
      </c>
      <c r="L81" s="173"/>
      <c r="M81" s="173">
        <f>SUM(M82:M89)</f>
        <v>0</v>
      </c>
      <c r="N81" s="167"/>
      <c r="O81" s="167">
        <f>SUM(O82:O89)</f>
        <v>0.11874</v>
      </c>
      <c r="P81" s="167"/>
      <c r="Q81" s="167">
        <f>SUM(Q82:Q89)</f>
        <v>0</v>
      </c>
      <c r="R81" s="167"/>
      <c r="S81" s="167"/>
      <c r="T81" s="168"/>
      <c r="U81" s="167">
        <f>SUM(U82:U89)</f>
        <v>19.150000000000002</v>
      </c>
      <c r="AE81" t="s">
        <v>112</v>
      </c>
    </row>
    <row r="82" spans="1:60" outlineLevel="1" x14ac:dyDescent="0.2">
      <c r="A82" s="156">
        <v>44</v>
      </c>
      <c r="B82" s="163" t="s">
        <v>214</v>
      </c>
      <c r="C82" s="192" t="s">
        <v>215</v>
      </c>
      <c r="D82" s="165" t="s">
        <v>115</v>
      </c>
      <c r="E82" s="169">
        <v>45.9</v>
      </c>
      <c r="F82" s="171">
        <f>H82+J82</f>
        <v>0</v>
      </c>
      <c r="G82" s="172">
        <f>ROUND(E82*F82,2)</f>
        <v>0</v>
      </c>
      <c r="H82" s="172"/>
      <c r="I82" s="172">
        <f>ROUND(E82*H82,2)</f>
        <v>0</v>
      </c>
      <c r="J82" s="172"/>
      <c r="K82" s="172">
        <f>ROUND(E82*J82,2)</f>
        <v>0</v>
      </c>
      <c r="L82" s="172">
        <v>0</v>
      </c>
      <c r="M82" s="172">
        <f>G82*(1+L82/100)</f>
        <v>0</v>
      </c>
      <c r="N82" s="165">
        <v>0</v>
      </c>
      <c r="O82" s="165">
        <f>ROUND(E82*N82,5)</f>
        <v>0</v>
      </c>
      <c r="P82" s="165">
        <v>0</v>
      </c>
      <c r="Q82" s="165">
        <f>ROUND(E82*P82,5)</f>
        <v>0</v>
      </c>
      <c r="R82" s="165"/>
      <c r="S82" s="165"/>
      <c r="T82" s="166">
        <v>0.02</v>
      </c>
      <c r="U82" s="165">
        <f>ROUND(E82*T82,2)</f>
        <v>0.92</v>
      </c>
      <c r="V82" s="155"/>
      <c r="W82" s="155"/>
      <c r="X82" s="155"/>
      <c r="Y82" s="155"/>
      <c r="Z82" s="155"/>
      <c r="AA82" s="155"/>
      <c r="AB82" s="155"/>
      <c r="AC82" s="155"/>
      <c r="AD82" s="155"/>
      <c r="AE82" s="155" t="s">
        <v>116</v>
      </c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 x14ac:dyDescent="0.2">
      <c r="A83" s="156"/>
      <c r="B83" s="163"/>
      <c r="C83" s="250" t="s">
        <v>117</v>
      </c>
      <c r="D83" s="251"/>
      <c r="E83" s="252"/>
      <c r="F83" s="253"/>
      <c r="G83" s="254"/>
      <c r="H83" s="172"/>
      <c r="I83" s="172"/>
      <c r="J83" s="172"/>
      <c r="K83" s="172"/>
      <c r="L83" s="172"/>
      <c r="M83" s="172"/>
      <c r="N83" s="165"/>
      <c r="O83" s="165"/>
      <c r="P83" s="165"/>
      <c r="Q83" s="165"/>
      <c r="R83" s="165"/>
      <c r="S83" s="165"/>
      <c r="T83" s="166"/>
      <c r="U83" s="165"/>
      <c r="V83" s="155"/>
      <c r="W83" s="155"/>
      <c r="X83" s="155"/>
      <c r="Y83" s="155"/>
      <c r="Z83" s="155"/>
      <c r="AA83" s="155"/>
      <c r="AB83" s="155"/>
      <c r="AC83" s="155"/>
      <c r="AD83" s="155"/>
      <c r="AE83" s="155" t="s">
        <v>118</v>
      </c>
      <c r="AF83" s="155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8" t="str">
        <f>C83</f>
        <v>Místnosti č. 21, 22, 28, 29</v>
      </c>
      <c r="BB83" s="155"/>
      <c r="BC83" s="155"/>
      <c r="BD83" s="155"/>
      <c r="BE83" s="155"/>
      <c r="BF83" s="155"/>
      <c r="BG83" s="155"/>
      <c r="BH83" s="155"/>
    </row>
    <row r="84" spans="1:60" ht="22.5" outlineLevel="1" x14ac:dyDescent="0.2">
      <c r="A84" s="156">
        <v>45</v>
      </c>
      <c r="B84" s="163" t="s">
        <v>151</v>
      </c>
      <c r="C84" s="192" t="s">
        <v>216</v>
      </c>
      <c r="D84" s="165" t="s">
        <v>115</v>
      </c>
      <c r="E84" s="169">
        <v>55</v>
      </c>
      <c r="F84" s="171">
        <f>H84+J84</f>
        <v>0</v>
      </c>
      <c r="G84" s="172">
        <f>ROUND(E84*F84,2)</f>
        <v>0</v>
      </c>
      <c r="H84" s="172"/>
      <c r="I84" s="172">
        <f>ROUND(E84*H84,2)</f>
        <v>0</v>
      </c>
      <c r="J84" s="172"/>
      <c r="K84" s="172">
        <f>ROUND(E84*J84,2)</f>
        <v>0</v>
      </c>
      <c r="L84" s="172">
        <v>0</v>
      </c>
      <c r="M84" s="172">
        <f>G84*(1+L84/100)</f>
        <v>0</v>
      </c>
      <c r="N84" s="165">
        <v>0</v>
      </c>
      <c r="O84" s="165">
        <f>ROUND(E84*N84,5)</f>
        <v>0</v>
      </c>
      <c r="P84" s="165">
        <v>0</v>
      </c>
      <c r="Q84" s="165">
        <f>ROUND(E84*P84,5)</f>
        <v>0</v>
      </c>
      <c r="R84" s="165"/>
      <c r="S84" s="165"/>
      <c r="T84" s="166">
        <v>0</v>
      </c>
      <c r="U84" s="165">
        <f>ROUND(E84*T84,2)</f>
        <v>0</v>
      </c>
      <c r="V84" s="155"/>
      <c r="W84" s="155"/>
      <c r="X84" s="155"/>
      <c r="Y84" s="155"/>
      <c r="Z84" s="155"/>
      <c r="AA84" s="155"/>
      <c r="AB84" s="155"/>
      <c r="AC84" s="155"/>
      <c r="AD84" s="155"/>
      <c r="AE84" s="155" t="s">
        <v>116</v>
      </c>
      <c r="AF84" s="155"/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outlineLevel="1" x14ac:dyDescent="0.2">
      <c r="A85" s="156"/>
      <c r="B85" s="163"/>
      <c r="C85" s="250" t="s">
        <v>117</v>
      </c>
      <c r="D85" s="251"/>
      <c r="E85" s="252"/>
      <c r="F85" s="253"/>
      <c r="G85" s="254"/>
      <c r="H85" s="172"/>
      <c r="I85" s="172"/>
      <c r="J85" s="172"/>
      <c r="K85" s="172"/>
      <c r="L85" s="172"/>
      <c r="M85" s="172"/>
      <c r="N85" s="165"/>
      <c r="O85" s="165"/>
      <c r="P85" s="165"/>
      <c r="Q85" s="165"/>
      <c r="R85" s="165"/>
      <c r="S85" s="165"/>
      <c r="T85" s="166"/>
      <c r="U85" s="165"/>
      <c r="V85" s="155"/>
      <c r="W85" s="155"/>
      <c r="X85" s="155"/>
      <c r="Y85" s="155"/>
      <c r="Z85" s="155"/>
      <c r="AA85" s="155"/>
      <c r="AB85" s="155"/>
      <c r="AC85" s="155"/>
      <c r="AD85" s="155"/>
      <c r="AE85" s="155" t="s">
        <v>118</v>
      </c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8" t="str">
        <f>C85</f>
        <v>Místnosti č. 21, 22, 28, 29</v>
      </c>
      <c r="BB85" s="155"/>
      <c r="BC85" s="155"/>
      <c r="BD85" s="155"/>
      <c r="BE85" s="155"/>
      <c r="BF85" s="155"/>
      <c r="BG85" s="155"/>
      <c r="BH85" s="155"/>
    </row>
    <row r="86" spans="1:60" ht="22.5" outlineLevel="1" x14ac:dyDescent="0.2">
      <c r="A86" s="156">
        <v>46</v>
      </c>
      <c r="B86" s="163" t="s">
        <v>217</v>
      </c>
      <c r="C86" s="192" t="s">
        <v>218</v>
      </c>
      <c r="D86" s="165" t="s">
        <v>115</v>
      </c>
      <c r="E86" s="169">
        <v>45.9</v>
      </c>
      <c r="F86" s="171">
        <f>H86+J86</f>
        <v>0</v>
      </c>
      <c r="G86" s="172">
        <f>ROUND(E86*F86,2)</f>
        <v>0</v>
      </c>
      <c r="H86" s="172"/>
      <c r="I86" s="172">
        <f>ROUND(E86*H86,2)</f>
        <v>0</v>
      </c>
      <c r="J86" s="172"/>
      <c r="K86" s="172">
        <f>ROUND(E86*J86,2)</f>
        <v>0</v>
      </c>
      <c r="L86" s="172">
        <v>0</v>
      </c>
      <c r="M86" s="172">
        <f>G86*(1+L86/100)</f>
        <v>0</v>
      </c>
      <c r="N86" s="165">
        <v>4.8999999999999998E-4</v>
      </c>
      <c r="O86" s="165">
        <f>ROUND(E86*N86,5)</f>
        <v>2.249E-2</v>
      </c>
      <c r="P86" s="165">
        <v>0</v>
      </c>
      <c r="Q86" s="165">
        <f>ROUND(E86*P86,5)</f>
        <v>0</v>
      </c>
      <c r="R86" s="165"/>
      <c r="S86" s="165"/>
      <c r="T86" s="166">
        <v>0.3972</v>
      </c>
      <c r="U86" s="165">
        <f>ROUND(E86*T86,2)</f>
        <v>18.23</v>
      </c>
      <c r="V86" s="155"/>
      <c r="W86" s="155"/>
      <c r="X86" s="155"/>
      <c r="Y86" s="155"/>
      <c r="Z86" s="155"/>
      <c r="AA86" s="155"/>
      <c r="AB86" s="155"/>
      <c r="AC86" s="155"/>
      <c r="AD86" s="155"/>
      <c r="AE86" s="155" t="s">
        <v>205</v>
      </c>
      <c r="AF86" s="155"/>
      <c r="AG86" s="155"/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outlineLevel="1" x14ac:dyDescent="0.2">
      <c r="A87" s="156"/>
      <c r="B87" s="163"/>
      <c r="C87" s="250" t="s">
        <v>117</v>
      </c>
      <c r="D87" s="251"/>
      <c r="E87" s="252"/>
      <c r="F87" s="253"/>
      <c r="G87" s="254"/>
      <c r="H87" s="172"/>
      <c r="I87" s="172"/>
      <c r="J87" s="172"/>
      <c r="K87" s="172"/>
      <c r="L87" s="172"/>
      <c r="M87" s="172"/>
      <c r="N87" s="165"/>
      <c r="O87" s="165"/>
      <c r="P87" s="165"/>
      <c r="Q87" s="165"/>
      <c r="R87" s="165"/>
      <c r="S87" s="165"/>
      <c r="T87" s="166"/>
      <c r="U87" s="165"/>
      <c r="V87" s="155"/>
      <c r="W87" s="155"/>
      <c r="X87" s="155"/>
      <c r="Y87" s="155"/>
      <c r="Z87" s="155"/>
      <c r="AA87" s="155"/>
      <c r="AB87" s="155"/>
      <c r="AC87" s="155"/>
      <c r="AD87" s="155"/>
      <c r="AE87" s="155" t="s">
        <v>118</v>
      </c>
      <c r="AF87" s="155"/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8" t="str">
        <f>C87</f>
        <v>Místnosti č. 21, 22, 28, 29</v>
      </c>
      <c r="BB87" s="155"/>
      <c r="BC87" s="155"/>
      <c r="BD87" s="155"/>
      <c r="BE87" s="155"/>
      <c r="BF87" s="155"/>
      <c r="BG87" s="155"/>
      <c r="BH87" s="155"/>
    </row>
    <row r="88" spans="1:60" outlineLevel="1" x14ac:dyDescent="0.2">
      <c r="A88" s="156">
        <v>47</v>
      </c>
      <c r="B88" s="163" t="s">
        <v>219</v>
      </c>
      <c r="C88" s="192" t="s">
        <v>220</v>
      </c>
      <c r="D88" s="165" t="s">
        <v>115</v>
      </c>
      <c r="E88" s="169">
        <v>55</v>
      </c>
      <c r="F88" s="171">
        <f>H88+J88</f>
        <v>0</v>
      </c>
      <c r="G88" s="172">
        <f>ROUND(E88*F88,2)</f>
        <v>0</v>
      </c>
      <c r="H88" s="172"/>
      <c r="I88" s="172">
        <f>ROUND(E88*H88,2)</f>
        <v>0</v>
      </c>
      <c r="J88" s="172"/>
      <c r="K88" s="172">
        <f>ROUND(E88*J88,2)</f>
        <v>0</v>
      </c>
      <c r="L88" s="172">
        <v>0</v>
      </c>
      <c r="M88" s="172">
        <f>G88*(1+L88/100)</f>
        <v>0</v>
      </c>
      <c r="N88" s="165">
        <v>1.75E-3</v>
      </c>
      <c r="O88" s="165">
        <f>ROUND(E88*N88,5)</f>
        <v>9.6250000000000002E-2</v>
      </c>
      <c r="P88" s="165">
        <v>0</v>
      </c>
      <c r="Q88" s="165">
        <f>ROUND(E88*P88,5)</f>
        <v>0</v>
      </c>
      <c r="R88" s="165"/>
      <c r="S88" s="165"/>
      <c r="T88" s="166">
        <v>0</v>
      </c>
      <c r="U88" s="165">
        <f>ROUND(E88*T88,2)</f>
        <v>0</v>
      </c>
      <c r="V88" s="155"/>
      <c r="W88" s="155"/>
      <c r="X88" s="155"/>
      <c r="Y88" s="155"/>
      <c r="Z88" s="155"/>
      <c r="AA88" s="155"/>
      <c r="AB88" s="155"/>
      <c r="AC88" s="155"/>
      <c r="AD88" s="155"/>
      <c r="AE88" s="155" t="s">
        <v>202</v>
      </c>
      <c r="AF88" s="155"/>
      <c r="AG88" s="155"/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outlineLevel="1" x14ac:dyDescent="0.2">
      <c r="A89" s="156"/>
      <c r="B89" s="163"/>
      <c r="C89" s="250" t="s">
        <v>117</v>
      </c>
      <c r="D89" s="251"/>
      <c r="E89" s="252"/>
      <c r="F89" s="253"/>
      <c r="G89" s="254"/>
      <c r="H89" s="172"/>
      <c r="I89" s="172"/>
      <c r="J89" s="172"/>
      <c r="K89" s="172"/>
      <c r="L89" s="172"/>
      <c r="M89" s="172"/>
      <c r="N89" s="165"/>
      <c r="O89" s="165"/>
      <c r="P89" s="165"/>
      <c r="Q89" s="165"/>
      <c r="R89" s="165"/>
      <c r="S89" s="165"/>
      <c r="T89" s="166"/>
      <c r="U89" s="165"/>
      <c r="V89" s="155"/>
      <c r="W89" s="155"/>
      <c r="X89" s="155"/>
      <c r="Y89" s="155"/>
      <c r="Z89" s="155"/>
      <c r="AA89" s="155"/>
      <c r="AB89" s="155"/>
      <c r="AC89" s="155"/>
      <c r="AD89" s="155"/>
      <c r="AE89" s="155" t="s">
        <v>118</v>
      </c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8" t="str">
        <f>C89</f>
        <v>Místnosti č. 21, 22, 28, 29</v>
      </c>
      <c r="BB89" s="155"/>
      <c r="BC89" s="155"/>
      <c r="BD89" s="155"/>
      <c r="BE89" s="155"/>
      <c r="BF89" s="155"/>
      <c r="BG89" s="155"/>
      <c r="BH89" s="155"/>
    </row>
    <row r="90" spans="1:60" x14ac:dyDescent="0.2">
      <c r="A90" s="157" t="s">
        <v>111</v>
      </c>
      <c r="B90" s="164" t="s">
        <v>82</v>
      </c>
      <c r="C90" s="193" t="s">
        <v>83</v>
      </c>
      <c r="D90" s="167"/>
      <c r="E90" s="170"/>
      <c r="F90" s="173"/>
      <c r="G90" s="173">
        <f>SUMIF(AE91:AE100,"&lt;&gt;NOR",G91:G100)</f>
        <v>0</v>
      </c>
      <c r="H90" s="173"/>
      <c r="I90" s="173">
        <f>SUM(I91:I100)</f>
        <v>0</v>
      </c>
      <c r="J90" s="173"/>
      <c r="K90" s="173">
        <f>SUM(K91:K100)</f>
        <v>0</v>
      </c>
      <c r="L90" s="173"/>
      <c r="M90" s="173">
        <f>SUM(M91:M100)</f>
        <v>0</v>
      </c>
      <c r="N90" s="167"/>
      <c r="O90" s="167">
        <f>SUM(O91:O100)</f>
        <v>7.1800000000000003E-2</v>
      </c>
      <c r="P90" s="167"/>
      <c r="Q90" s="167">
        <f>SUM(Q91:Q100)</f>
        <v>0</v>
      </c>
      <c r="R90" s="167"/>
      <c r="S90" s="167"/>
      <c r="T90" s="168"/>
      <c r="U90" s="167">
        <f>SUM(U91:U100)</f>
        <v>43.379999999999995</v>
      </c>
      <c r="AE90" t="s">
        <v>112</v>
      </c>
    </row>
    <row r="91" spans="1:60" outlineLevel="1" x14ac:dyDescent="0.2">
      <c r="A91" s="156">
        <v>48</v>
      </c>
      <c r="B91" s="163" t="s">
        <v>221</v>
      </c>
      <c r="C91" s="192" t="s">
        <v>222</v>
      </c>
      <c r="D91" s="165" t="s">
        <v>115</v>
      </c>
      <c r="E91" s="169">
        <v>20.18</v>
      </c>
      <c r="F91" s="171">
        <f>H91+J91</f>
        <v>0</v>
      </c>
      <c r="G91" s="172">
        <f>ROUND(E91*F91,2)</f>
        <v>0</v>
      </c>
      <c r="H91" s="172"/>
      <c r="I91" s="172">
        <f>ROUND(E91*H91,2)</f>
        <v>0</v>
      </c>
      <c r="J91" s="172"/>
      <c r="K91" s="172">
        <f>ROUND(E91*J91,2)</f>
        <v>0</v>
      </c>
      <c r="L91" s="172">
        <v>0</v>
      </c>
      <c r="M91" s="172">
        <f>G91*(1+L91/100)</f>
        <v>0</v>
      </c>
      <c r="N91" s="165">
        <v>0</v>
      </c>
      <c r="O91" s="165">
        <f>ROUND(E91*N91,5)</f>
        <v>0</v>
      </c>
      <c r="P91" s="165">
        <v>0</v>
      </c>
      <c r="Q91" s="165">
        <f>ROUND(E91*P91,5)</f>
        <v>0</v>
      </c>
      <c r="R91" s="165"/>
      <c r="S91" s="165"/>
      <c r="T91" s="166">
        <v>1.35E-2</v>
      </c>
      <c r="U91" s="165">
        <f>ROUND(E91*T91,2)</f>
        <v>0.27</v>
      </c>
      <c r="V91" s="155"/>
      <c r="W91" s="155"/>
      <c r="X91" s="155"/>
      <c r="Y91" s="155"/>
      <c r="Z91" s="155"/>
      <c r="AA91" s="155"/>
      <c r="AB91" s="155"/>
      <c r="AC91" s="155"/>
      <c r="AD91" s="155"/>
      <c r="AE91" s="155" t="s">
        <v>116</v>
      </c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outlineLevel="1" x14ac:dyDescent="0.2">
      <c r="A92" s="156"/>
      <c r="B92" s="163"/>
      <c r="C92" s="250" t="s">
        <v>223</v>
      </c>
      <c r="D92" s="251"/>
      <c r="E92" s="252"/>
      <c r="F92" s="253"/>
      <c r="G92" s="254"/>
      <c r="H92" s="172"/>
      <c r="I92" s="172"/>
      <c r="J92" s="172"/>
      <c r="K92" s="172"/>
      <c r="L92" s="172"/>
      <c r="M92" s="172"/>
      <c r="N92" s="165"/>
      <c r="O92" s="165"/>
      <c r="P92" s="165"/>
      <c r="Q92" s="165"/>
      <c r="R92" s="165"/>
      <c r="S92" s="165"/>
      <c r="T92" s="166"/>
      <c r="U92" s="165"/>
      <c r="V92" s="155"/>
      <c r="W92" s="155"/>
      <c r="X92" s="155"/>
      <c r="Y92" s="155"/>
      <c r="Z92" s="155"/>
      <c r="AA92" s="155"/>
      <c r="AB92" s="155"/>
      <c r="AC92" s="155"/>
      <c r="AD92" s="155"/>
      <c r="AE92" s="155" t="s">
        <v>118</v>
      </c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8" t="str">
        <f>C92</f>
        <v>Místnosti č. 11, 12</v>
      </c>
      <c r="BB92" s="155"/>
      <c r="BC92" s="155"/>
      <c r="BD92" s="155"/>
      <c r="BE92" s="155"/>
      <c r="BF92" s="155"/>
      <c r="BG92" s="155"/>
      <c r="BH92" s="155"/>
    </row>
    <row r="93" spans="1:60" ht="22.5" outlineLevel="1" x14ac:dyDescent="0.2">
      <c r="A93" s="156">
        <v>49</v>
      </c>
      <c r="B93" s="163" t="s">
        <v>224</v>
      </c>
      <c r="C93" s="192" t="s">
        <v>225</v>
      </c>
      <c r="D93" s="165" t="s">
        <v>115</v>
      </c>
      <c r="E93" s="169">
        <v>30</v>
      </c>
      <c r="F93" s="171">
        <f>H93+J93</f>
        <v>0</v>
      </c>
      <c r="G93" s="172">
        <f>ROUND(E93*F93,2)</f>
        <v>0</v>
      </c>
      <c r="H93" s="172"/>
      <c r="I93" s="172">
        <f>ROUND(E93*H93,2)</f>
        <v>0</v>
      </c>
      <c r="J93" s="172"/>
      <c r="K93" s="172">
        <f>ROUND(E93*J93,2)</f>
        <v>0</v>
      </c>
      <c r="L93" s="172">
        <v>0</v>
      </c>
      <c r="M93" s="172">
        <f>G93*(1+L93/100)</f>
        <v>0</v>
      </c>
      <c r="N93" s="165">
        <v>2.0000000000000001E-4</v>
      </c>
      <c r="O93" s="165">
        <f>ROUND(E93*N93,5)</f>
        <v>6.0000000000000001E-3</v>
      </c>
      <c r="P93" s="165">
        <v>0</v>
      </c>
      <c r="Q93" s="165">
        <f>ROUND(E93*P93,5)</f>
        <v>0</v>
      </c>
      <c r="R93" s="165"/>
      <c r="S93" s="165"/>
      <c r="T93" s="166">
        <v>0.10664999999999999</v>
      </c>
      <c r="U93" s="165">
        <f>ROUND(E93*T93,2)</f>
        <v>3.2</v>
      </c>
      <c r="V93" s="155"/>
      <c r="W93" s="155"/>
      <c r="X93" s="155"/>
      <c r="Y93" s="155"/>
      <c r="Z93" s="155"/>
      <c r="AA93" s="155"/>
      <c r="AB93" s="155"/>
      <c r="AC93" s="155"/>
      <c r="AD93" s="155"/>
      <c r="AE93" s="155" t="s">
        <v>116</v>
      </c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outlineLevel="1" x14ac:dyDescent="0.2">
      <c r="A94" s="156"/>
      <c r="B94" s="163"/>
      <c r="C94" s="250" t="s">
        <v>136</v>
      </c>
      <c r="D94" s="251"/>
      <c r="E94" s="252"/>
      <c r="F94" s="253"/>
      <c r="G94" s="254"/>
      <c r="H94" s="172"/>
      <c r="I94" s="172"/>
      <c r="J94" s="172"/>
      <c r="K94" s="172"/>
      <c r="L94" s="172"/>
      <c r="M94" s="172"/>
      <c r="N94" s="165"/>
      <c r="O94" s="165"/>
      <c r="P94" s="165"/>
      <c r="Q94" s="165"/>
      <c r="R94" s="165"/>
      <c r="S94" s="165"/>
      <c r="T94" s="166"/>
      <c r="U94" s="165"/>
      <c r="V94" s="155"/>
      <c r="W94" s="155"/>
      <c r="X94" s="155"/>
      <c r="Y94" s="155"/>
      <c r="Z94" s="155"/>
      <c r="AA94" s="155"/>
      <c r="AB94" s="155"/>
      <c r="AC94" s="155"/>
      <c r="AD94" s="155"/>
      <c r="AE94" s="155" t="s">
        <v>118</v>
      </c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8" t="str">
        <f>C94</f>
        <v>Místnosti č. 11, 21, 22, 28, 29</v>
      </c>
      <c r="BB94" s="155"/>
      <c r="BC94" s="155"/>
      <c r="BD94" s="155"/>
      <c r="BE94" s="155"/>
      <c r="BF94" s="155"/>
      <c r="BG94" s="155"/>
      <c r="BH94" s="155"/>
    </row>
    <row r="95" spans="1:60" outlineLevel="1" x14ac:dyDescent="0.2">
      <c r="A95" s="156">
        <v>50</v>
      </c>
      <c r="B95" s="163" t="s">
        <v>113</v>
      </c>
      <c r="C95" s="192" t="s">
        <v>226</v>
      </c>
      <c r="D95" s="165" t="s">
        <v>115</v>
      </c>
      <c r="E95" s="169">
        <v>293.17</v>
      </c>
      <c r="F95" s="171">
        <f>H95+J95</f>
        <v>0</v>
      </c>
      <c r="G95" s="172">
        <f>ROUND(E95*F95,2)</f>
        <v>0</v>
      </c>
      <c r="H95" s="172"/>
      <c r="I95" s="172">
        <f>ROUND(E95*H95,2)</f>
        <v>0</v>
      </c>
      <c r="J95" s="172"/>
      <c r="K95" s="172">
        <f>ROUND(E95*J95,2)</f>
        <v>0</v>
      </c>
      <c r="L95" s="172">
        <v>0</v>
      </c>
      <c r="M95" s="172">
        <f>G95*(1+L95/100)</f>
        <v>0</v>
      </c>
      <c r="N95" s="165">
        <v>6.9999999999999994E-5</v>
      </c>
      <c r="O95" s="165">
        <f>ROUND(E95*N95,5)</f>
        <v>2.052E-2</v>
      </c>
      <c r="P95" s="165">
        <v>0</v>
      </c>
      <c r="Q95" s="165">
        <f>ROUND(E95*P95,5)</f>
        <v>0</v>
      </c>
      <c r="R95" s="165"/>
      <c r="S95" s="165"/>
      <c r="T95" s="166">
        <v>3.2480000000000002E-2</v>
      </c>
      <c r="U95" s="165">
        <f>ROUND(E95*T95,2)</f>
        <v>9.52</v>
      </c>
      <c r="V95" s="155"/>
      <c r="W95" s="155"/>
      <c r="X95" s="155"/>
      <c r="Y95" s="155"/>
      <c r="Z95" s="155"/>
      <c r="AA95" s="155"/>
      <c r="AB95" s="155"/>
      <c r="AC95" s="155"/>
      <c r="AD95" s="155"/>
      <c r="AE95" s="155" t="s">
        <v>116</v>
      </c>
      <c r="AF95" s="155"/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outlineLevel="1" x14ac:dyDescent="0.2">
      <c r="A96" s="156"/>
      <c r="B96" s="163"/>
      <c r="C96" s="250" t="s">
        <v>136</v>
      </c>
      <c r="D96" s="251"/>
      <c r="E96" s="252"/>
      <c r="F96" s="253"/>
      <c r="G96" s="254"/>
      <c r="H96" s="172"/>
      <c r="I96" s="172"/>
      <c r="J96" s="172"/>
      <c r="K96" s="172"/>
      <c r="L96" s="172"/>
      <c r="M96" s="172"/>
      <c r="N96" s="165"/>
      <c r="O96" s="165"/>
      <c r="P96" s="165"/>
      <c r="Q96" s="165"/>
      <c r="R96" s="165"/>
      <c r="S96" s="165"/>
      <c r="T96" s="166"/>
      <c r="U96" s="165"/>
      <c r="V96" s="155"/>
      <c r="W96" s="155"/>
      <c r="X96" s="155"/>
      <c r="Y96" s="155"/>
      <c r="Z96" s="155"/>
      <c r="AA96" s="155"/>
      <c r="AB96" s="155"/>
      <c r="AC96" s="155"/>
      <c r="AD96" s="155"/>
      <c r="AE96" s="155" t="s">
        <v>118</v>
      </c>
      <c r="AF96" s="155"/>
      <c r="AG96" s="155"/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8" t="str">
        <f>C96</f>
        <v>Místnosti č. 11, 21, 22, 28, 29</v>
      </c>
      <c r="BB96" s="155"/>
      <c r="BC96" s="155"/>
      <c r="BD96" s="155"/>
      <c r="BE96" s="155"/>
      <c r="BF96" s="155"/>
      <c r="BG96" s="155"/>
      <c r="BH96" s="155"/>
    </row>
    <row r="97" spans="1:60" outlineLevel="1" x14ac:dyDescent="0.2">
      <c r="A97" s="156">
        <v>51</v>
      </c>
      <c r="B97" s="163" t="s">
        <v>227</v>
      </c>
      <c r="C97" s="192" t="s">
        <v>228</v>
      </c>
      <c r="D97" s="165" t="s">
        <v>115</v>
      </c>
      <c r="E97" s="169">
        <v>293.17</v>
      </c>
      <c r="F97" s="171">
        <f>H97+J97</f>
        <v>0</v>
      </c>
      <c r="G97" s="172">
        <f>ROUND(E97*F97,2)</f>
        <v>0</v>
      </c>
      <c r="H97" s="172"/>
      <c r="I97" s="172">
        <f>ROUND(E97*H97,2)</f>
        <v>0</v>
      </c>
      <c r="J97" s="172"/>
      <c r="K97" s="172">
        <f>ROUND(E97*J97,2)</f>
        <v>0</v>
      </c>
      <c r="L97" s="172">
        <v>0</v>
      </c>
      <c r="M97" s="172">
        <f>G97*(1+L97/100)</f>
        <v>0</v>
      </c>
      <c r="N97" s="165">
        <v>1.4999999999999999E-4</v>
      </c>
      <c r="O97" s="165">
        <f>ROUND(E97*N97,5)</f>
        <v>4.3979999999999998E-2</v>
      </c>
      <c r="P97" s="165">
        <v>0</v>
      </c>
      <c r="Q97" s="165">
        <f>ROUND(E97*P97,5)</f>
        <v>0</v>
      </c>
      <c r="R97" s="165"/>
      <c r="S97" s="165"/>
      <c r="T97" s="166">
        <v>0.10191</v>
      </c>
      <c r="U97" s="165">
        <f>ROUND(E97*T97,2)</f>
        <v>29.88</v>
      </c>
      <c r="V97" s="155"/>
      <c r="W97" s="155"/>
      <c r="X97" s="155"/>
      <c r="Y97" s="155"/>
      <c r="Z97" s="155"/>
      <c r="AA97" s="155"/>
      <c r="AB97" s="155"/>
      <c r="AC97" s="155"/>
      <c r="AD97" s="155"/>
      <c r="AE97" s="155" t="s">
        <v>116</v>
      </c>
      <c r="AF97" s="155"/>
      <c r="AG97" s="155"/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outlineLevel="1" x14ac:dyDescent="0.2">
      <c r="A98" s="156"/>
      <c r="B98" s="163"/>
      <c r="C98" s="250" t="s">
        <v>136</v>
      </c>
      <c r="D98" s="251"/>
      <c r="E98" s="252"/>
      <c r="F98" s="253"/>
      <c r="G98" s="254"/>
      <c r="H98" s="172"/>
      <c r="I98" s="172"/>
      <c r="J98" s="172"/>
      <c r="K98" s="172"/>
      <c r="L98" s="172"/>
      <c r="M98" s="172"/>
      <c r="N98" s="165"/>
      <c r="O98" s="165"/>
      <c r="P98" s="165"/>
      <c r="Q98" s="165"/>
      <c r="R98" s="165"/>
      <c r="S98" s="165"/>
      <c r="T98" s="166"/>
      <c r="U98" s="165"/>
      <c r="V98" s="155"/>
      <c r="W98" s="155"/>
      <c r="X98" s="155"/>
      <c r="Y98" s="155"/>
      <c r="Z98" s="155"/>
      <c r="AA98" s="155"/>
      <c r="AB98" s="155"/>
      <c r="AC98" s="155"/>
      <c r="AD98" s="155"/>
      <c r="AE98" s="155" t="s">
        <v>118</v>
      </c>
      <c r="AF98" s="155"/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8" t="str">
        <f>C98</f>
        <v>Místnosti č. 11, 21, 22, 28, 29</v>
      </c>
      <c r="BB98" s="155"/>
      <c r="BC98" s="155"/>
      <c r="BD98" s="155"/>
      <c r="BE98" s="155"/>
      <c r="BF98" s="155"/>
      <c r="BG98" s="155"/>
      <c r="BH98" s="155"/>
    </row>
    <row r="99" spans="1:60" outlineLevel="1" x14ac:dyDescent="0.2">
      <c r="A99" s="156">
        <v>52</v>
      </c>
      <c r="B99" s="163" t="s">
        <v>229</v>
      </c>
      <c r="C99" s="192" t="s">
        <v>230</v>
      </c>
      <c r="D99" s="165" t="s">
        <v>115</v>
      </c>
      <c r="E99" s="169">
        <v>10</v>
      </c>
      <c r="F99" s="171">
        <f>H99+J99</f>
        <v>0</v>
      </c>
      <c r="G99" s="172">
        <f>ROUND(E99*F99,2)</f>
        <v>0</v>
      </c>
      <c r="H99" s="172"/>
      <c r="I99" s="172">
        <f>ROUND(E99*H99,2)</f>
        <v>0</v>
      </c>
      <c r="J99" s="172"/>
      <c r="K99" s="172">
        <f>ROUND(E99*J99,2)</f>
        <v>0</v>
      </c>
      <c r="L99" s="172">
        <v>0</v>
      </c>
      <c r="M99" s="172">
        <f>G99*(1+L99/100)</f>
        <v>0</v>
      </c>
      <c r="N99" s="165">
        <v>1.2999999999999999E-4</v>
      </c>
      <c r="O99" s="165">
        <f>ROUND(E99*N99,5)</f>
        <v>1.2999999999999999E-3</v>
      </c>
      <c r="P99" s="165">
        <v>0</v>
      </c>
      <c r="Q99" s="165">
        <f>ROUND(E99*P99,5)</f>
        <v>0</v>
      </c>
      <c r="R99" s="165"/>
      <c r="S99" s="165"/>
      <c r="T99" s="166">
        <v>5.0959999999999998E-2</v>
      </c>
      <c r="U99" s="165">
        <f>ROUND(E99*T99,2)</f>
        <v>0.51</v>
      </c>
      <c r="V99" s="155"/>
      <c r="W99" s="155"/>
      <c r="X99" s="155"/>
      <c r="Y99" s="155"/>
      <c r="Z99" s="155"/>
      <c r="AA99" s="155"/>
      <c r="AB99" s="155"/>
      <c r="AC99" s="155"/>
      <c r="AD99" s="155"/>
      <c r="AE99" s="155" t="s">
        <v>116</v>
      </c>
      <c r="AF99" s="155"/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outlineLevel="1" x14ac:dyDescent="0.2">
      <c r="A100" s="156"/>
      <c r="B100" s="163"/>
      <c r="C100" s="250" t="s">
        <v>136</v>
      </c>
      <c r="D100" s="251"/>
      <c r="E100" s="252"/>
      <c r="F100" s="253"/>
      <c r="G100" s="254"/>
      <c r="H100" s="172"/>
      <c r="I100" s="172"/>
      <c r="J100" s="172"/>
      <c r="K100" s="172"/>
      <c r="L100" s="172"/>
      <c r="M100" s="172"/>
      <c r="N100" s="165"/>
      <c r="O100" s="165"/>
      <c r="P100" s="165"/>
      <c r="Q100" s="165"/>
      <c r="R100" s="165"/>
      <c r="S100" s="165"/>
      <c r="T100" s="166"/>
      <c r="U100" s="165"/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155" t="s">
        <v>118</v>
      </c>
      <c r="AF100" s="155"/>
      <c r="AG100" s="155"/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8" t="str">
        <f>C100</f>
        <v>Místnosti č. 11, 21, 22, 28, 29</v>
      </c>
      <c r="BB100" s="155"/>
      <c r="BC100" s="155"/>
      <c r="BD100" s="155"/>
      <c r="BE100" s="155"/>
      <c r="BF100" s="155"/>
      <c r="BG100" s="155"/>
      <c r="BH100" s="155"/>
    </row>
    <row r="101" spans="1:60" x14ac:dyDescent="0.2">
      <c r="A101" s="157" t="s">
        <v>111</v>
      </c>
      <c r="B101" s="164" t="s">
        <v>84</v>
      </c>
      <c r="C101" s="193" t="s">
        <v>27</v>
      </c>
      <c r="D101" s="167"/>
      <c r="E101" s="170"/>
      <c r="F101" s="173"/>
      <c r="G101" s="173">
        <f>SUMIF(AE102:AE104,"&lt;&gt;NOR",G102:G104)</f>
        <v>0</v>
      </c>
      <c r="H101" s="173"/>
      <c r="I101" s="173">
        <f>SUM(I102:I104)</f>
        <v>0</v>
      </c>
      <c r="J101" s="173"/>
      <c r="K101" s="173">
        <f>SUM(K102:K104)</f>
        <v>0</v>
      </c>
      <c r="L101" s="173"/>
      <c r="M101" s="173">
        <f>SUM(M102:M104)</f>
        <v>0</v>
      </c>
      <c r="N101" s="167"/>
      <c r="O101" s="167">
        <f>SUM(O102:O104)</f>
        <v>0</v>
      </c>
      <c r="P101" s="167"/>
      <c r="Q101" s="167">
        <f>SUM(Q102:Q104)</f>
        <v>0</v>
      </c>
      <c r="R101" s="167"/>
      <c r="S101" s="167"/>
      <c r="T101" s="168"/>
      <c r="U101" s="167">
        <f>SUM(U102:U104)</f>
        <v>0</v>
      </c>
      <c r="AE101" t="s">
        <v>112</v>
      </c>
    </row>
    <row r="102" spans="1:60" outlineLevel="1" x14ac:dyDescent="0.2">
      <c r="A102" s="156">
        <v>53</v>
      </c>
      <c r="B102" s="163" t="s">
        <v>231</v>
      </c>
      <c r="C102" s="192" t="s">
        <v>232</v>
      </c>
      <c r="D102" s="165" t="s">
        <v>233</v>
      </c>
      <c r="E102" s="169">
        <v>630</v>
      </c>
      <c r="F102" s="171">
        <f>H102+J102</f>
        <v>0</v>
      </c>
      <c r="G102" s="172">
        <f>ROUND(E102*F102,2)</f>
        <v>0</v>
      </c>
      <c r="H102" s="172"/>
      <c r="I102" s="172">
        <f>ROUND(E102*H102,2)</f>
        <v>0</v>
      </c>
      <c r="J102" s="172"/>
      <c r="K102" s="172">
        <f>ROUND(E102*J102,2)</f>
        <v>0</v>
      </c>
      <c r="L102" s="172">
        <v>0</v>
      </c>
      <c r="M102" s="172">
        <f>G102*(1+L102/100)</f>
        <v>0</v>
      </c>
      <c r="N102" s="165">
        <v>0</v>
      </c>
      <c r="O102" s="165">
        <f>ROUND(E102*N102,5)</f>
        <v>0</v>
      </c>
      <c r="P102" s="165">
        <v>0</v>
      </c>
      <c r="Q102" s="165">
        <f>ROUND(E102*P102,5)</f>
        <v>0</v>
      </c>
      <c r="R102" s="165"/>
      <c r="S102" s="165"/>
      <c r="T102" s="166">
        <v>0</v>
      </c>
      <c r="U102" s="165">
        <f>ROUND(E102*T102,2)</f>
        <v>0</v>
      </c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155" t="s">
        <v>116</v>
      </c>
      <c r="AF102" s="155"/>
      <c r="AG102" s="155"/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 x14ac:dyDescent="0.2">
      <c r="A103" s="156">
        <v>54</v>
      </c>
      <c r="B103" s="163" t="s">
        <v>234</v>
      </c>
      <c r="C103" s="192" t="s">
        <v>235</v>
      </c>
      <c r="D103" s="165" t="s">
        <v>233</v>
      </c>
      <c r="E103" s="169">
        <v>1260</v>
      </c>
      <c r="F103" s="171">
        <f>H103+J103</f>
        <v>0</v>
      </c>
      <c r="G103" s="172">
        <f>ROUND(E103*F103,2)</f>
        <v>0</v>
      </c>
      <c r="H103" s="172"/>
      <c r="I103" s="172">
        <f>ROUND(E103*H103,2)</f>
        <v>0</v>
      </c>
      <c r="J103" s="172"/>
      <c r="K103" s="172">
        <f>ROUND(E103*J103,2)</f>
        <v>0</v>
      </c>
      <c r="L103" s="172">
        <v>0</v>
      </c>
      <c r="M103" s="172">
        <f>G103*(1+L103/100)</f>
        <v>0</v>
      </c>
      <c r="N103" s="165">
        <v>0</v>
      </c>
      <c r="O103" s="165">
        <f>ROUND(E103*N103,5)</f>
        <v>0</v>
      </c>
      <c r="P103" s="165">
        <v>0</v>
      </c>
      <c r="Q103" s="165">
        <f>ROUND(E103*P103,5)</f>
        <v>0</v>
      </c>
      <c r="R103" s="165"/>
      <c r="S103" s="165"/>
      <c r="T103" s="166">
        <v>0</v>
      </c>
      <c r="U103" s="165">
        <f>ROUND(E103*T103,2)</f>
        <v>0</v>
      </c>
      <c r="V103" s="155"/>
      <c r="W103" s="155"/>
      <c r="X103" s="155"/>
      <c r="Y103" s="155"/>
      <c r="Z103" s="155"/>
      <c r="AA103" s="155"/>
      <c r="AB103" s="155"/>
      <c r="AC103" s="155"/>
      <c r="AD103" s="155"/>
      <c r="AE103" s="155" t="s">
        <v>116</v>
      </c>
      <c r="AF103" s="155"/>
      <c r="AG103" s="155"/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outlineLevel="1" x14ac:dyDescent="0.2">
      <c r="A104" s="181">
        <v>55</v>
      </c>
      <c r="B104" s="182" t="s">
        <v>234</v>
      </c>
      <c r="C104" s="194" t="s">
        <v>236</v>
      </c>
      <c r="D104" s="183" t="s">
        <v>139</v>
      </c>
      <c r="E104" s="184">
        <v>1</v>
      </c>
      <c r="F104" s="185">
        <f>H104+J104</f>
        <v>0</v>
      </c>
      <c r="G104" s="186">
        <f>ROUND(E104*F104,2)</f>
        <v>0</v>
      </c>
      <c r="H104" s="186"/>
      <c r="I104" s="186">
        <f>ROUND(E104*H104,2)</f>
        <v>0</v>
      </c>
      <c r="J104" s="186"/>
      <c r="K104" s="186">
        <f>ROUND(E104*J104,2)</f>
        <v>0</v>
      </c>
      <c r="L104" s="186">
        <v>0</v>
      </c>
      <c r="M104" s="186">
        <f>G104*(1+L104/100)</f>
        <v>0</v>
      </c>
      <c r="N104" s="183">
        <v>0</v>
      </c>
      <c r="O104" s="183">
        <f>ROUND(E104*N104,5)</f>
        <v>0</v>
      </c>
      <c r="P104" s="183">
        <v>0</v>
      </c>
      <c r="Q104" s="183">
        <f>ROUND(E104*P104,5)</f>
        <v>0</v>
      </c>
      <c r="R104" s="183"/>
      <c r="S104" s="183"/>
      <c r="T104" s="187">
        <v>0</v>
      </c>
      <c r="U104" s="183">
        <f>ROUND(E104*T104,2)</f>
        <v>0</v>
      </c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 t="s">
        <v>116</v>
      </c>
      <c r="AF104" s="155"/>
      <c r="AG104" s="155"/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x14ac:dyDescent="0.2">
      <c r="A105" s="6"/>
      <c r="B105" s="7" t="s">
        <v>237</v>
      </c>
      <c r="C105" s="195" t="s">
        <v>237</v>
      </c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AC105">
        <v>15</v>
      </c>
      <c r="AD105">
        <v>21</v>
      </c>
    </row>
    <row r="106" spans="1:60" x14ac:dyDescent="0.2">
      <c r="A106" s="188"/>
      <c r="B106" s="189" t="s">
        <v>28</v>
      </c>
      <c r="C106" s="196" t="s">
        <v>237</v>
      </c>
      <c r="D106" s="190"/>
      <c r="E106" s="190"/>
      <c r="F106" s="190"/>
      <c r="G106" s="191">
        <f>G8+G21+G24+G28+G31+G33+G35+G38+G41+G65+G70+G81+G90+G101</f>
        <v>0</v>
      </c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AC106">
        <f>SUMIF(L7:L104,AC105,G7:G104)</f>
        <v>0</v>
      </c>
      <c r="AD106">
        <f>SUMIF(L7:L104,AD105,G7:G104)</f>
        <v>0</v>
      </c>
      <c r="AE106" t="s">
        <v>238</v>
      </c>
    </row>
    <row r="107" spans="1:60" x14ac:dyDescent="0.2">
      <c r="A107" s="6"/>
      <c r="B107" s="7" t="s">
        <v>237</v>
      </c>
      <c r="C107" s="195" t="s">
        <v>237</v>
      </c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</row>
    <row r="108" spans="1:60" x14ac:dyDescent="0.2">
      <c r="A108" s="6"/>
      <c r="B108" s="7" t="s">
        <v>237</v>
      </c>
      <c r="C108" s="195" t="s">
        <v>237</v>
      </c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</row>
    <row r="109" spans="1:60" x14ac:dyDescent="0.2">
      <c r="A109" s="255" t="s">
        <v>239</v>
      </c>
      <c r="B109" s="255"/>
      <c r="C109" s="25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</row>
    <row r="110" spans="1:60" x14ac:dyDescent="0.2">
      <c r="A110" s="257"/>
      <c r="B110" s="258"/>
      <c r="C110" s="259"/>
      <c r="D110" s="258"/>
      <c r="E110" s="258"/>
      <c r="F110" s="258"/>
      <c r="G110" s="260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AE110" t="s">
        <v>240</v>
      </c>
    </row>
    <row r="111" spans="1:60" x14ac:dyDescent="0.2">
      <c r="A111" s="261"/>
      <c r="B111" s="262"/>
      <c r="C111" s="263"/>
      <c r="D111" s="262"/>
      <c r="E111" s="262"/>
      <c r="F111" s="262"/>
      <c r="G111" s="264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</row>
    <row r="112" spans="1:60" x14ac:dyDescent="0.2">
      <c r="A112" s="261"/>
      <c r="B112" s="262"/>
      <c r="C112" s="263"/>
      <c r="D112" s="262"/>
      <c r="E112" s="262"/>
      <c r="F112" s="262"/>
      <c r="G112" s="264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</row>
    <row r="113" spans="1:31" x14ac:dyDescent="0.2">
      <c r="A113" s="261"/>
      <c r="B113" s="262"/>
      <c r="C113" s="263"/>
      <c r="D113" s="262"/>
      <c r="E113" s="262"/>
      <c r="F113" s="262"/>
      <c r="G113" s="264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265"/>
      <c r="B114" s="266"/>
      <c r="C114" s="267"/>
      <c r="D114" s="266"/>
      <c r="E114" s="266"/>
      <c r="F114" s="266"/>
      <c r="G114" s="268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237</v>
      </c>
      <c r="C115" s="195" t="s">
        <v>237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C116" s="197"/>
      <c r="AE116" t="s">
        <v>241</v>
      </c>
    </row>
  </sheetData>
  <mergeCells count="34">
    <mergeCell ref="C26:G26"/>
    <mergeCell ref="A1:G1"/>
    <mergeCell ref="C2:G2"/>
    <mergeCell ref="C3:G3"/>
    <mergeCell ref="C4:G4"/>
    <mergeCell ref="C10:G10"/>
    <mergeCell ref="C12:G12"/>
    <mergeCell ref="C14:G14"/>
    <mergeCell ref="C16:G16"/>
    <mergeCell ref="C18:G18"/>
    <mergeCell ref="C20:G20"/>
    <mergeCell ref="C23:G23"/>
    <mergeCell ref="C83:G83"/>
    <mergeCell ref="C30:G30"/>
    <mergeCell ref="C37:G37"/>
    <mergeCell ref="C40:G40"/>
    <mergeCell ref="C62:G62"/>
    <mergeCell ref="C67:G67"/>
    <mergeCell ref="C69:G69"/>
    <mergeCell ref="C72:G72"/>
    <mergeCell ref="C74:G74"/>
    <mergeCell ref="C76:G76"/>
    <mergeCell ref="C78:G78"/>
    <mergeCell ref="C80:G80"/>
    <mergeCell ref="C98:G98"/>
    <mergeCell ref="C100:G100"/>
    <mergeCell ref="A109:C109"/>
    <mergeCell ref="A110:G114"/>
    <mergeCell ref="C85:G85"/>
    <mergeCell ref="C87:G87"/>
    <mergeCell ref="C89:G89"/>
    <mergeCell ref="C92:G92"/>
    <mergeCell ref="C94:G94"/>
    <mergeCell ref="C96:G96"/>
  </mergeCells>
  <pageMargins left="0.39370078740157499" right="0.19685039370078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47</vt:i4>
      </vt:variant>
    </vt:vector>
  </HeadingPairs>
  <TitlesOfParts>
    <vt:vector size="50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Pešta</dc:creator>
  <cp:lastModifiedBy>admin</cp:lastModifiedBy>
  <cp:lastPrinted>2025-04-22T07:19:45Z</cp:lastPrinted>
  <dcterms:created xsi:type="dcterms:W3CDTF">2009-04-08T07:15:50Z</dcterms:created>
  <dcterms:modified xsi:type="dcterms:W3CDTF">2025-04-22T07:20:09Z</dcterms:modified>
</cp:coreProperties>
</file>