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Sumsalova\Desktop\IVA\C 2024 DOTACE C_IROP_MODERNIZACE VÝUKY IT\2025-2 učebny\STAVEBNÍ PRÁCE\2_výzva vc priloh\"/>
    </mc:Choice>
  </mc:AlternateContent>
  <xr:revisionPtr revIDLastSave="0" documentId="13_ncr:1_{159BF857-EDD3-422B-B3C4-FA427A66D959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Krycí list" sheetId="1" r:id="rId1"/>
    <sheet name="Rek.Silnoproud" sheetId="2" r:id="rId2"/>
    <sheet name="Pol.Silnoproud" sheetId="3" r:id="rId3"/>
    <sheet name="Rek.Rozvaděče" sheetId="9" r:id="rId4"/>
    <sheet name="Pol.Rozvaděče" sheetId="10" r:id="rId5"/>
    <sheet name="Rek.Slaboproud" sheetId="11" r:id="rId6"/>
    <sheet name="Pol.Slaboproud" sheetId="12" r:id="rId7"/>
  </sheets>
  <definedNames>
    <definedName name="_BKP4">Pol.Silnoproud!#REF!</definedName>
    <definedName name="_BPK1" localSheetId="4">Pol.Rozvaděče!#REF!</definedName>
    <definedName name="_BPK1" localSheetId="3">Pol.Silnoproud!#REF!</definedName>
    <definedName name="_BPK1">Pol.Silnoproud!#REF!</definedName>
    <definedName name="_BPK2" localSheetId="4">Pol.Rozvaděče!#REF!</definedName>
    <definedName name="_BPK2" localSheetId="3">Pol.Silnoproud!#REF!</definedName>
    <definedName name="_BPK2">Pol.Silnoproud!#REF!</definedName>
    <definedName name="_BPK3" localSheetId="4">Pol.Rozvaděče!#REF!</definedName>
    <definedName name="_BPK3" localSheetId="3">Pol.Silnoproud!#REF!</definedName>
    <definedName name="_BPK3">Pol.Silnoproud!#REF!</definedName>
    <definedName name="a" localSheetId="4">Pol.Silnoproud!#REF!</definedName>
    <definedName name="a">Pol.Silnoproud!#REF!</definedName>
    <definedName name="cisloobjektu">'Krycí list'!#REF!</definedName>
    <definedName name="cislostavby">'Krycí list'!#REF!</definedName>
    <definedName name="Datum" localSheetId="4">'Krycí list'!#REF!</definedName>
    <definedName name="Datum" localSheetId="3">'Krycí list'!#REF!</definedName>
    <definedName name="Datum">'Krycí list'!#REF!</definedName>
    <definedName name="Dil" localSheetId="3">'Rek.Rozvaděče'!$B$7</definedName>
    <definedName name="Dil">'Rek.Silnoproud'!$B$7</definedName>
    <definedName name="Dodavka" localSheetId="3">'Rek.Rozvaděče'!$H$12</definedName>
    <definedName name="Dodavka">'Rek.Silnoproud'!$H$12</definedName>
    <definedName name="Dodavka0" localSheetId="4">Pol.Rozvaděče!#REF!</definedName>
    <definedName name="Dodavka0" localSheetId="3">Pol.Silnoproud!#REF!</definedName>
    <definedName name="Dodavka0">Pol.Silnoproud!#REF!</definedName>
    <definedName name="e" localSheetId="4">'Rek.Silnoproud'!#REF!</definedName>
    <definedName name="e">'Rek.Silnoproud'!#REF!</definedName>
    <definedName name="HSV" localSheetId="3">'Rek.Rozvaděče'!$F$12</definedName>
    <definedName name="HSV">'Rek.Silnoproud'!$F$12</definedName>
    <definedName name="HSV0" localSheetId="4">Pol.Rozvaděče!#REF!</definedName>
    <definedName name="HSV0" localSheetId="3">Pol.Silnoproud!#REF!</definedName>
    <definedName name="HSV0">Pol.Silnoproud!#REF!</definedName>
    <definedName name="HZS" localSheetId="3">'Rek.Rozvaděče'!$J$12</definedName>
    <definedName name="HZS">'Rek.Silnoproud'!$J$12</definedName>
    <definedName name="HZS0" localSheetId="4">Pol.Rozvaděče!#REF!</definedName>
    <definedName name="HZS0" localSheetId="3">Pol.Silnoproud!#REF!</definedName>
    <definedName name="HZS0">Pol.Silnoproud!#REF!</definedName>
    <definedName name="JKSO">'Krycí list'!#REF!</definedName>
    <definedName name="MJ">'Krycí list'!#REF!</definedName>
    <definedName name="Mont" localSheetId="3">'Rek.Rozvaděče'!$I$12</definedName>
    <definedName name="Mont">'Rek.Silnoproud'!$I$12</definedName>
    <definedName name="Montaz0" localSheetId="4">Pol.Rozvaděče!#REF!</definedName>
    <definedName name="Montaz0" localSheetId="3">Pol.Silnoproud!#REF!</definedName>
    <definedName name="Montaz0">Pol.Silnoproud!#REF!</definedName>
    <definedName name="NazevDilu" localSheetId="3">'Rek.Rozvaděče'!$C$7</definedName>
    <definedName name="NazevDilu">'Rek.Silnoproud'!$C$7</definedName>
    <definedName name="nazevobjektu">'Krycí list'!#REF!</definedName>
    <definedName name="nazevstavby">'Krycí list'!#REF!</definedName>
    <definedName name="Objednatel">'Krycí list'!$D$6</definedName>
    <definedName name="_xlnm.Print_Area" localSheetId="0">'Krycí list'!$B$2:$H$31</definedName>
    <definedName name="_xlnm.Print_Area" localSheetId="4">Pol.Rozvaděče!$B$2:$H$40</definedName>
    <definedName name="_xlnm.Print_Area" localSheetId="2">Pol.Silnoproud!$B$2:$H$73</definedName>
    <definedName name="_xlnm.Print_Area" localSheetId="6">Pol.Slaboproud!$B$2:$H$38</definedName>
    <definedName name="_xlnm.Print_Area" localSheetId="3">'Rek.Rozvaděče'!$B$2:$J$36</definedName>
    <definedName name="_xlnm.Print_Area" localSheetId="1">'Rek.Silnoproud'!$B$2:$J$36</definedName>
    <definedName name="_xlnm.Print_Area" localSheetId="5">'Rek.Slaboproud'!$B$2:$J$36</definedName>
    <definedName name="PocetMJ">'Krycí list'!$H$5</definedName>
    <definedName name="Poznamka">'Krycí list'!#REF!</definedName>
    <definedName name="Print_Area" localSheetId="0">'Krycí list'!$B$2:$H$31</definedName>
    <definedName name="Print_Area" localSheetId="4">Pol.Rozvaděče!$B$2:$H$37</definedName>
    <definedName name="Print_Area" localSheetId="2">Pol.Silnoproud!$B$2:$H$70</definedName>
    <definedName name="Print_Area" localSheetId="6">Pol.Slaboproud!$B$2:$H$35</definedName>
    <definedName name="Print_Area" localSheetId="3">'Rek.Rozvaděče'!$B$2:$J$25</definedName>
    <definedName name="Print_Area" localSheetId="1">'Rek.Silnoproud'!$B$2:$J$25</definedName>
    <definedName name="Print_Area" localSheetId="5">'Rek.Slaboproud'!$B$2:$J$25</definedName>
    <definedName name="Print_Titles" localSheetId="4">Pol.Rozvaděče!$2:$5</definedName>
    <definedName name="Print_Titles" localSheetId="2">Pol.Silnoproud!$2:$5</definedName>
    <definedName name="Print_Titles" localSheetId="6">Pol.Slaboproud!$2:$5</definedName>
    <definedName name="Print_Titles" localSheetId="3">'Rek.Rozvaděče'!$2:$7</definedName>
    <definedName name="Print_Titles" localSheetId="1">'Rek.Silnoproud'!$2:$7</definedName>
    <definedName name="Print_Titles" localSheetId="5">'Rek.Slaboproud'!$2:$7</definedName>
    <definedName name="Projektant">'Krycí list'!$D$5</definedName>
    <definedName name="PSV" localSheetId="3">'Rek.Rozvaděče'!$G$12</definedName>
    <definedName name="PSV">'Rek.Silnoproud'!$G$12</definedName>
    <definedName name="PSV0" localSheetId="4">Pol.Rozvaděče!#REF!</definedName>
    <definedName name="PSV0" localSheetId="3">Pol.Silnoproud!#REF!</definedName>
    <definedName name="PSV0">Pol.Silnoproud!#REF!</definedName>
    <definedName name="s" localSheetId="4">Pol.Silnoproud!#REF!</definedName>
    <definedName name="s">Pol.Silnoproud!#REF!</definedName>
    <definedName name="SazbaDPH1">'Krycí list'!$D$25</definedName>
    <definedName name="SazbaDPH2">'Krycí list'!$D$27</definedName>
    <definedName name="SloupecCC" localSheetId="4">Pol.Rozvaděče!$H$5</definedName>
    <definedName name="SloupecCC">Pol.Silnoproud!$H$5</definedName>
    <definedName name="SloupecCisloPol" localSheetId="4">Pol.Rozvaděče!$C$5</definedName>
    <definedName name="SloupecCisloPol">Pol.Silnoproud!$C$5</definedName>
    <definedName name="SloupecJC" localSheetId="4">Pol.Rozvaděče!$G$5</definedName>
    <definedName name="SloupecJC">Pol.Silnoproud!$G$5</definedName>
    <definedName name="SloupecMJ" localSheetId="4">Pol.Rozvaděče!$E$5</definedName>
    <definedName name="SloupecMJ">Pol.Silnoproud!$E$5</definedName>
    <definedName name="SloupecMnozstvi" localSheetId="4">Pol.Rozvaděče!$F$5</definedName>
    <definedName name="SloupecMnozstvi">Pol.Silnoproud!$F$5</definedName>
    <definedName name="SloupecNazPol" localSheetId="4">Pol.Rozvaděče!$D$5</definedName>
    <definedName name="SloupecNazPol">Pol.Silnoproud!$D$5</definedName>
    <definedName name="SloupecPC" localSheetId="4">Pol.Rozvaděče!$B$5</definedName>
    <definedName name="SloupecPC">Pol.Silnoproud!$B$5</definedName>
    <definedName name="solver_lin" localSheetId="4" hidden="1">0</definedName>
    <definedName name="solver_lin" localSheetId="2" hidden="1">0</definedName>
    <definedName name="solver_lin" localSheetId="6" hidden="1">0</definedName>
    <definedName name="solver_num" localSheetId="4" hidden="1">0</definedName>
    <definedName name="solver_num" localSheetId="2" hidden="1">0</definedName>
    <definedName name="solver_num" localSheetId="6" hidden="1">0</definedName>
    <definedName name="solver_opt" localSheetId="4" hidden="1">Pol.Rozvaděče!#REF!</definedName>
    <definedName name="solver_opt" localSheetId="2" hidden="1">Pol.Silnoproud!#REF!</definedName>
    <definedName name="solver_opt" localSheetId="6" hidden="1">Pol.Slaboproud!#REF!</definedName>
    <definedName name="solver_typ" localSheetId="4" hidden="1">1</definedName>
    <definedName name="solver_typ" localSheetId="2" hidden="1">1</definedName>
    <definedName name="solver_typ" localSheetId="6" hidden="1">1</definedName>
    <definedName name="solver_val" localSheetId="4" hidden="1">0</definedName>
    <definedName name="solver_val" localSheetId="2" hidden="1">0</definedName>
    <definedName name="solver_val" localSheetId="6" hidden="1">0</definedName>
    <definedName name="Typ" localSheetId="4">Pol.Rozvaděče!#REF!</definedName>
    <definedName name="Typ" localSheetId="3">Pol.Silnoproud!#REF!</definedName>
    <definedName name="Typ">Pol.Silnoproud!#REF!</definedName>
    <definedName name="VRN" localSheetId="3">'Rek.Rozvaděče'!$I$25</definedName>
    <definedName name="VRN">'Rek.Silnoproud'!$I$25</definedName>
    <definedName name="VRNKc" localSheetId="4">'Rek.Silnoproud'!#REF!</definedName>
    <definedName name="VRNKc" localSheetId="3">'Rek.Rozvaděče'!#REF!</definedName>
    <definedName name="VRNKc">'Rek.Silnoproud'!#REF!</definedName>
    <definedName name="VRNnazev" localSheetId="4">'Rek.Silnoproud'!#REF!</definedName>
    <definedName name="VRNnazev" localSheetId="3">'Rek.Rozvaděče'!#REF!</definedName>
    <definedName name="VRNnazev">'Rek.Silnoproud'!#REF!</definedName>
    <definedName name="VRNproc" localSheetId="4">'Rek.Silnoproud'!#REF!</definedName>
    <definedName name="VRNproc" localSheetId="3">'Rek.Rozvaděče'!#REF!</definedName>
    <definedName name="VRNproc">'Rek.Silnoproud'!#REF!</definedName>
    <definedName name="VRNzakl" localSheetId="4">'Rek.Silnoproud'!#REF!</definedName>
    <definedName name="VRNzakl" localSheetId="3">'Rek.Rozvaděče'!#REF!</definedName>
    <definedName name="VRNzakl">'Rek.Silnoproud'!#REF!</definedName>
    <definedName name="w" localSheetId="4">'Rek.Silnoproud'!#REF!</definedName>
    <definedName name="w">'Rek.Silnoproud'!#REF!</definedName>
    <definedName name="x" localSheetId="4">Pol.Silnoproud!#REF!</definedName>
    <definedName name="x">Pol.Silnoproud!#REF!</definedName>
    <definedName name="Zakazka">'Krycí list'!$H$7</definedName>
    <definedName name="Zaklad22">'Krycí list'!$G$27</definedName>
    <definedName name="Zaklad5">'Krycí list'!$G$25</definedName>
    <definedName name="Zhotovitel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2" l="1"/>
  <c r="H14" i="12"/>
  <c r="H65" i="3" l="1"/>
  <c r="H32" i="3"/>
  <c r="H48" i="3" l="1"/>
  <c r="H24" i="3"/>
  <c r="H20" i="10"/>
  <c r="H19" i="10"/>
  <c r="H18" i="10"/>
  <c r="H17" i="10"/>
  <c r="H16" i="10"/>
  <c r="H15" i="10"/>
  <c r="H14" i="10"/>
  <c r="H13" i="10"/>
  <c r="H12" i="10"/>
  <c r="H11" i="10"/>
  <c r="H10" i="10"/>
  <c r="H9" i="10"/>
  <c r="H9" i="12" l="1"/>
  <c r="H39" i="3"/>
  <c r="H38" i="3" l="1"/>
  <c r="H8" i="3"/>
  <c r="H64" i="3" l="1"/>
  <c r="H33" i="3"/>
  <c r="H7" i="12" l="1"/>
  <c r="H56" i="3" l="1"/>
  <c r="H61" i="3"/>
  <c r="H62" i="3"/>
  <c r="H53" i="3" l="1"/>
  <c r="H22" i="3" l="1"/>
  <c r="H16" i="3"/>
  <c r="H15" i="3"/>
  <c r="H14" i="3"/>
  <c r="H28" i="10" l="1"/>
  <c r="H27" i="10"/>
  <c r="H26" i="10"/>
  <c r="H25" i="10"/>
  <c r="H8" i="10"/>
  <c r="H21" i="10" l="1"/>
  <c r="H34" i="12"/>
  <c r="H25" i="12"/>
  <c r="H23" i="12"/>
  <c r="H24" i="12"/>
  <c r="H15" i="12"/>
  <c r="H13" i="12"/>
  <c r="H12" i="12"/>
  <c r="H11" i="12"/>
  <c r="H60" i="3" l="1"/>
  <c r="D27" i="12"/>
  <c r="B9" i="11" s="1"/>
  <c r="H22" i="12"/>
  <c r="H21" i="12"/>
  <c r="H20" i="12"/>
  <c r="H19" i="12"/>
  <c r="D16" i="12"/>
  <c r="B8" i="11" s="1"/>
  <c r="H10" i="12"/>
  <c r="H8" i="12"/>
  <c r="H25" i="3"/>
  <c r="H49" i="3"/>
  <c r="H46" i="3"/>
  <c r="H27" i="12" l="1"/>
  <c r="H16" i="12"/>
  <c r="H26" i="3"/>
  <c r="F9" i="11" l="1"/>
  <c r="H29" i="10" l="1"/>
  <c r="H45" i="3" l="1"/>
  <c r="H21" i="3" l="1"/>
  <c r="H28" i="3"/>
  <c r="H55" i="3" l="1"/>
  <c r="H54" i="3"/>
  <c r="H52" i="3"/>
  <c r="H51" i="3"/>
  <c r="H50" i="3"/>
  <c r="H47" i="3"/>
  <c r="H44" i="3"/>
  <c r="H43" i="3"/>
  <c r="H42" i="3"/>
  <c r="H41" i="3"/>
  <c r="H40" i="3"/>
  <c r="H37" i="3"/>
  <c r="H57" i="3" l="1"/>
  <c r="H31" i="3"/>
  <c r="H30" i="3"/>
  <c r="H29" i="3"/>
  <c r="H27" i="3"/>
  <c r="H23" i="3"/>
  <c r="H20" i="3"/>
  <c r="H19" i="3"/>
  <c r="H18" i="3"/>
  <c r="H17" i="3"/>
  <c r="H13" i="3"/>
  <c r="H12" i="3"/>
  <c r="H11" i="3"/>
  <c r="H10" i="3"/>
  <c r="H9" i="3"/>
  <c r="H7" i="3"/>
  <c r="H34" i="3" l="1"/>
  <c r="D35" i="12"/>
  <c r="H35" i="12"/>
  <c r="D31" i="12"/>
  <c r="B10" i="11" s="1"/>
  <c r="H30" i="12"/>
  <c r="J12" i="11"/>
  <c r="I12" i="11"/>
  <c r="H12" i="11"/>
  <c r="G12" i="11"/>
  <c r="B11" i="11"/>
  <c r="H31" i="12" l="1"/>
  <c r="F10" i="11" s="1"/>
  <c r="F11" i="11"/>
  <c r="H18" i="11"/>
  <c r="J18" i="11" s="1"/>
  <c r="H63" i="3" l="1"/>
  <c r="H66" i="3" s="1"/>
  <c r="F9" i="9" l="1"/>
  <c r="D21" i="10"/>
  <c r="B8" i="9" s="1"/>
  <c r="D37" i="10"/>
  <c r="B11" i="9" s="1"/>
  <c r="H36" i="10"/>
  <c r="H37" i="10" s="1"/>
  <c r="D33" i="10"/>
  <c r="B10" i="9" s="1"/>
  <c r="H32" i="10"/>
  <c r="H33" i="10" s="1"/>
  <c r="D29" i="10"/>
  <c r="B9" i="9" s="1"/>
  <c r="J12" i="9"/>
  <c r="I12" i="9"/>
  <c r="H12" i="9"/>
  <c r="G12" i="9"/>
  <c r="F10" i="9" l="1"/>
  <c r="H18" i="9"/>
  <c r="J18" i="9" s="1"/>
  <c r="F11" i="9"/>
  <c r="H39" i="10" l="1"/>
  <c r="F8" i="9"/>
  <c r="H19" i="9" l="1"/>
  <c r="J19" i="9" s="1"/>
  <c r="F12" i="9"/>
  <c r="H24" i="9" s="1"/>
  <c r="J24" i="9" s="1"/>
  <c r="H23" i="9" l="1"/>
  <c r="J23" i="9" s="1"/>
  <c r="H21" i="9"/>
  <c r="J21" i="9" s="1"/>
  <c r="H22" i="9"/>
  <c r="J22" i="9" s="1"/>
  <c r="H17" i="9"/>
  <c r="J17" i="9" s="1"/>
  <c r="H20" i="9"/>
  <c r="J20" i="9" s="1"/>
  <c r="B9" i="2"/>
  <c r="B8" i="2"/>
  <c r="I25" i="9" l="1"/>
  <c r="H69" i="3" l="1"/>
  <c r="H70" i="3" s="1"/>
  <c r="D34" i="3"/>
  <c r="D66" i="3"/>
  <c r="D70" i="3"/>
  <c r="E17" i="1"/>
  <c r="E16" i="1"/>
  <c r="E15" i="1"/>
  <c r="E14" i="1"/>
  <c r="E13" i="1"/>
  <c r="E12" i="1"/>
  <c r="E11" i="1"/>
  <c r="H6" i="1"/>
  <c r="I12" i="2"/>
  <c r="J12" i="2"/>
  <c r="G12" i="2"/>
  <c r="H12" i="2"/>
  <c r="D57" i="3"/>
  <c r="B11" i="2"/>
  <c r="B10" i="2" l="1"/>
  <c r="F11" i="2"/>
  <c r="D16" i="1" s="1"/>
  <c r="F10" i="2"/>
  <c r="D17" i="1" s="1"/>
  <c r="F9" i="2" l="1"/>
  <c r="D12" i="1" s="1"/>
  <c r="F8" i="2"/>
  <c r="H72" i="3"/>
  <c r="H19" i="2" l="1"/>
  <c r="J19" i="2" s="1"/>
  <c r="H18" i="2"/>
  <c r="J18" i="2" s="1"/>
  <c r="H12" i="1" s="1"/>
  <c r="F12" i="2"/>
  <c r="H23" i="2" s="1"/>
  <c r="J23" i="2" s="1"/>
  <c r="H24" i="2" l="1"/>
  <c r="J24" i="2" s="1"/>
  <c r="H22" i="2"/>
  <c r="J22" i="2" s="1"/>
  <c r="H21" i="2"/>
  <c r="J21" i="2" s="1"/>
  <c r="H20" i="2"/>
  <c r="J20" i="2" s="1"/>
  <c r="H17" i="2"/>
  <c r="J17" i="2" s="1"/>
  <c r="I25" i="2" l="1"/>
  <c r="G28" i="1" l="1"/>
  <c r="H37" i="12"/>
  <c r="F8" i="11"/>
  <c r="H19" i="11" s="1"/>
  <c r="J19" i="11" s="1"/>
  <c r="H13" i="1" s="1"/>
  <c r="D11" i="1" l="1"/>
  <c r="D15" i="1" s="1"/>
  <c r="D18" i="1" s="1"/>
  <c r="F12" i="11"/>
  <c r="H23" i="11" l="1"/>
  <c r="J23" i="11" s="1"/>
  <c r="H17" i="1" s="1"/>
  <c r="H21" i="11"/>
  <c r="J21" i="11" s="1"/>
  <c r="H15" i="1" s="1"/>
  <c r="H20" i="11"/>
  <c r="J20" i="11" s="1"/>
  <c r="H14" i="1" s="1"/>
  <c r="H24" i="11"/>
  <c r="J24" i="11" s="1"/>
  <c r="H18" i="1" s="1"/>
  <c r="H17" i="11"/>
  <c r="J17" i="11" s="1"/>
  <c r="H22" i="11"/>
  <c r="J22" i="11" s="1"/>
  <c r="H16" i="1" s="1"/>
  <c r="I25" i="11" l="1"/>
  <c r="H11" i="1"/>
  <c r="H19" i="1" s="1"/>
  <c r="D19" i="1" s="1"/>
  <c r="G25" i="1" s="1"/>
  <c r="G26" i="1" l="1"/>
  <c r="G29" i="1" s="1"/>
</calcChain>
</file>

<file path=xl/sharedStrings.xml><?xml version="1.0" encoding="utf-8"?>
<sst xmlns="http://schemas.openxmlformats.org/spreadsheetml/2006/main" count="402" uniqueCount="184">
  <si>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</si>
  <si>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</si>
  <si>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</si>
  <si>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</si>
  <si>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</si>
  <si>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</si>
  <si>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</si>
  <si>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</si>
  <si>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</si>
  <si>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</si>
  <si>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</si>
  <si>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</si>
  <si>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</si>
  <si>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</si>
  <si>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</si>
  <si>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</si>
  <si>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</si>
  <si>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</si>
  <si>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</si>
  <si>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</si>
  <si>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</si>
  <si>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</si>
  <si>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</si>
  <si>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</si>
  <si>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</si>
  <si>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</si>
  <si>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</si>
  <si>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</si>
  <si>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</si>
  <si>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</si>
  <si>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</si>
  <si>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</si>
  <si>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</si>
  <si>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</si>
  <si>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</si>
  <si>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</si>
  <si>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</si>
  <si>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</si>
  <si>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</si>
  <si>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</si>
  <si>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</si>
  <si>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</si>
  <si>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</si>
  <si>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</si>
  <si>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</si>
  <si>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</si>
  <si>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</si>
  <si>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</si>
  <si>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</si>
  <si>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</si>
  <si>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</si>
  <si>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</si>
  <si>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</si>
  <si>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</si>
  <si>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</si>
  <si>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</si>
  <si>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</si>
  <si>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</si>
  <si>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</si>
  <si>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</si>
  <si>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</si>
  <si>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Ztížené výrobní podmínky</t>
  </si>
  <si>
    <t>Mimostaveništní doprava</t>
  </si>
  <si>
    <t>Zařízení staveniště</t>
  </si>
  <si>
    <t>Provoz investora</t>
  </si>
  <si>
    <t>Kompletační činnost (IČD)</t>
  </si>
  <si>
    <t>Rezerva rozpočtu</t>
  </si>
  <si>
    <t>ks</t>
  </si>
  <si>
    <t>m</t>
  </si>
  <si>
    <t>Elektromontáže</t>
  </si>
  <si>
    <t>Výchozí revize</t>
  </si>
  <si>
    <t>hod</t>
  </si>
  <si>
    <t>Dodávka elektromateriálu</t>
  </si>
  <si>
    <t>Přidružené prac.výkony</t>
  </si>
  <si>
    <t>Drobný materiál</t>
  </si>
  <si>
    <t>Práce v HZS</t>
  </si>
  <si>
    <t>KRYCÍ LIST</t>
  </si>
  <si>
    <t>ELEKTROINSTALACE</t>
  </si>
  <si>
    <t>ZRN</t>
  </si>
  <si>
    <t>Zpracovatel rozpočtu:</t>
  </si>
  <si>
    <t>Ukončení vodičů  do   2.5 mm2</t>
  </si>
  <si>
    <t>Kompletace a oživení</t>
  </si>
  <si>
    <t>ROZVADĚČE</t>
  </si>
  <si>
    <t>Kompletace rozvaděčů</t>
  </si>
  <si>
    <t>Spínač jednopólový - řazení 1</t>
  </si>
  <si>
    <t>Krabice přístrojová bez zapojení</t>
  </si>
  <si>
    <t>Domovní zásuvka polozapuštěná 16A 230V</t>
  </si>
  <si>
    <t>Číslo pol.</t>
  </si>
  <si>
    <t>SLABOPROUD</t>
  </si>
  <si>
    <t>Pomocný materiál</t>
  </si>
  <si>
    <t>A</t>
  </si>
  <si>
    <t>B</t>
  </si>
  <si>
    <t>CY 6 volně uložený</t>
  </si>
  <si>
    <t>Ukončení vodičů  do   35 mm2</t>
  </si>
  <si>
    <t>PatchCord Cat.6 1m</t>
  </si>
  <si>
    <t>pomocný materiál</t>
  </si>
  <si>
    <t>Montáž a zapojení zásuvky DATA/TEL pod omítku</t>
  </si>
  <si>
    <t>Ukončení kabelů datových do 12x1 nebo 1.5</t>
  </si>
  <si>
    <t>Kabel CYKY-J  3*1.5</t>
  </si>
  <si>
    <t>Kabel CYKY-J 3* 2.5</t>
  </si>
  <si>
    <t>LED nouzové svítidlo IP41, přisazená 1W 1hod</t>
  </si>
  <si>
    <t>CYKY-CYKYm 750V do 4*10 volně uložený</t>
  </si>
  <si>
    <t>CY 16 volně uložený</t>
  </si>
  <si>
    <t>Výsek rýhy stěna - omítka š30mm</t>
  </si>
  <si>
    <t>Výsek zdi cihla 100*100*50</t>
  </si>
  <si>
    <t>R4</t>
  </si>
  <si>
    <t>Rozvaděč rámový jednostranný</t>
  </si>
  <si>
    <t>Přípojka jednožílovým vodičem Cu</t>
  </si>
  <si>
    <t>Jistič jednopólový a trojpólový</t>
  </si>
  <si>
    <t>x</t>
  </si>
  <si>
    <t>Kabel datový do 7mm</t>
  </si>
  <si>
    <t>Ing. Vlastimil Pícha</t>
  </si>
  <si>
    <t>Gymnázium a Střední průmyslová škola elektrotechniky a informatiky, Frenštát pod Radhoštěm, příspěvková organizace</t>
  </si>
  <si>
    <t>Zásuvka 230V16A soklová</t>
  </si>
  <si>
    <t>Kabel CYKY-J 4*10</t>
  </si>
  <si>
    <t>Vodič CY 16 ZŽ</t>
  </si>
  <si>
    <t>Vodič CY 6 ZŽ</t>
  </si>
  <si>
    <t>Kabel CYKY - J 5*2,5</t>
  </si>
  <si>
    <t xml:space="preserve">Spínač tlačítkový </t>
  </si>
  <si>
    <t>CYKY-CYKYm 750V do 5*2.5 volně uložený</t>
  </si>
  <si>
    <t>Parapetní kanál</t>
  </si>
  <si>
    <t>Stavební průraz do 10cm</t>
  </si>
  <si>
    <t>Vyměřování tras</t>
  </si>
  <si>
    <t>Úprava přípojného místa - rozvaděče</t>
  </si>
  <si>
    <t>Vyměřování svítidel, zásuvek, vypínačů</t>
  </si>
  <si>
    <t>Likvidace odpadu do Rožnova pod R.</t>
  </si>
  <si>
    <t>kg</t>
  </si>
  <si>
    <t>CYA 6 propojovací vidič</t>
  </si>
  <si>
    <t xml:space="preserve">Jistič, chránič , stykač </t>
  </si>
  <si>
    <t>Patch panel 19", 24 port Cat.6 STP, 1U, kompl.</t>
  </si>
  <si>
    <t>WiFi router Mikrotik</t>
  </si>
  <si>
    <t>Suchá maltová směs</t>
  </si>
  <si>
    <t>Oprava omítek</t>
  </si>
  <si>
    <t>Vypínač č.1  bílá</t>
  </si>
  <si>
    <t>Zásuvka 230V  bílá</t>
  </si>
  <si>
    <t>Vypínač servisní 400V/25A</t>
  </si>
  <si>
    <t>Cysy 2x0,75</t>
  </si>
  <si>
    <t>LED interiérové 2x LED 840, 1210mm, matná mřížka, přisazené</t>
  </si>
  <si>
    <t>LED interiérové asymetrický reflektor,1200mm, přisazené/závěsné, LED 830 LED, SELV 1050mA, nestmívatelné</t>
  </si>
  <si>
    <t>Krabice  68 přístrojová</t>
  </si>
  <si>
    <t>Krabice  68 odbočná se svorkami a víčkem</t>
  </si>
  <si>
    <t>Krabice odbočná se zapojením</t>
  </si>
  <si>
    <t>Svítidla LED montáž</t>
  </si>
  <si>
    <t>Zapojení pracovních stolů</t>
  </si>
  <si>
    <t>WiFi router, Provedení: 	na strop
Citlivost (dBm): 	-100 (2,4 GHz, 1 Mb/s), -96 (5 GHz, 6 Mb/s)
NAND (MB): 	128
Přenosová rychlost (Mbps): 	574 (2,4GHz), 1200 (5GHz)
Zisk (dBi): 	6 (2,4GHz), 5,5 (5GHz)
PoE vstup: 	802.3af/at
PoE výstup: 	pasivní
PoE výstup (počet): 	1
Počet jader procesoru: 	4
Velikost paměti (MB): 	1000
LAN: 	ano
Gigabit LAN: 	ano
Wi-Fi: 	ano
Standard Wi-Fi: 	802.11a/b/g/n/ac/ax
Frekvence Wi-Fi: 	2400 MHz/5000 MHz
Rychlost portů: 	1 Gb/s
Max. výstupní výkon (dBm): 	24
Zabezpečení WPA3: 	ano
Provedení antény: 	interní
RJ-45 (počet): 	2
Podpora PoE: 	ano
Spotřeba (W): 	9
Operační systém: kompatibilní se stávajícím
Správa kompatibilní s řešením správy počítačové školy</t>
  </si>
  <si>
    <t>Kabel  FTP drát cat.6A</t>
  </si>
  <si>
    <t>Patch panel 19", 24 port Cat.6ASTP, 1U, kompl.</t>
  </si>
  <si>
    <t>PatchCord Cat.6A 1m</t>
  </si>
  <si>
    <t>Zásuvka UTP 1x RJ45 do parapetu</t>
  </si>
  <si>
    <t>Zásuvka UTP 1xRJ45 pod omítku</t>
  </si>
  <si>
    <t>Keystone RJ45 Cat 6A</t>
  </si>
  <si>
    <t>Zkoušky a měření</t>
  </si>
  <si>
    <t>Kontrola spojení, kontrolní měření</t>
  </si>
  <si>
    <t>Jistič B6A/1p</t>
  </si>
  <si>
    <t>Jistič B16A/3p</t>
  </si>
  <si>
    <t>Jistič B40A/3p</t>
  </si>
  <si>
    <r>
      <rPr>
        <sz val="9"/>
        <color rgb="FF000000"/>
        <rFont val="Arial CE"/>
        <charset val="238"/>
      </rPr>
      <t>Instalační vypínač</t>
    </r>
    <r>
      <rPr>
        <sz val="9"/>
        <color indexed="8"/>
        <rFont val="Arial CE"/>
        <family val="2"/>
        <charset val="238"/>
      </rPr>
      <t xml:space="preserve">  63</t>
    </r>
    <r>
      <rPr>
        <sz val="9"/>
        <color indexed="8"/>
        <rFont val="Arial CE"/>
        <charset val="238"/>
      </rPr>
      <t>A</t>
    </r>
  </si>
  <si>
    <t>Svodič přepětí 350</t>
  </si>
  <si>
    <t>Odpínač pojistkový 10+3x PV32A</t>
  </si>
  <si>
    <t>Proudový chránič s nadproudovou ochranou  B10/0,03A typA</t>
  </si>
  <si>
    <t>Proudový chránič s nadproudovou ochranou B16/0,03A typA</t>
  </si>
  <si>
    <t>Proudový chránič 25/0,03A/4p typA</t>
  </si>
  <si>
    <t>Kontrola zkloušky</t>
  </si>
  <si>
    <t>Kontrola, zkoušky</t>
  </si>
  <si>
    <t>Propojovací lišta 3p+n</t>
  </si>
  <si>
    <t>R1.06</t>
  </si>
  <si>
    <t>Stykač  40A/3p</t>
  </si>
  <si>
    <t>Rozvaděč pod omítku 5 x 14 moduly</t>
  </si>
  <si>
    <t>Kanál 1-kom.  ALU 90*55</t>
  </si>
  <si>
    <t>ALU 90*55 ohyb</t>
  </si>
  <si>
    <t>ALU 90*55 spojka</t>
  </si>
  <si>
    <t>ALU 90*55 koncovka</t>
  </si>
  <si>
    <t>Zásuvka 400V16A vestavná</t>
  </si>
  <si>
    <t>Spínač s klíčem</t>
  </si>
  <si>
    <t>Krabice pro spínač s klíčem</t>
  </si>
  <si>
    <t>Rošt drátěný 50*50 včetně konzol</t>
  </si>
  <si>
    <t>Netkaná textílie min 300g/m - zakrytí podlahy</t>
  </si>
  <si>
    <t>m2</t>
  </si>
  <si>
    <t>Zakrytí podlahy, úklid staveniště</t>
  </si>
  <si>
    <t>Kabel HDMI 10m</t>
  </si>
  <si>
    <t>Montáž kabel HDMI</t>
  </si>
  <si>
    <t>Svorky bezšroubové s páčkou pro spojování 5 vodičů o průřezu 0,08-4 mm2</t>
  </si>
  <si>
    <t>Elektroinstalace -  učebna instalace</t>
  </si>
  <si>
    <t>Příloha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</si>
</sst>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Kč&quot;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10"/>
      <name val="Helv"/>
      <charset val="238"/>
    </font>
    <font>
      <sz val="9"/>
      <color indexed="8"/>
      <name val="Arial CE"/>
      <charset val="238"/>
    </font>
    <font>
      <sz val="9"/>
      <color rgb="FF00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290">
    <xf numFmtId="0" fontId="0" fillId="0" borderId="0" xfId="0"/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0" fontId="0" fillId="2" borderId="10" xfId="0" applyFill="1" applyBorder="1" applyAlignment="1">
      <alignment vertical="center"/>
    </xf>
    <xf numFmtId="3" fontId="0" fillId="2" borderId="5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14" fontId="0" fillId="2" borderId="0" xfId="0" applyNumberFormat="1" applyFill="1" applyAlignment="1">
      <alignment horizontal="left" vertical="center"/>
    </xf>
    <xf numFmtId="165" fontId="0" fillId="2" borderId="0" xfId="0" applyNumberFormat="1" applyFill="1" applyAlignment="1">
      <alignment vertical="center"/>
    </xf>
    <xf numFmtId="49" fontId="5" fillId="0" borderId="14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Continuous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4" fontId="8" fillId="0" borderId="18" xfId="0" applyNumberFormat="1" applyFont="1" applyBorder="1" applyAlignment="1">
      <alignment vertical="center"/>
    </xf>
    <xf numFmtId="3" fontId="8" fillId="0" borderId="19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3" fontId="8" fillId="0" borderId="6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4" fontId="6" fillId="0" borderId="16" xfId="0" applyNumberFormat="1" applyFont="1" applyBorder="1" applyAlignment="1">
      <alignment vertical="center"/>
    </xf>
    <xf numFmtId="3" fontId="6" fillId="0" borderId="17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3" fontId="8" fillId="0" borderId="13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6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10" fontId="10" fillId="0" borderId="0" xfId="1" applyNumberFormat="1" applyFont="1" applyAlignment="1">
      <alignment vertical="center"/>
    </xf>
    <xf numFmtId="4" fontId="10" fillId="0" borderId="14" xfId="1" applyNumberFormat="1" applyFont="1" applyBorder="1" applyAlignment="1">
      <alignment horizontal="left" vertical="center"/>
    </xf>
    <xf numFmtId="0" fontId="5" fillId="0" borderId="14" xfId="1" applyFont="1" applyBorder="1" applyAlignment="1">
      <alignment horizontal="right" vertical="center"/>
    </xf>
    <xf numFmtId="0" fontId="5" fillId="0" borderId="14" xfId="1" applyFont="1" applyBorder="1" applyAlignment="1">
      <alignment horizontal="left" vertical="center"/>
    </xf>
    <xf numFmtId="4" fontId="5" fillId="0" borderId="14" xfId="1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165" fontId="1" fillId="2" borderId="5" xfId="0" applyNumberFormat="1" applyFont="1" applyFill="1" applyBorder="1" applyAlignment="1">
      <alignment vertical="center"/>
    </xf>
    <xf numFmtId="3" fontId="10" fillId="0" borderId="14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0" fillId="0" borderId="12" xfId="0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10" fillId="0" borderId="14" xfId="1" applyFont="1" applyBorder="1" applyAlignment="1">
      <alignment horizontal="right" vertical="center"/>
    </xf>
    <xf numFmtId="1" fontId="10" fillId="0" borderId="14" xfId="1" applyNumberFormat="1" applyFont="1" applyBorder="1" applyAlignment="1">
      <alignment horizontal="right" vertical="center"/>
    </xf>
    <xf numFmtId="0" fontId="10" fillId="0" borderId="14" xfId="1" applyFont="1" applyBorder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center"/>
    </xf>
    <xf numFmtId="4" fontId="10" fillId="0" borderId="0" xfId="1" applyNumberFormat="1" applyFont="1" applyAlignment="1">
      <alignment horizontal="right" vertical="center"/>
    </xf>
    <xf numFmtId="4" fontId="10" fillId="0" borderId="0" xfId="1" applyNumberFormat="1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15" xfId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vertical="center"/>
    </xf>
    <xf numFmtId="0" fontId="8" fillId="0" borderId="20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49" fontId="5" fillId="0" borderId="14" xfId="1" applyNumberFormat="1" applyFont="1" applyBorder="1" applyAlignment="1">
      <alignment horizontal="left" vertical="center"/>
    </xf>
    <xf numFmtId="4" fontId="10" fillId="0" borderId="14" xfId="1" applyNumberFormat="1" applyFont="1" applyBorder="1" applyAlignment="1">
      <alignment vertical="center"/>
    </xf>
    <xf numFmtId="4" fontId="5" fillId="0" borderId="14" xfId="1" applyNumberFormat="1" applyFont="1" applyBorder="1" applyAlignment="1">
      <alignment vertical="center"/>
    </xf>
    <xf numFmtId="4" fontId="10" fillId="0" borderId="14" xfId="1" applyNumberFormat="1" applyFont="1" applyBorder="1" applyAlignment="1">
      <alignment horizontal="center" vertical="center"/>
    </xf>
    <xf numFmtId="4" fontId="5" fillId="0" borderId="14" xfId="1" applyNumberFormat="1" applyFont="1" applyBorder="1" applyAlignment="1">
      <alignment horizontal="center" vertical="center"/>
    </xf>
    <xf numFmtId="4" fontId="5" fillId="0" borderId="0" xfId="1" applyNumberFormat="1" applyFont="1" applyAlignment="1">
      <alignment horizontal="center" vertical="center"/>
    </xf>
    <xf numFmtId="4" fontId="10" fillId="0" borderId="0" xfId="1" applyNumberFormat="1" applyFont="1" applyAlignment="1">
      <alignment horizontal="center" vertical="center"/>
    </xf>
    <xf numFmtId="3" fontId="5" fillId="0" borderId="14" xfId="1" applyNumberFormat="1" applyFont="1" applyBorder="1" applyAlignment="1">
      <alignment horizontal="right" vertical="center"/>
    </xf>
    <xf numFmtId="1" fontId="5" fillId="0" borderId="14" xfId="1" applyNumberFormat="1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14" xfId="0" applyFont="1" applyBorder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" fontId="10" fillId="0" borderId="14" xfId="0" applyNumberFormat="1" applyFont="1" applyBorder="1" applyAlignment="1">
      <alignment horizontal="right" vertical="center"/>
    </xf>
    <xf numFmtId="4" fontId="10" fillId="0" borderId="14" xfId="0" applyNumberFormat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 wrapText="1"/>
    </xf>
    <xf numFmtId="0" fontId="10" fillId="0" borderId="14" xfId="0" applyFont="1" applyBorder="1" applyAlignment="1">
      <alignment horizontal="right" vertical="center"/>
    </xf>
    <xf numFmtId="4" fontId="10" fillId="0" borderId="14" xfId="0" applyNumberFormat="1" applyFont="1" applyBorder="1" applyAlignment="1">
      <alignment vertical="center"/>
    </xf>
    <xf numFmtId="3" fontId="11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3" fontId="10" fillId="0" borderId="14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3" fontId="8" fillId="0" borderId="19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3" fontId="8" fillId="0" borderId="14" xfId="0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left" vertical="center" wrapText="1"/>
    </xf>
    <xf numFmtId="0" fontId="0" fillId="2" borderId="32" xfId="0" applyFill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5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0" borderId="37" xfId="0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4" fontId="0" fillId="2" borderId="41" xfId="0" applyNumberForma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3" fillId="2" borderId="48" xfId="0" applyFont="1" applyFill="1" applyBorder="1" applyAlignment="1">
      <alignment horizontal="centerContinuous" vertical="center"/>
    </xf>
    <xf numFmtId="0" fontId="0" fillId="0" borderId="49" xfId="0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0" fillId="0" borderId="51" xfId="0" applyBorder="1" applyAlignment="1">
      <alignment vertical="center"/>
    </xf>
    <xf numFmtId="0" fontId="0" fillId="0" borderId="24" xfId="0" applyBorder="1" applyAlignment="1">
      <alignment vertical="center"/>
    </xf>
    <xf numFmtId="0" fontId="4" fillId="0" borderId="10" xfId="1" applyFont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3" fillId="2" borderId="55" xfId="0" applyFont="1" applyFill="1" applyBorder="1" applyAlignment="1">
      <alignment horizontal="centerContinuous" vertical="center"/>
    </xf>
    <xf numFmtId="0" fontId="7" fillId="2" borderId="56" xfId="0" applyFont="1" applyFill="1" applyBorder="1" applyAlignment="1">
      <alignment horizontal="centerContinuous" vertical="center"/>
    </xf>
    <xf numFmtId="0" fontId="0" fillId="2" borderId="56" xfId="0" applyFill="1" applyBorder="1" applyAlignment="1">
      <alignment horizontal="centerContinuous" vertical="center"/>
    </xf>
    <xf numFmtId="0" fontId="0" fillId="2" borderId="57" xfId="0" applyFill="1" applyBorder="1" applyAlignment="1">
      <alignment horizontal="centerContinuous" vertical="center"/>
    </xf>
    <xf numFmtId="0" fontId="7" fillId="3" borderId="58" xfId="0" applyFont="1" applyFill="1" applyBorder="1" applyAlignment="1">
      <alignment vertical="center"/>
    </xf>
    <xf numFmtId="0" fontId="7" fillId="3" borderId="59" xfId="0" applyFont="1" applyFill="1" applyBorder="1" applyAlignment="1">
      <alignment vertical="center"/>
    </xf>
    <xf numFmtId="0" fontId="7" fillId="3" borderId="60" xfId="0" applyFont="1" applyFill="1" applyBorder="1" applyAlignment="1">
      <alignment vertical="center"/>
    </xf>
    <xf numFmtId="165" fontId="7" fillId="3" borderId="59" xfId="0" applyNumberFormat="1" applyFont="1" applyFill="1" applyBorder="1" applyAlignment="1">
      <alignment vertical="center"/>
    </xf>
    <xf numFmtId="0" fontId="7" fillId="3" borderId="47" xfId="0" applyFont="1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6" fillId="2" borderId="61" xfId="0" applyFont="1" applyFill="1" applyBorder="1" applyAlignment="1">
      <alignment horizontal="left" vertical="center"/>
    </xf>
    <xf numFmtId="0" fontId="0" fillId="2" borderId="62" xfId="0" applyFill="1" applyBorder="1" applyAlignment="1">
      <alignment horizontal="left" vertical="center"/>
    </xf>
    <xf numFmtId="0" fontId="6" fillId="2" borderId="62" xfId="0" applyFont="1" applyFill="1" applyBorder="1" applyAlignment="1">
      <alignment horizontal="centerContinuous" vertical="center"/>
    </xf>
    <xf numFmtId="0" fontId="0" fillId="2" borderId="62" xfId="0" applyFill="1" applyBorder="1" applyAlignment="1">
      <alignment horizontal="centerContinuous" vertical="center"/>
    </xf>
    <xf numFmtId="0" fontId="0" fillId="2" borderId="63" xfId="0" applyFill="1" applyBorder="1" applyAlignment="1">
      <alignment horizontal="centerContinuous" vertical="center"/>
    </xf>
    <xf numFmtId="0" fontId="8" fillId="2" borderId="5" xfId="0" applyFont="1" applyFill="1" applyBorder="1" applyAlignment="1">
      <alignment vertical="center"/>
    </xf>
    <xf numFmtId="0" fontId="0" fillId="2" borderId="53" xfId="0" applyFill="1" applyBorder="1" applyAlignment="1">
      <alignment horizontal="centerContinuous" vertical="center"/>
    </xf>
    <xf numFmtId="0" fontId="1" fillId="2" borderId="58" xfId="0" applyFont="1" applyFill="1" applyBorder="1" applyAlignment="1">
      <alignment vertical="center"/>
    </xf>
    <xf numFmtId="0" fontId="0" fillId="2" borderId="59" xfId="0" applyFill="1" applyBorder="1" applyAlignment="1">
      <alignment vertical="center"/>
    </xf>
    <xf numFmtId="4" fontId="1" fillId="2" borderId="64" xfId="0" applyNumberFormat="1" applyFont="1" applyFill="1" applyBorder="1" applyAlignment="1">
      <alignment vertical="center"/>
    </xf>
    <xf numFmtId="3" fontId="0" fillId="2" borderId="59" xfId="0" applyNumberFormat="1" applyFill="1" applyBorder="1" applyAlignment="1">
      <alignment vertical="center"/>
    </xf>
    <xf numFmtId="0" fontId="0" fillId="2" borderId="65" xfId="0" applyFill="1" applyBorder="1" applyAlignment="1">
      <alignment vertical="center"/>
    </xf>
    <xf numFmtId="4" fontId="0" fillId="2" borderId="66" xfId="0" applyNumberFormat="1" applyFill="1" applyBorder="1" applyAlignment="1">
      <alignment vertical="center"/>
    </xf>
    <xf numFmtId="0" fontId="0" fillId="0" borderId="14" xfId="0" applyBorder="1" applyAlignment="1">
      <alignment vertical="center"/>
    </xf>
    <xf numFmtId="49" fontId="3" fillId="0" borderId="34" xfId="0" applyNumberFormat="1" applyFont="1" applyBorder="1" applyAlignment="1">
      <alignment horizontal="centerContinuous" vertical="center"/>
    </xf>
    <xf numFmtId="0" fontId="3" fillId="0" borderId="35" xfId="0" applyFont="1" applyBorder="1" applyAlignment="1">
      <alignment horizontal="centerContinuous" vertical="center"/>
    </xf>
    <xf numFmtId="49" fontId="6" fillId="0" borderId="39" xfId="0" applyNumberFormat="1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10" fillId="0" borderId="34" xfId="0" applyFont="1" applyBorder="1" applyAlignment="1">
      <alignment vertical="center"/>
    </xf>
    <xf numFmtId="3" fontId="8" fillId="0" borderId="70" xfId="0" applyNumberFormat="1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3" fontId="8" fillId="0" borderId="71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3" fontId="6" fillId="0" borderId="69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Continuous" vertical="center"/>
    </xf>
    <xf numFmtId="0" fontId="8" fillId="0" borderId="43" xfId="0" applyFont="1" applyBorder="1" applyAlignment="1">
      <alignment vertical="center"/>
    </xf>
    <xf numFmtId="4" fontId="8" fillId="0" borderId="38" xfId="0" applyNumberFormat="1" applyFont="1" applyBorder="1" applyAlignment="1">
      <alignment horizontal="right" vertical="center"/>
    </xf>
    <xf numFmtId="3" fontId="10" fillId="2" borderId="46" xfId="0" applyNumberFormat="1" applyFont="1" applyFill="1" applyBorder="1" applyAlignment="1">
      <alignment vertical="center"/>
    </xf>
    <xf numFmtId="4" fontId="10" fillId="2" borderId="46" xfId="0" applyNumberFormat="1" applyFont="1" applyFill="1" applyBorder="1" applyAlignment="1">
      <alignment vertical="center"/>
    </xf>
    <xf numFmtId="0" fontId="5" fillId="0" borderId="30" xfId="1" applyFont="1" applyBorder="1" applyAlignment="1">
      <alignment horizontal="left" vertical="center"/>
    </xf>
    <xf numFmtId="0" fontId="8" fillId="0" borderId="30" xfId="1" applyFont="1" applyBorder="1" applyAlignment="1">
      <alignment vertical="center"/>
    </xf>
    <xf numFmtId="0" fontId="8" fillId="0" borderId="30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8" fillId="0" borderId="68" xfId="1" applyFont="1" applyBorder="1" applyAlignment="1">
      <alignment horizontal="righ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right" vertical="center"/>
    </xf>
    <xf numFmtId="49" fontId="3" fillId="0" borderId="34" xfId="0" applyNumberFormat="1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9" fontId="6" fillId="0" borderId="39" xfId="0" applyNumberFormat="1" applyFont="1" applyBorder="1" applyAlignment="1">
      <alignment horizontal="left" vertical="center"/>
    </xf>
    <xf numFmtId="0" fontId="6" fillId="0" borderId="69" xfId="0" applyFont="1" applyBorder="1" applyAlignment="1">
      <alignment horizontal="right" vertical="center"/>
    </xf>
    <xf numFmtId="0" fontId="10" fillId="0" borderId="34" xfId="0" applyFont="1" applyBorder="1" applyAlignment="1">
      <alignment horizontal="left" vertical="center"/>
    </xf>
    <xf numFmtId="3" fontId="8" fillId="0" borderId="70" xfId="0" applyNumberFormat="1" applyFont="1" applyBorder="1" applyAlignment="1">
      <alignment horizontal="right" vertical="center"/>
    </xf>
    <xf numFmtId="0" fontId="10" fillId="0" borderId="36" xfId="0" applyFont="1" applyBorder="1" applyAlignment="1">
      <alignment horizontal="left" vertical="center"/>
    </xf>
    <xf numFmtId="3" fontId="8" fillId="0" borderId="71" xfId="0" applyNumberFormat="1" applyFont="1" applyBorder="1" applyAlignment="1">
      <alignment horizontal="right" vertical="center"/>
    </xf>
    <xf numFmtId="0" fontId="6" fillId="0" borderId="39" xfId="0" applyFont="1" applyBorder="1" applyAlignment="1">
      <alignment horizontal="left" vertical="center"/>
    </xf>
    <xf numFmtId="3" fontId="6" fillId="0" borderId="69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4" fontId="5" fillId="0" borderId="72" xfId="0" applyNumberFormat="1" applyFont="1" applyBorder="1" applyAlignment="1">
      <alignment horizontal="right" vertical="center"/>
    </xf>
    <xf numFmtId="0" fontId="8" fillId="0" borderId="4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2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4" fontId="8" fillId="2" borderId="35" xfId="0" applyNumberFormat="1" applyFont="1" applyFill="1" applyBorder="1" applyAlignment="1">
      <alignment horizontal="right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vertical="center"/>
    </xf>
    <xf numFmtId="0" fontId="8" fillId="2" borderId="46" xfId="0" applyFont="1" applyFill="1" applyBorder="1" applyAlignment="1">
      <alignment horizontal="right" vertical="center"/>
    </xf>
    <xf numFmtId="3" fontId="10" fillId="2" borderId="46" xfId="0" applyNumberFormat="1" applyFont="1" applyFill="1" applyBorder="1" applyAlignment="1">
      <alignment horizontal="right" vertical="center"/>
    </xf>
    <xf numFmtId="4" fontId="10" fillId="2" borderId="46" xfId="0" applyNumberFormat="1" applyFont="1" applyFill="1" applyBorder="1" applyAlignment="1">
      <alignment horizontal="right" vertical="center"/>
    </xf>
    <xf numFmtId="4" fontId="8" fillId="2" borderId="47" xfId="0" applyNumberFormat="1" applyFont="1" applyFill="1" applyBorder="1" applyAlignment="1">
      <alignment horizontal="right" vertical="center"/>
    </xf>
    <xf numFmtId="0" fontId="5" fillId="0" borderId="30" xfId="1" applyFont="1" applyBorder="1" applyAlignment="1">
      <alignment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8" fillId="0" borderId="15" xfId="1" applyFont="1" applyBorder="1" applyAlignment="1">
      <alignment horizontal="left" vertical="center"/>
    </xf>
    <xf numFmtId="0" fontId="8" fillId="0" borderId="68" xfId="1" applyFont="1" applyBorder="1" applyAlignment="1">
      <alignment horizontal="left" vertical="center"/>
    </xf>
    <xf numFmtId="0" fontId="8" fillId="0" borderId="34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72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" fontId="8" fillId="2" borderId="35" xfId="0" applyNumberFormat="1" applyFont="1" applyFill="1" applyBorder="1" applyAlignment="1">
      <alignment vertical="center"/>
    </xf>
    <xf numFmtId="0" fontId="8" fillId="2" borderId="45" xfId="0" applyFont="1" applyFill="1" applyBorder="1" applyAlignment="1">
      <alignment vertical="center"/>
    </xf>
    <xf numFmtId="4" fontId="8" fillId="2" borderId="47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10" fillId="0" borderId="0" xfId="1" applyNumberFormat="1" applyFont="1" applyAlignment="1">
      <alignment horizontal="left" vertical="center"/>
    </xf>
    <xf numFmtId="1" fontId="10" fillId="0" borderId="14" xfId="1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/>
    </xf>
    <xf numFmtId="0" fontId="4" fillId="0" borderId="52" xfId="1" applyFont="1" applyBorder="1" applyAlignment="1">
      <alignment vertical="center" wrapText="1"/>
    </xf>
    <xf numFmtId="0" fontId="0" fillId="0" borderId="53" xfId="0" applyBorder="1" applyAlignment="1">
      <alignment vertical="center"/>
    </xf>
    <xf numFmtId="0" fontId="0" fillId="2" borderId="0" xfId="0" applyFill="1" applyAlignment="1">
      <alignment horizontal="left" vertical="center" wrapText="1"/>
    </xf>
    <xf numFmtId="0" fontId="9" fillId="2" borderId="46" xfId="0" applyFont="1" applyFill="1" applyBorder="1" applyAlignment="1">
      <alignment horizontal="left" vertical="center" wrapText="1"/>
    </xf>
    <xf numFmtId="0" fontId="9" fillId="2" borderId="4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37" xfId="0" applyNumberFormat="1" applyFont="1" applyBorder="1" applyAlignment="1">
      <alignment horizontal="right" vertical="center"/>
    </xf>
    <xf numFmtId="0" fontId="8" fillId="0" borderId="29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8" fillId="0" borderId="67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center"/>
    </xf>
    <xf numFmtId="0" fontId="8" fillId="0" borderId="29" xfId="1" applyFont="1" applyBorder="1" applyAlignment="1">
      <alignment horizontal="left" vertical="center"/>
    </xf>
    <xf numFmtId="0" fontId="8" fillId="0" borderId="54" xfId="1" applyFont="1" applyBorder="1" applyAlignment="1">
      <alignment horizontal="left" vertical="center"/>
    </xf>
    <xf numFmtId="0" fontId="8" fillId="0" borderId="67" xfId="1" applyFont="1" applyBorder="1" applyAlignment="1">
      <alignment horizontal="left" vertical="center"/>
    </xf>
    <xf numFmtId="0" fontId="8" fillId="0" borderId="27" xfId="1" applyFont="1" applyBorder="1" applyAlignment="1">
      <alignment horizontal="left" vertical="center"/>
    </xf>
  </cellXfs>
  <cellStyles count="3">
    <cellStyle name="Normální" xfId="0" builtinId="0"/>
    <cellStyle name="normální_POL.XLS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B1:BE41"/>
  <sheetViews>
    <sheetView tabSelected="1" zoomScaleNormal="100" zoomScaleSheetLayoutView="100" workbookViewId="0">
      <selection activeCell="G27" sqref="G27"/>
    </sheetView>
  </sheetViews>
  <sheetFormatPr defaultRowHeight="12.75" x14ac:dyDescent="0.2"/>
  <cols>
    <col min="1" max="1" width="9.140625" style="1"/>
    <col min="2" max="2" width="7.140625" style="1" customWidth="1"/>
    <col min="3" max="4" width="18.5703125" style="1" customWidth="1"/>
    <col min="5" max="6" width="28.5703125" style="1" customWidth="1"/>
    <col min="7" max="8" width="18.5703125" style="1" customWidth="1"/>
    <col min="9" max="16384" width="9.140625" style="1"/>
  </cols>
  <sheetData>
    <row r="1" spans="2:57" ht="13.5" thickBot="1" x14ac:dyDescent="0.25"/>
    <row r="2" spans="2:57" ht="21.75" customHeight="1" thickTop="1" thickBot="1" x14ac:dyDescent="0.25">
      <c r="B2" s="156" t="s">
        <v>76</v>
      </c>
      <c r="C2" s="157"/>
      <c r="D2" s="157"/>
      <c r="E2" s="157"/>
      <c r="F2" s="157"/>
      <c r="G2" s="157"/>
      <c r="H2" s="158" t="s">
        <v>183</v>
      </c>
    </row>
    <row r="3" spans="2:57" ht="36.75" customHeight="1" thickTop="1" x14ac:dyDescent="0.2">
      <c r="B3" s="162" t="s">
        <v>0</v>
      </c>
      <c r="C3" s="163"/>
      <c r="D3" s="159" t="s">
        <v>1</v>
      </c>
      <c r="E3" s="271" t="s">
        <v>112</v>
      </c>
      <c r="F3" s="272"/>
      <c r="G3" s="164" t="s">
        <v>2</v>
      </c>
      <c r="H3" s="165"/>
    </row>
    <row r="4" spans="2:57" ht="26.25" customHeight="1" x14ac:dyDescent="0.2">
      <c r="B4" s="140" t="s">
        <v>4</v>
      </c>
      <c r="C4" s="43"/>
      <c r="D4" s="190" t="s">
        <v>5</v>
      </c>
      <c r="E4" s="161" t="s">
        <v>182</v>
      </c>
      <c r="F4" s="160"/>
      <c r="G4" s="44" t="s">
        <v>6</v>
      </c>
      <c r="H4" s="141"/>
    </row>
    <row r="5" spans="2:57" x14ac:dyDescent="0.2">
      <c r="B5" s="140" t="s">
        <v>7</v>
      </c>
      <c r="C5" s="43"/>
      <c r="D5" s="276" t="s">
        <v>111</v>
      </c>
      <c r="E5" s="277"/>
      <c r="F5" s="45" t="s">
        <v>8</v>
      </c>
      <c r="G5" s="44"/>
      <c r="H5" s="141">
        <v>0</v>
      </c>
    </row>
    <row r="6" spans="2:57" x14ac:dyDescent="0.2">
      <c r="B6" s="140" t="s">
        <v>9</v>
      </c>
      <c r="C6" s="43"/>
      <c r="D6" s="276" t="s">
        <v>3</v>
      </c>
      <c r="E6" s="277"/>
      <c r="F6" s="45" t="s">
        <v>10</v>
      </c>
      <c r="G6" s="44"/>
      <c r="H6" s="143">
        <f>IF(PocetMJ=0,,ROUND((G25+G27)/PocetMJ,1))</f>
        <v>0</v>
      </c>
    </row>
    <row r="7" spans="2:57" x14ac:dyDescent="0.2">
      <c r="B7" s="144" t="s">
        <v>11</v>
      </c>
      <c r="C7" s="68"/>
      <c r="D7" s="63"/>
      <c r="E7" s="28"/>
      <c r="F7" s="46" t="s">
        <v>12</v>
      </c>
      <c r="G7" s="28"/>
      <c r="H7" s="145"/>
    </row>
    <row r="8" spans="2:57" x14ac:dyDescent="0.2">
      <c r="B8" s="146" t="s">
        <v>79</v>
      </c>
      <c r="C8" s="42"/>
      <c r="D8" s="47"/>
      <c r="E8" s="19"/>
      <c r="F8" s="48" t="s">
        <v>13</v>
      </c>
      <c r="G8" s="19"/>
      <c r="H8" s="142"/>
      <c r="BA8" s="6"/>
      <c r="BB8" s="6"/>
      <c r="BC8" s="6"/>
      <c r="BD8" s="6"/>
      <c r="BE8" s="6"/>
    </row>
    <row r="9" spans="2:57" ht="28.5" customHeight="1" thickBot="1" x14ac:dyDescent="0.25">
      <c r="B9" s="166" t="s">
        <v>14</v>
      </c>
      <c r="C9" s="167"/>
      <c r="D9" s="167"/>
      <c r="E9" s="167"/>
      <c r="F9" s="168"/>
      <c r="G9" s="168"/>
      <c r="H9" s="169"/>
    </row>
    <row r="10" spans="2:57" ht="17.25" customHeight="1" thickTop="1" x14ac:dyDescent="0.2">
      <c r="B10" s="177" t="s">
        <v>15</v>
      </c>
      <c r="C10" s="178"/>
      <c r="D10" s="183"/>
      <c r="E10" s="179" t="s">
        <v>16</v>
      </c>
      <c r="F10" s="180"/>
      <c r="G10" s="180"/>
      <c r="H10" s="181"/>
    </row>
    <row r="11" spans="2:57" ht="15.95" customHeight="1" x14ac:dyDescent="0.2">
      <c r="B11" s="147"/>
      <c r="C11" s="7" t="s">
        <v>17</v>
      </c>
      <c r="D11" s="69">
        <f>'Rek.Silnoproud'!F8+'Rek.Slaboproud'!F8+'Rek.Rozvaděče'!F8</f>
        <v>0</v>
      </c>
      <c r="E11" s="7" t="str">
        <f>'Rek.Silnoproud'!B17</f>
        <v>Ztížené výrobní podmínky</v>
      </c>
      <c r="F11" s="175"/>
      <c r="G11" s="176"/>
      <c r="H11" s="148">
        <f>'Rek.Silnoproud'!J17+'Rek.Slaboproud'!J17+'Rek.Rozvaděče'!J17</f>
        <v>0</v>
      </c>
    </row>
    <row r="12" spans="2:57" ht="15.95" customHeight="1" x14ac:dyDescent="0.2">
      <c r="B12" s="147" t="s">
        <v>18</v>
      </c>
      <c r="C12" s="7" t="s">
        <v>19</v>
      </c>
      <c r="D12" s="69">
        <f>'Rek.Silnoproud'!F9+'Rek.Slaboproud'!F9+'Rek.Rozvaděče'!F9</f>
        <v>0</v>
      </c>
      <c r="E12" s="4" t="str">
        <f>'Rek.Silnoproud'!B18</f>
        <v>Přidružené prac.výkony</v>
      </c>
      <c r="F12" s="8"/>
      <c r="G12" s="9"/>
      <c r="H12" s="148">
        <f>'Rek.Silnoproud'!J18+'Rek.Slaboproud'!J18+'Rek.Rozvaděče'!J18</f>
        <v>0</v>
      </c>
    </row>
    <row r="13" spans="2:57" ht="15.95" customHeight="1" x14ac:dyDescent="0.2">
      <c r="B13" s="147" t="s">
        <v>20</v>
      </c>
      <c r="C13" s="7" t="s">
        <v>21</v>
      </c>
      <c r="D13" s="69">
        <v>0</v>
      </c>
      <c r="E13" s="4" t="str">
        <f>'Rek.Silnoproud'!B19</f>
        <v>Drobný materiál</v>
      </c>
      <c r="F13" s="8"/>
      <c r="G13" s="9"/>
      <c r="H13" s="148">
        <f>'Rek.Silnoproud'!J19+'Rek.Slaboproud'!J19+'Rek.Rozvaděče'!J19</f>
        <v>0</v>
      </c>
    </row>
    <row r="14" spans="2:57" ht="15.95" customHeight="1" x14ac:dyDescent="0.2">
      <c r="B14" s="149" t="s">
        <v>22</v>
      </c>
      <c r="C14" s="7" t="s">
        <v>23</v>
      </c>
      <c r="D14" s="69">
        <v>0</v>
      </c>
      <c r="E14" s="4" t="str">
        <f>'Rek.Silnoproud'!B20</f>
        <v>Mimostaveništní doprava</v>
      </c>
      <c r="F14" s="8"/>
      <c r="G14" s="9"/>
      <c r="H14" s="148">
        <f>'Rek.Silnoproud'!J20+'Rek.Slaboproud'!J20+'Rek.Rozvaděče'!J20</f>
        <v>0</v>
      </c>
    </row>
    <row r="15" spans="2:57" ht="15.95" customHeight="1" x14ac:dyDescent="0.2">
      <c r="B15" s="150" t="s">
        <v>24</v>
      </c>
      <c r="C15" s="7"/>
      <c r="D15" s="69">
        <f>SUM(D11:D14)</f>
        <v>0</v>
      </c>
      <c r="E15" s="182" t="str">
        <f>'Rek.Silnoproud'!B21</f>
        <v>Zařízení staveniště</v>
      </c>
      <c r="F15" s="8"/>
      <c r="G15" s="9"/>
      <c r="H15" s="148">
        <f>'Rek.Silnoproud'!J21+'Rek.Slaboproud'!J21+'Rek.Rozvaděče'!J21</f>
        <v>0</v>
      </c>
    </row>
    <row r="16" spans="2:57" ht="15.95" customHeight="1" x14ac:dyDescent="0.2">
      <c r="B16" s="150"/>
      <c r="C16" s="7" t="s">
        <v>70</v>
      </c>
      <c r="D16" s="69">
        <f>'Rek.Silnoproud'!F11+'Rek.Slaboproud'!F11+'Rek.Rozvaděče'!F11</f>
        <v>0</v>
      </c>
      <c r="E16" s="4" t="str">
        <f>'Rek.Silnoproud'!B22</f>
        <v>Provoz investora</v>
      </c>
      <c r="F16" s="8"/>
      <c r="G16" s="9"/>
      <c r="H16" s="148">
        <f>'Rek.Silnoproud'!J22+'Rek.Slaboproud'!J22+'Rek.Rozvaděče'!J22</f>
        <v>0</v>
      </c>
    </row>
    <row r="17" spans="2:9" ht="15.95" customHeight="1" x14ac:dyDescent="0.2">
      <c r="B17" s="150"/>
      <c r="C17" s="7" t="s">
        <v>25</v>
      </c>
      <c r="D17" s="69">
        <f>'Rek.Silnoproud'!F10+'Rek.Slaboproud'!F10+'Rek.Rozvaděče'!F10</f>
        <v>0</v>
      </c>
      <c r="E17" s="4" t="str">
        <f>'Rek.Silnoproud'!B23</f>
        <v>Kompletační činnost (IČD)</v>
      </c>
      <c r="F17" s="8"/>
      <c r="G17" s="9"/>
      <c r="H17" s="148">
        <f>'Rek.Silnoproud'!J23+'Rek.Slaboproud'!J23+'Rek.Rozvaděče'!J23</f>
        <v>0</v>
      </c>
    </row>
    <row r="18" spans="2:9" ht="15.95" customHeight="1" x14ac:dyDescent="0.2">
      <c r="B18" s="146" t="s">
        <v>26</v>
      </c>
      <c r="D18" s="69">
        <f>D15+D16+D17</f>
        <v>0</v>
      </c>
      <c r="E18" s="4" t="s">
        <v>66</v>
      </c>
      <c r="F18" s="8"/>
      <c r="G18" s="9"/>
      <c r="H18" s="148">
        <f>'Rek.Silnoproud'!J24+'Rek.Slaboproud'!J24+'Rek.Rozvaděče'!J24</f>
        <v>0</v>
      </c>
    </row>
    <row r="19" spans="2:9" ht="15.95" customHeight="1" thickBot="1" x14ac:dyDescent="0.25">
      <c r="B19" s="184" t="s">
        <v>27</v>
      </c>
      <c r="C19" s="185"/>
      <c r="D19" s="186">
        <f>D18+H19</f>
        <v>0</v>
      </c>
      <c r="E19" s="185" t="s">
        <v>28</v>
      </c>
      <c r="F19" s="187"/>
      <c r="G19" s="188"/>
      <c r="H19" s="189">
        <f>SUM(H11:H18)</f>
        <v>0</v>
      </c>
    </row>
    <row r="20" spans="2:9" ht="13.5" thickTop="1" x14ac:dyDescent="0.2">
      <c r="B20" s="150" t="s">
        <v>29</v>
      </c>
      <c r="D20" s="5" t="s">
        <v>30</v>
      </c>
      <c r="F20" s="5" t="s">
        <v>31</v>
      </c>
      <c r="H20" s="152"/>
    </row>
    <row r="21" spans="2:9" x14ac:dyDescent="0.2">
      <c r="B21" s="146"/>
      <c r="C21" s="49"/>
      <c r="D21" s="3" t="s">
        <v>32</v>
      </c>
      <c r="E21" s="2"/>
      <c r="F21" s="3" t="s">
        <v>32</v>
      </c>
      <c r="G21" s="2"/>
      <c r="H21" s="151"/>
    </row>
    <row r="22" spans="2:9" x14ac:dyDescent="0.2">
      <c r="B22" s="146" t="s">
        <v>33</v>
      </c>
      <c r="C22" s="10"/>
      <c r="D22" s="5" t="s">
        <v>33</v>
      </c>
      <c r="E22" s="16"/>
      <c r="F22" s="5" t="s">
        <v>33</v>
      </c>
      <c r="H22" s="152"/>
    </row>
    <row r="23" spans="2:9" x14ac:dyDescent="0.2">
      <c r="B23" s="146"/>
      <c r="C23" s="16" t="s">
        <v>3</v>
      </c>
      <c r="D23" s="5" t="s">
        <v>34</v>
      </c>
      <c r="F23" s="5" t="s">
        <v>35</v>
      </c>
      <c r="H23" s="152"/>
    </row>
    <row r="24" spans="2:9" ht="26.25" customHeight="1" x14ac:dyDescent="0.2">
      <c r="B24" s="146"/>
      <c r="D24" s="5"/>
      <c r="F24" s="5"/>
      <c r="H24" s="152"/>
    </row>
    <row r="25" spans="2:9" x14ac:dyDescent="0.2">
      <c r="B25" s="153" t="s">
        <v>36</v>
      </c>
      <c r="C25" s="2"/>
      <c r="D25" s="11">
        <v>21</v>
      </c>
      <c r="E25" s="2" t="s">
        <v>37</v>
      </c>
      <c r="F25" s="3"/>
      <c r="G25" s="64">
        <f>ROUND(D19,0)</f>
        <v>0</v>
      </c>
      <c r="H25" s="151"/>
    </row>
    <row r="26" spans="2:9" x14ac:dyDescent="0.2">
      <c r="B26" s="140" t="s">
        <v>38</v>
      </c>
      <c r="C26" s="2"/>
      <c r="D26" s="11">
        <v>21</v>
      </c>
      <c r="E26" s="2" t="s">
        <v>37</v>
      </c>
      <c r="F26" s="3"/>
      <c r="G26" s="17">
        <f>CEILING(PRODUCT(G25,D26/100),1)</f>
        <v>0</v>
      </c>
      <c r="H26" s="154"/>
    </row>
    <row r="27" spans="2:9" x14ac:dyDescent="0.2">
      <c r="B27" s="140" t="s">
        <v>36</v>
      </c>
      <c r="C27" s="2"/>
      <c r="D27" s="11">
        <v>15</v>
      </c>
      <c r="E27" s="2" t="s">
        <v>37</v>
      </c>
      <c r="F27" s="3"/>
      <c r="G27" s="64">
        <v>0</v>
      </c>
      <c r="H27" s="151"/>
    </row>
    <row r="28" spans="2:9" x14ac:dyDescent="0.2">
      <c r="B28" s="140" t="s">
        <v>38</v>
      </c>
      <c r="C28" s="2"/>
      <c r="D28" s="11">
        <v>15</v>
      </c>
      <c r="E28" s="2" t="s">
        <v>37</v>
      </c>
      <c r="F28" s="3"/>
      <c r="G28" s="17">
        <f>ROUND(PRODUCT(G27,D28/100),1)</f>
        <v>0</v>
      </c>
      <c r="H28" s="154"/>
    </row>
    <row r="29" spans="2:9" s="12" customFormat="1" ht="19.5" customHeight="1" thickBot="1" x14ac:dyDescent="0.25">
      <c r="B29" s="170" t="s">
        <v>39</v>
      </c>
      <c r="C29" s="171"/>
      <c r="D29" s="171"/>
      <c r="E29" s="171"/>
      <c r="F29" s="172"/>
      <c r="G29" s="173">
        <f>SUM(G25:G28)</f>
        <v>0</v>
      </c>
      <c r="H29" s="174"/>
    </row>
    <row r="30" spans="2:9" ht="13.5" thickTop="1" x14ac:dyDescent="0.2">
      <c r="B30" s="146" t="s">
        <v>40</v>
      </c>
      <c r="H30" s="152"/>
    </row>
    <row r="31" spans="2:9" ht="13.5" thickBot="1" x14ac:dyDescent="0.25">
      <c r="B31" s="155"/>
      <c r="C31" s="274"/>
      <c r="D31" s="274"/>
      <c r="E31" s="274"/>
      <c r="F31" s="274"/>
      <c r="G31" s="274"/>
      <c r="H31" s="275"/>
      <c r="I31" s="1" t="s">
        <v>3</v>
      </c>
    </row>
    <row r="32" spans="2:9" ht="13.5" thickTop="1" x14ac:dyDescent="0.2">
      <c r="C32" s="273"/>
      <c r="D32" s="273"/>
      <c r="E32" s="273"/>
      <c r="F32" s="273"/>
      <c r="G32" s="273"/>
      <c r="H32" s="273"/>
    </row>
    <row r="33" spans="3:8" x14ac:dyDescent="0.2">
      <c r="C33" s="273"/>
      <c r="D33" s="273"/>
      <c r="E33" s="273"/>
      <c r="F33" s="273"/>
      <c r="G33" s="273"/>
      <c r="H33" s="273"/>
    </row>
    <row r="34" spans="3:8" x14ac:dyDescent="0.2">
      <c r="C34" s="273"/>
      <c r="D34" s="273"/>
      <c r="E34" s="273"/>
      <c r="F34" s="273"/>
      <c r="G34" s="273"/>
      <c r="H34" s="273"/>
    </row>
    <row r="35" spans="3:8" x14ac:dyDescent="0.2">
      <c r="C35" s="273"/>
      <c r="D35" s="273"/>
      <c r="E35" s="273"/>
      <c r="F35" s="273"/>
      <c r="G35" s="273"/>
      <c r="H35" s="273"/>
    </row>
    <row r="36" spans="3:8" x14ac:dyDescent="0.2">
      <c r="C36" s="273"/>
      <c r="D36" s="273"/>
      <c r="E36" s="273"/>
      <c r="F36" s="273"/>
      <c r="G36" s="273"/>
      <c r="H36" s="273"/>
    </row>
    <row r="37" spans="3:8" x14ac:dyDescent="0.2">
      <c r="C37" s="273"/>
      <c r="D37" s="273"/>
      <c r="E37" s="273"/>
      <c r="F37" s="273"/>
      <c r="G37" s="273"/>
      <c r="H37" s="273"/>
    </row>
    <row r="38" spans="3:8" x14ac:dyDescent="0.2">
      <c r="C38" s="273"/>
      <c r="D38" s="273"/>
      <c r="E38" s="273"/>
      <c r="F38" s="273"/>
      <c r="G38" s="273"/>
      <c r="H38" s="273"/>
    </row>
    <row r="39" spans="3:8" x14ac:dyDescent="0.2">
      <c r="C39" s="273"/>
      <c r="D39" s="273"/>
      <c r="E39" s="273"/>
      <c r="F39" s="273"/>
      <c r="G39" s="273"/>
      <c r="H39" s="273"/>
    </row>
    <row r="40" spans="3:8" x14ac:dyDescent="0.2">
      <c r="C40" s="273"/>
      <c r="D40" s="273"/>
      <c r="E40" s="273"/>
      <c r="F40" s="273"/>
      <c r="G40" s="273"/>
      <c r="H40" s="273"/>
    </row>
    <row r="41" spans="3:8" x14ac:dyDescent="0.2">
      <c r="C41" s="273"/>
      <c r="D41" s="273"/>
      <c r="E41" s="273"/>
      <c r="F41" s="273"/>
      <c r="G41" s="273"/>
      <c r="H41" s="273"/>
    </row>
  </sheetData>
  <mergeCells count="14">
    <mergeCell ref="E3:F3"/>
    <mergeCell ref="C39:H39"/>
    <mergeCell ref="C40:H40"/>
    <mergeCell ref="C41:H41"/>
    <mergeCell ref="C35:H35"/>
    <mergeCell ref="C36:H36"/>
    <mergeCell ref="C37:H37"/>
    <mergeCell ref="C38:H38"/>
    <mergeCell ref="C34:H34"/>
    <mergeCell ref="C31:H31"/>
    <mergeCell ref="D5:E5"/>
    <mergeCell ref="D6:E6"/>
    <mergeCell ref="C32:H32"/>
    <mergeCell ref="C33:H3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B1:BF76"/>
  <sheetViews>
    <sheetView zoomScaleNormal="100" zoomScaleSheetLayoutView="100" workbookViewId="0">
      <selection activeCell="G30" sqref="G30"/>
    </sheetView>
  </sheetViews>
  <sheetFormatPr defaultRowHeight="12.75" x14ac:dyDescent="0.2"/>
  <cols>
    <col min="1" max="1" width="9.140625" style="77"/>
    <col min="2" max="2" width="5.85546875" style="77" customWidth="1"/>
    <col min="3" max="3" width="6.140625" style="77" customWidth="1"/>
    <col min="4" max="10" width="17.140625" style="77" customWidth="1"/>
    <col min="11" max="16384" width="9.140625" style="77"/>
  </cols>
  <sheetData>
    <row r="1" spans="2:58" ht="13.5" thickBot="1" x14ac:dyDescent="0.25"/>
    <row r="2" spans="2:58" ht="13.5" thickTop="1" x14ac:dyDescent="0.2">
      <c r="B2" s="280" t="s">
        <v>4</v>
      </c>
      <c r="C2" s="281"/>
      <c r="D2" s="240"/>
      <c r="E2" s="207"/>
      <c r="F2" s="208"/>
      <c r="G2" s="207"/>
      <c r="H2" s="207"/>
      <c r="I2" s="241"/>
      <c r="J2" s="242"/>
    </row>
    <row r="3" spans="2:58" ht="13.5" thickBot="1" x14ac:dyDescent="0.25">
      <c r="B3" s="282" t="s">
        <v>0</v>
      </c>
      <c r="C3" s="283"/>
      <c r="D3" s="243" t="s">
        <v>77</v>
      </c>
      <c r="E3" s="78"/>
      <c r="F3" s="79"/>
      <c r="G3" s="78"/>
      <c r="H3" s="244"/>
      <c r="I3" s="244"/>
      <c r="J3" s="245"/>
    </row>
    <row r="4" spans="2:58" ht="13.5" thickTop="1" x14ac:dyDescent="0.2">
      <c r="B4" s="246"/>
      <c r="C4" s="80"/>
      <c r="D4" s="80"/>
      <c r="E4" s="80"/>
      <c r="F4" s="80"/>
      <c r="G4" s="80"/>
      <c r="H4" s="80"/>
      <c r="I4" s="80"/>
      <c r="J4" s="247"/>
    </row>
    <row r="5" spans="2:58" ht="19.5" customHeight="1" x14ac:dyDescent="0.2">
      <c r="B5" s="191" t="s">
        <v>41</v>
      </c>
      <c r="C5" s="20"/>
      <c r="D5" s="20"/>
      <c r="E5" s="20"/>
      <c r="F5" s="20"/>
      <c r="G5" s="20"/>
      <c r="H5" s="20"/>
      <c r="I5" s="20"/>
      <c r="J5" s="192"/>
    </row>
    <row r="6" spans="2:58" ht="13.5" thickBot="1" x14ac:dyDescent="0.25">
      <c r="B6" s="246"/>
      <c r="C6" s="80"/>
      <c r="D6" s="80"/>
      <c r="E6" s="80"/>
      <c r="F6" s="80"/>
      <c r="G6" s="80"/>
      <c r="H6" s="80"/>
      <c r="I6" s="80"/>
      <c r="J6" s="247"/>
    </row>
    <row r="7" spans="2:58" s="81" customFormat="1" ht="13.5" thickBot="1" x14ac:dyDescent="0.25">
      <c r="B7" s="193"/>
      <c r="C7" s="21" t="s">
        <v>42</v>
      </c>
      <c r="D7" s="21"/>
      <c r="E7" s="22"/>
      <c r="F7" s="23" t="s">
        <v>78</v>
      </c>
      <c r="G7" s="24" t="s">
        <v>43</v>
      </c>
      <c r="H7" s="24" t="s">
        <v>44</v>
      </c>
      <c r="I7" s="24"/>
      <c r="J7" s="194"/>
    </row>
    <row r="8" spans="2:58" x14ac:dyDescent="0.2">
      <c r="B8" s="195" t="str">
        <f>Pol.Silnoproud!D6</f>
        <v>Dodávka elektromateriálu</v>
      </c>
      <c r="C8" s="80"/>
      <c r="D8" s="80"/>
      <c r="E8" s="25"/>
      <c r="F8" s="26">
        <f>Pol.Silnoproud!H34</f>
        <v>0</v>
      </c>
      <c r="G8" s="27">
        <v>0</v>
      </c>
      <c r="H8" s="27">
        <v>0</v>
      </c>
      <c r="I8" s="27">
        <v>0</v>
      </c>
      <c r="J8" s="196">
        <v>0</v>
      </c>
    </row>
    <row r="9" spans="2:58" x14ac:dyDescent="0.2">
      <c r="B9" s="197" t="str">
        <f>Pol.Silnoproud!D36</f>
        <v>Elektromontáže</v>
      </c>
      <c r="C9" s="248"/>
      <c r="D9" s="248"/>
      <c r="E9" s="29"/>
      <c r="F9" s="30">
        <f>Pol.Silnoproud!H57</f>
        <v>0</v>
      </c>
      <c r="G9" s="31">
        <v>0</v>
      </c>
      <c r="H9" s="31">
        <v>0</v>
      </c>
      <c r="I9" s="31">
        <v>0</v>
      </c>
      <c r="J9" s="198">
        <v>0</v>
      </c>
    </row>
    <row r="10" spans="2:58" x14ac:dyDescent="0.2">
      <c r="B10" s="197" t="str">
        <f>Pol.Silnoproud!D66</f>
        <v xml:space="preserve"> Práce v HZS</v>
      </c>
      <c r="C10" s="248"/>
      <c r="D10" s="248"/>
      <c r="E10" s="29"/>
      <c r="F10" s="30">
        <f>Pol.Silnoproud!H66</f>
        <v>0</v>
      </c>
      <c r="G10" s="31">
        <v>0</v>
      </c>
      <c r="H10" s="31">
        <v>0</v>
      </c>
      <c r="I10" s="31">
        <v>0</v>
      </c>
      <c r="J10" s="198">
        <v>0</v>
      </c>
    </row>
    <row r="11" spans="2:58" ht="13.5" thickBot="1" x14ac:dyDescent="0.25">
      <c r="B11" s="195" t="str">
        <f>Pol.Silnoproud!D68</f>
        <v>Výchozí revize</v>
      </c>
      <c r="C11" s="80"/>
      <c r="D11" s="80"/>
      <c r="E11" s="25"/>
      <c r="F11" s="26">
        <f>Pol.Silnoproud!H70</f>
        <v>0</v>
      </c>
      <c r="G11" s="27">
        <v>0</v>
      </c>
      <c r="H11" s="27">
        <v>0</v>
      </c>
      <c r="I11" s="27">
        <v>0</v>
      </c>
      <c r="J11" s="196">
        <v>0</v>
      </c>
    </row>
    <row r="12" spans="2:58" s="13" customFormat="1" ht="13.5" thickBot="1" x14ac:dyDescent="0.25">
      <c r="B12" s="199"/>
      <c r="C12" s="32" t="s">
        <v>45</v>
      </c>
      <c r="D12" s="32"/>
      <c r="E12" s="33"/>
      <c r="F12" s="34">
        <f>SUM(F8:F11)</f>
        <v>0</v>
      </c>
      <c r="G12" s="35">
        <f>SUM(G8:G11)</f>
        <v>0</v>
      </c>
      <c r="H12" s="35">
        <f>SUM(H8:H11)</f>
        <v>0</v>
      </c>
      <c r="I12" s="35">
        <f>SUM(I8:I11)</f>
        <v>0</v>
      </c>
      <c r="J12" s="200">
        <f>SUM(J8:J11)</f>
        <v>0</v>
      </c>
    </row>
    <row r="13" spans="2:58" x14ac:dyDescent="0.2">
      <c r="B13" s="246"/>
      <c r="C13" s="80"/>
      <c r="D13" s="80"/>
      <c r="E13" s="80"/>
      <c r="F13" s="80"/>
      <c r="G13" s="80"/>
      <c r="H13" s="80"/>
      <c r="I13" s="80"/>
      <c r="J13" s="247"/>
    </row>
    <row r="14" spans="2:58" ht="19.5" customHeight="1" x14ac:dyDescent="0.2">
      <c r="B14" s="201" t="s">
        <v>46</v>
      </c>
      <c r="C14" s="20"/>
      <c r="D14" s="20"/>
      <c r="E14" s="20"/>
      <c r="F14" s="20"/>
      <c r="G14" s="20"/>
      <c r="H14" s="66"/>
      <c r="I14" s="20"/>
      <c r="J14" s="192"/>
      <c r="BB14" s="82"/>
      <c r="BC14" s="82"/>
      <c r="BD14" s="82"/>
      <c r="BE14" s="82"/>
      <c r="BF14" s="82"/>
    </row>
    <row r="15" spans="2:58" ht="13.5" thickBot="1" x14ac:dyDescent="0.25">
      <c r="B15" s="246"/>
      <c r="C15" s="80"/>
      <c r="D15" s="80"/>
      <c r="E15" s="80"/>
      <c r="F15" s="80"/>
      <c r="G15" s="80"/>
      <c r="H15" s="80"/>
      <c r="I15" s="80"/>
      <c r="J15" s="247"/>
    </row>
    <row r="16" spans="2:58" s="81" customFormat="1" x14ac:dyDescent="0.2">
      <c r="B16" s="249" t="s">
        <v>47</v>
      </c>
      <c r="C16" s="250"/>
      <c r="D16" s="250"/>
      <c r="E16" s="83"/>
      <c r="F16" s="251" t="s">
        <v>48</v>
      </c>
      <c r="G16" s="252" t="s">
        <v>49</v>
      </c>
      <c r="H16" s="252" t="s">
        <v>50</v>
      </c>
      <c r="I16" s="253"/>
      <c r="J16" s="254" t="s">
        <v>48</v>
      </c>
    </row>
    <row r="17" spans="2:54" x14ac:dyDescent="0.2">
      <c r="B17" s="202" t="s">
        <v>61</v>
      </c>
      <c r="C17" s="36"/>
      <c r="D17" s="3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02" t="s">
        <v>73</v>
      </c>
      <c r="C18" s="36"/>
      <c r="D18" s="36"/>
      <c r="E18" s="37"/>
      <c r="F18" s="38">
        <v>0</v>
      </c>
      <c r="G18" s="39">
        <v>5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02" t="s">
        <v>74</v>
      </c>
      <c r="C19" s="36"/>
      <c r="D19" s="36"/>
      <c r="E19" s="37"/>
      <c r="F19" s="38">
        <v>0</v>
      </c>
      <c r="G19" s="39">
        <v>5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02" t="s">
        <v>62</v>
      </c>
      <c r="C20" s="36"/>
      <c r="D20" s="3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02" t="s">
        <v>63</v>
      </c>
      <c r="C21" s="36"/>
      <c r="D21" s="3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02" t="s">
        <v>64</v>
      </c>
      <c r="C22" s="36"/>
      <c r="D22" s="3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02" t="s">
        <v>65</v>
      </c>
      <c r="C23" s="36"/>
      <c r="D23" s="3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02" t="s">
        <v>66</v>
      </c>
      <c r="C24" s="36"/>
      <c r="D24" s="3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55"/>
      <c r="C25" s="67" t="s">
        <v>51</v>
      </c>
      <c r="D25" s="248"/>
      <c r="E25" s="84"/>
      <c r="F25" s="256"/>
      <c r="G25" s="257"/>
      <c r="H25" s="257"/>
      <c r="I25" s="278">
        <f>SUM(J17:J24)</f>
        <v>0</v>
      </c>
      <c r="J25" s="279"/>
    </row>
    <row r="26" spans="2:54" x14ac:dyDescent="0.2">
      <c r="B26" s="258"/>
      <c r="J26" s="259"/>
    </row>
    <row r="27" spans="2:54" x14ac:dyDescent="0.2">
      <c r="B27" s="258"/>
      <c r="C27" s="13"/>
      <c r="G27" s="14"/>
      <c r="H27" s="15"/>
      <c r="I27" s="15"/>
      <c r="J27" s="260"/>
    </row>
    <row r="28" spans="2:54" x14ac:dyDescent="0.2">
      <c r="B28" s="258"/>
      <c r="G28" s="14"/>
      <c r="H28" s="15"/>
      <c r="I28" s="15"/>
      <c r="J28" s="260"/>
    </row>
    <row r="29" spans="2:54" x14ac:dyDescent="0.2">
      <c r="B29" s="258"/>
      <c r="G29" s="14"/>
      <c r="H29" s="15"/>
      <c r="I29" s="15"/>
      <c r="J29" s="260"/>
    </row>
    <row r="30" spans="2:54" x14ac:dyDescent="0.2">
      <c r="B30" s="258"/>
      <c r="G30" s="14"/>
      <c r="H30" s="15"/>
      <c r="I30" s="15"/>
      <c r="J30" s="260"/>
    </row>
    <row r="31" spans="2:54" x14ac:dyDescent="0.2">
      <c r="B31" s="258"/>
      <c r="G31" s="14"/>
      <c r="H31" s="15"/>
      <c r="I31" s="15"/>
      <c r="J31" s="260"/>
    </row>
    <row r="32" spans="2:54" x14ac:dyDescent="0.2">
      <c r="B32" s="258"/>
      <c r="G32" s="14"/>
      <c r="H32" s="15"/>
      <c r="I32" s="15"/>
      <c r="J32" s="260"/>
    </row>
    <row r="33" spans="2:10" x14ac:dyDescent="0.2">
      <c r="B33" s="258"/>
      <c r="G33" s="14"/>
      <c r="H33" s="15"/>
      <c r="I33" s="15"/>
      <c r="J33" s="260"/>
    </row>
    <row r="34" spans="2:10" x14ac:dyDescent="0.2">
      <c r="B34" s="258"/>
      <c r="G34" s="14"/>
      <c r="H34" s="15"/>
      <c r="I34" s="15"/>
      <c r="J34" s="260"/>
    </row>
    <row r="35" spans="2:10" x14ac:dyDescent="0.2">
      <c r="B35" s="258"/>
      <c r="G35" s="14"/>
      <c r="H35" s="15"/>
      <c r="I35" s="15"/>
      <c r="J35" s="260"/>
    </row>
    <row r="36" spans="2:10" ht="13.5" thickBot="1" x14ac:dyDescent="0.25">
      <c r="B36" s="261"/>
      <c r="C36" s="235"/>
      <c r="D36" s="235"/>
      <c r="E36" s="235"/>
      <c r="F36" s="235"/>
      <c r="G36" s="204"/>
      <c r="H36" s="205"/>
      <c r="I36" s="205"/>
      <c r="J36" s="262"/>
    </row>
    <row r="37" spans="2:10" ht="13.5" thickTop="1" x14ac:dyDescent="0.2">
      <c r="G37" s="14"/>
      <c r="H37" s="15"/>
      <c r="I37" s="15"/>
      <c r="J37" s="263"/>
    </row>
    <row r="38" spans="2:10" x14ac:dyDescent="0.2">
      <c r="G38" s="14"/>
      <c r="H38" s="15"/>
      <c r="I38" s="15"/>
      <c r="J38" s="263"/>
    </row>
    <row r="39" spans="2:10" x14ac:dyDescent="0.2">
      <c r="G39" s="14"/>
      <c r="H39" s="15"/>
      <c r="I39" s="15"/>
      <c r="J39" s="263"/>
    </row>
    <row r="40" spans="2:10" x14ac:dyDescent="0.2">
      <c r="G40" s="14"/>
      <c r="H40" s="15"/>
      <c r="I40" s="15"/>
      <c r="J40" s="263"/>
    </row>
    <row r="41" spans="2:10" x14ac:dyDescent="0.2">
      <c r="G41" s="14"/>
      <c r="H41" s="15"/>
      <c r="I41" s="15"/>
      <c r="J41" s="263"/>
    </row>
    <row r="42" spans="2:10" x14ac:dyDescent="0.2">
      <c r="G42" s="14"/>
      <c r="H42" s="15"/>
      <c r="I42" s="15"/>
      <c r="J42" s="263"/>
    </row>
    <row r="43" spans="2:10" x14ac:dyDescent="0.2">
      <c r="G43" s="14"/>
      <c r="H43" s="15"/>
      <c r="I43" s="15"/>
      <c r="J43" s="263"/>
    </row>
    <row r="44" spans="2:10" x14ac:dyDescent="0.2">
      <c r="G44" s="14"/>
      <c r="H44" s="15"/>
      <c r="I44" s="15"/>
      <c r="J44" s="263"/>
    </row>
    <row r="45" spans="2:10" x14ac:dyDescent="0.2">
      <c r="G45" s="14"/>
      <c r="H45" s="15"/>
      <c r="I45" s="15"/>
      <c r="J45" s="263"/>
    </row>
    <row r="46" spans="2:10" x14ac:dyDescent="0.2">
      <c r="G46" s="14"/>
      <c r="H46" s="15"/>
      <c r="I46" s="15"/>
      <c r="J46" s="263"/>
    </row>
    <row r="47" spans="2:10" x14ac:dyDescent="0.2">
      <c r="G47" s="14"/>
      <c r="H47" s="15"/>
      <c r="I47" s="15"/>
      <c r="J47" s="263"/>
    </row>
    <row r="48" spans="2:10" x14ac:dyDescent="0.2">
      <c r="G48" s="14"/>
      <c r="H48" s="15"/>
      <c r="I48" s="15"/>
      <c r="J48" s="263"/>
    </row>
    <row r="49" spans="7:10" x14ac:dyDescent="0.2">
      <c r="G49" s="14"/>
      <c r="H49" s="15"/>
      <c r="I49" s="15"/>
      <c r="J49" s="263"/>
    </row>
    <row r="50" spans="7:10" x14ac:dyDescent="0.2">
      <c r="G50" s="14"/>
      <c r="H50" s="15"/>
      <c r="I50" s="15"/>
      <c r="J50" s="263"/>
    </row>
    <row r="51" spans="7:10" x14ac:dyDescent="0.2">
      <c r="G51" s="14"/>
      <c r="H51" s="15"/>
      <c r="I51" s="15"/>
      <c r="J51" s="263"/>
    </row>
    <row r="52" spans="7:10" x14ac:dyDescent="0.2">
      <c r="G52" s="14"/>
      <c r="H52" s="15"/>
      <c r="I52" s="15"/>
      <c r="J52" s="263"/>
    </row>
    <row r="53" spans="7:10" x14ac:dyDescent="0.2">
      <c r="G53" s="14"/>
      <c r="H53" s="15"/>
      <c r="I53" s="15"/>
      <c r="J53" s="263"/>
    </row>
    <row r="54" spans="7:10" x14ac:dyDescent="0.2">
      <c r="G54" s="14"/>
      <c r="H54" s="15"/>
      <c r="I54" s="15"/>
      <c r="J54" s="263"/>
    </row>
    <row r="55" spans="7:10" x14ac:dyDescent="0.2">
      <c r="G55" s="14"/>
      <c r="H55" s="15"/>
      <c r="I55" s="15"/>
      <c r="J55" s="263"/>
    </row>
    <row r="56" spans="7:10" x14ac:dyDescent="0.2">
      <c r="G56" s="14"/>
      <c r="H56" s="15"/>
      <c r="I56" s="15"/>
      <c r="J56" s="263"/>
    </row>
    <row r="57" spans="7:10" x14ac:dyDescent="0.2">
      <c r="G57" s="14"/>
      <c r="H57" s="15"/>
      <c r="I57" s="15"/>
      <c r="J57" s="263"/>
    </row>
    <row r="58" spans="7:10" x14ac:dyDescent="0.2">
      <c r="G58" s="14"/>
      <c r="H58" s="15"/>
      <c r="I58" s="15"/>
      <c r="J58" s="263"/>
    </row>
    <row r="59" spans="7:10" x14ac:dyDescent="0.2">
      <c r="G59" s="14"/>
      <c r="H59" s="15"/>
      <c r="I59" s="15"/>
      <c r="J59" s="263"/>
    </row>
    <row r="60" spans="7:10" x14ac:dyDescent="0.2">
      <c r="G60" s="14"/>
      <c r="H60" s="15"/>
      <c r="I60" s="15"/>
      <c r="J60" s="263"/>
    </row>
    <row r="61" spans="7:10" x14ac:dyDescent="0.2">
      <c r="G61" s="14"/>
      <c r="H61" s="15"/>
      <c r="I61" s="15"/>
      <c r="J61" s="263"/>
    </row>
    <row r="62" spans="7:10" x14ac:dyDescent="0.2">
      <c r="G62" s="14"/>
      <c r="H62" s="15"/>
      <c r="I62" s="15"/>
      <c r="J62" s="263"/>
    </row>
    <row r="63" spans="7:10" x14ac:dyDescent="0.2">
      <c r="G63" s="14"/>
      <c r="H63" s="15"/>
      <c r="I63" s="15"/>
      <c r="J63" s="263"/>
    </row>
    <row r="64" spans="7:10" x14ac:dyDescent="0.2">
      <c r="G64" s="14"/>
      <c r="H64" s="15"/>
      <c r="I64" s="15"/>
      <c r="J64" s="263"/>
    </row>
    <row r="65" spans="7:10" x14ac:dyDescent="0.2">
      <c r="G65" s="14"/>
      <c r="H65" s="15"/>
      <c r="I65" s="15"/>
      <c r="J65" s="263"/>
    </row>
    <row r="66" spans="7:10" x14ac:dyDescent="0.2">
      <c r="G66" s="14"/>
      <c r="H66" s="15"/>
      <c r="I66" s="15"/>
      <c r="J66" s="263"/>
    </row>
    <row r="67" spans="7:10" x14ac:dyDescent="0.2">
      <c r="G67" s="14"/>
      <c r="H67" s="15"/>
      <c r="I67" s="15"/>
      <c r="J67" s="263"/>
    </row>
    <row r="68" spans="7:10" x14ac:dyDescent="0.2">
      <c r="G68" s="14"/>
      <c r="H68" s="15"/>
      <c r="I68" s="15"/>
      <c r="J68" s="263"/>
    </row>
    <row r="69" spans="7:10" x14ac:dyDescent="0.2">
      <c r="G69" s="14"/>
      <c r="H69" s="15"/>
      <c r="I69" s="15"/>
      <c r="J69" s="263"/>
    </row>
    <row r="70" spans="7:10" x14ac:dyDescent="0.2">
      <c r="G70" s="14"/>
      <c r="H70" s="15"/>
      <c r="I70" s="15"/>
      <c r="J70" s="263"/>
    </row>
    <row r="71" spans="7:10" x14ac:dyDescent="0.2">
      <c r="G71" s="14"/>
      <c r="H71" s="15"/>
      <c r="I71" s="15"/>
      <c r="J71" s="263"/>
    </row>
    <row r="72" spans="7:10" x14ac:dyDescent="0.2">
      <c r="G72" s="14"/>
      <c r="H72" s="15"/>
      <c r="I72" s="15"/>
      <c r="J72" s="263"/>
    </row>
    <row r="73" spans="7:10" x14ac:dyDescent="0.2">
      <c r="G73" s="14"/>
      <c r="H73" s="15"/>
      <c r="I73" s="15"/>
      <c r="J73" s="263"/>
    </row>
    <row r="74" spans="7:10" x14ac:dyDescent="0.2">
      <c r="G74" s="14"/>
      <c r="H74" s="15"/>
      <c r="I74" s="15"/>
      <c r="J74" s="263"/>
    </row>
    <row r="75" spans="7:10" x14ac:dyDescent="0.2">
      <c r="G75" s="14"/>
      <c r="H75" s="15"/>
      <c r="I75" s="15"/>
      <c r="J75" s="263"/>
    </row>
    <row r="76" spans="7:10" x14ac:dyDescent="0.2">
      <c r="G76" s="14"/>
      <c r="H76" s="15"/>
      <c r="I76" s="15"/>
      <c r="J76" s="263"/>
    </row>
  </sheetData>
  <mergeCells count="3">
    <mergeCell ref="I25:J25"/>
    <mergeCell ref="B2:C2"/>
    <mergeCell ref="B3:C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B2:L72"/>
  <sheetViews>
    <sheetView showGridLines="0" showZeros="0" topLeftCell="B1" zoomScale="115" zoomScaleNormal="115" zoomScaleSheetLayoutView="100" workbookViewId="0">
      <selection activeCell="D15" sqref="D15"/>
    </sheetView>
  </sheetViews>
  <sheetFormatPr defaultRowHeight="12" x14ac:dyDescent="0.2"/>
  <cols>
    <col min="1" max="1" width="6" style="50" customWidth="1"/>
    <col min="2" max="2" width="4.285156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264" customWidth="1"/>
    <col min="7" max="7" width="10" style="92" customWidth="1"/>
    <col min="8" max="8" width="14.28515625" style="73" customWidth="1"/>
    <col min="9" max="9" width="12.5703125" style="50" customWidth="1"/>
    <col min="10" max="12" width="12.7109375" style="50" customWidth="1"/>
    <col min="13" max="15" width="11.42578125" style="50" customWidth="1"/>
    <col min="16" max="16384" width="9.140625" style="50"/>
  </cols>
  <sheetData>
    <row r="2" spans="2:12" x14ac:dyDescent="0.2">
      <c r="B2" s="284" t="s">
        <v>4</v>
      </c>
      <c r="C2" s="284"/>
      <c r="D2" s="61"/>
      <c r="E2" s="70"/>
      <c r="F2" s="59"/>
      <c r="G2" s="89"/>
      <c r="H2" s="70"/>
    </row>
    <row r="3" spans="2:12" x14ac:dyDescent="0.2">
      <c r="B3" s="285" t="s">
        <v>0</v>
      </c>
      <c r="C3" s="284"/>
      <c r="D3" s="61" t="s">
        <v>77</v>
      </c>
      <c r="E3" s="70"/>
      <c r="F3" s="59"/>
      <c r="G3" s="89"/>
      <c r="H3" s="70"/>
    </row>
    <row r="4" spans="2:12" x14ac:dyDescent="0.2">
      <c r="B4" s="70"/>
      <c r="C4" s="72"/>
      <c r="D4" s="72"/>
      <c r="E4" s="70"/>
      <c r="F4" s="59"/>
      <c r="G4" s="89"/>
      <c r="H4" s="70"/>
    </row>
    <row r="5" spans="2:12" s="56" customFormat="1" x14ac:dyDescent="0.2">
      <c r="B5" s="18" t="s">
        <v>52</v>
      </c>
      <c r="C5" s="61" t="s">
        <v>53</v>
      </c>
      <c r="D5" s="61" t="s">
        <v>54</v>
      </c>
      <c r="E5" s="60" t="s">
        <v>56</v>
      </c>
      <c r="F5" s="62" t="s">
        <v>55</v>
      </c>
      <c r="G5" s="90" t="s">
        <v>57</v>
      </c>
      <c r="H5" s="60" t="s">
        <v>58</v>
      </c>
    </row>
    <row r="6" spans="2:12" x14ac:dyDescent="0.2">
      <c r="B6" s="60" t="s">
        <v>59</v>
      </c>
      <c r="C6" s="86"/>
      <c r="D6" s="101" t="s">
        <v>72</v>
      </c>
      <c r="E6" s="70"/>
      <c r="F6" s="59"/>
      <c r="G6" s="89"/>
      <c r="H6" s="70"/>
    </row>
    <row r="7" spans="2:12" x14ac:dyDescent="0.2">
      <c r="B7" s="105"/>
      <c r="C7" s="100"/>
      <c r="D7" s="100" t="s">
        <v>139</v>
      </c>
      <c r="E7" s="105">
        <v>8</v>
      </c>
      <c r="F7" s="100" t="s">
        <v>67</v>
      </c>
      <c r="G7" s="108">
        <v>0</v>
      </c>
      <c r="H7" s="102">
        <f t="shared" ref="H7:H16" si="0">E7*G7</f>
        <v>0</v>
      </c>
      <c r="J7" s="98"/>
      <c r="K7" s="98"/>
      <c r="L7" s="99"/>
    </row>
    <row r="8" spans="2:12" x14ac:dyDescent="0.2">
      <c r="B8" s="105"/>
      <c r="C8" s="100"/>
      <c r="D8" s="100" t="s">
        <v>140</v>
      </c>
      <c r="E8" s="105">
        <v>3</v>
      </c>
      <c r="F8" s="100" t="s">
        <v>67</v>
      </c>
      <c r="G8" s="108">
        <v>0</v>
      </c>
      <c r="H8" s="102">
        <f t="shared" si="0"/>
        <v>0</v>
      </c>
      <c r="J8" s="98"/>
      <c r="K8" s="98"/>
      <c r="L8" s="99"/>
    </row>
    <row r="9" spans="2:12" x14ac:dyDescent="0.2">
      <c r="B9" s="105"/>
      <c r="C9" s="100"/>
      <c r="D9" s="100" t="s">
        <v>181</v>
      </c>
      <c r="E9" s="105">
        <v>12</v>
      </c>
      <c r="F9" s="100" t="s">
        <v>67</v>
      </c>
      <c r="G9" s="108">
        <v>0</v>
      </c>
      <c r="H9" s="102">
        <f t="shared" si="0"/>
        <v>0</v>
      </c>
      <c r="J9" s="98"/>
      <c r="K9" s="98"/>
      <c r="L9" s="99"/>
    </row>
    <row r="10" spans="2:12" x14ac:dyDescent="0.2">
      <c r="B10" s="105"/>
      <c r="C10" s="100"/>
      <c r="D10" s="100" t="s">
        <v>133</v>
      </c>
      <c r="E10" s="105">
        <v>4</v>
      </c>
      <c r="F10" s="100" t="s">
        <v>67</v>
      </c>
      <c r="G10" s="108">
        <v>0</v>
      </c>
      <c r="H10" s="102">
        <f t="shared" si="0"/>
        <v>0</v>
      </c>
    </row>
    <row r="11" spans="2:12" x14ac:dyDescent="0.2">
      <c r="B11" s="105"/>
      <c r="C11" s="100"/>
      <c r="D11" s="100" t="s">
        <v>134</v>
      </c>
      <c r="E11" s="105">
        <v>3</v>
      </c>
      <c r="F11" s="100" t="s">
        <v>67</v>
      </c>
      <c r="G11" s="108">
        <v>0</v>
      </c>
      <c r="H11" s="102">
        <f t="shared" si="0"/>
        <v>0</v>
      </c>
    </row>
    <row r="12" spans="2:12" x14ac:dyDescent="0.2">
      <c r="B12" s="105"/>
      <c r="C12" s="100"/>
      <c r="D12" s="100" t="s">
        <v>174</v>
      </c>
      <c r="E12" s="105">
        <v>1</v>
      </c>
      <c r="F12" s="100" t="s">
        <v>67</v>
      </c>
      <c r="G12" s="108">
        <v>0</v>
      </c>
      <c r="H12" s="102">
        <f t="shared" si="0"/>
        <v>0</v>
      </c>
    </row>
    <row r="13" spans="2:12" x14ac:dyDescent="0.2">
      <c r="B13" s="105"/>
      <c r="C13" s="100"/>
      <c r="D13" s="100" t="s">
        <v>173</v>
      </c>
      <c r="E13" s="105">
        <v>2</v>
      </c>
      <c r="F13" s="100" t="s">
        <v>67</v>
      </c>
      <c r="G13" s="108">
        <v>0</v>
      </c>
      <c r="H13" s="102">
        <f t="shared" si="0"/>
        <v>0</v>
      </c>
    </row>
    <row r="14" spans="2:12" x14ac:dyDescent="0.2">
      <c r="B14" s="105"/>
      <c r="C14" s="100"/>
      <c r="D14" s="100" t="s">
        <v>172</v>
      </c>
      <c r="E14" s="105">
        <v>3</v>
      </c>
      <c r="F14" s="100" t="s">
        <v>67</v>
      </c>
      <c r="G14" s="108">
        <v>0</v>
      </c>
      <c r="H14" s="102">
        <f t="shared" si="0"/>
        <v>0</v>
      </c>
    </row>
    <row r="15" spans="2:12" x14ac:dyDescent="0.2">
      <c r="B15" s="105"/>
      <c r="C15" s="100"/>
      <c r="D15" s="100" t="s">
        <v>113</v>
      </c>
      <c r="E15" s="105">
        <v>12</v>
      </c>
      <c r="F15" s="100" t="s">
        <v>67</v>
      </c>
      <c r="G15" s="108">
        <v>0</v>
      </c>
      <c r="H15" s="102">
        <f t="shared" si="0"/>
        <v>0</v>
      </c>
    </row>
    <row r="16" spans="2:12" x14ac:dyDescent="0.2">
      <c r="B16" s="105"/>
      <c r="C16" s="100"/>
      <c r="D16" s="100" t="s">
        <v>135</v>
      </c>
      <c r="E16" s="105">
        <v>2</v>
      </c>
      <c r="F16" s="100" t="s">
        <v>67</v>
      </c>
      <c r="G16" s="108">
        <v>0</v>
      </c>
      <c r="H16" s="102">
        <f t="shared" si="0"/>
        <v>0</v>
      </c>
    </row>
    <row r="17" spans="2:8" x14ac:dyDescent="0.2">
      <c r="B17" s="105"/>
      <c r="C17" s="100"/>
      <c r="D17" s="100" t="s">
        <v>98</v>
      </c>
      <c r="E17" s="105">
        <v>100</v>
      </c>
      <c r="F17" s="100" t="s">
        <v>68</v>
      </c>
      <c r="G17" s="108">
        <v>0</v>
      </c>
      <c r="H17" s="102">
        <f t="shared" ref="H17" si="1">E17*G17</f>
        <v>0</v>
      </c>
    </row>
    <row r="18" spans="2:8" x14ac:dyDescent="0.2">
      <c r="B18" s="105"/>
      <c r="C18" s="100"/>
      <c r="D18" s="100" t="s">
        <v>99</v>
      </c>
      <c r="E18" s="105">
        <v>220</v>
      </c>
      <c r="F18" s="100" t="s">
        <v>68</v>
      </c>
      <c r="G18" s="108">
        <v>0</v>
      </c>
      <c r="H18" s="102">
        <f t="shared" ref="H18:H30" si="2">E18*G18</f>
        <v>0</v>
      </c>
    </row>
    <row r="19" spans="2:8" x14ac:dyDescent="0.2">
      <c r="B19" s="105"/>
      <c r="C19" s="100"/>
      <c r="D19" s="100" t="s">
        <v>114</v>
      </c>
      <c r="E19" s="105">
        <v>20</v>
      </c>
      <c r="F19" s="100" t="s">
        <v>68</v>
      </c>
      <c r="G19" s="108">
        <v>0</v>
      </c>
      <c r="H19" s="102">
        <f t="shared" si="2"/>
        <v>0</v>
      </c>
    </row>
    <row r="20" spans="2:8" x14ac:dyDescent="0.2">
      <c r="B20" s="105"/>
      <c r="C20" s="100"/>
      <c r="D20" s="100" t="s">
        <v>115</v>
      </c>
      <c r="E20" s="105">
        <v>20</v>
      </c>
      <c r="F20" s="100" t="s">
        <v>68</v>
      </c>
      <c r="G20" s="108">
        <v>0</v>
      </c>
      <c r="H20" s="102">
        <f t="shared" si="2"/>
        <v>0</v>
      </c>
    </row>
    <row r="21" spans="2:8" x14ac:dyDescent="0.2">
      <c r="B21" s="105"/>
      <c r="C21" s="100"/>
      <c r="D21" s="100" t="s">
        <v>116</v>
      </c>
      <c r="E21" s="105">
        <v>140</v>
      </c>
      <c r="F21" s="100" t="s">
        <v>68</v>
      </c>
      <c r="G21" s="108">
        <v>0</v>
      </c>
      <c r="H21" s="102">
        <f t="shared" ref="H21:H22" si="3">E21*G21</f>
        <v>0</v>
      </c>
    </row>
    <row r="22" spans="2:8" x14ac:dyDescent="0.2">
      <c r="B22" s="105"/>
      <c r="C22" s="100"/>
      <c r="D22" s="100" t="s">
        <v>136</v>
      </c>
      <c r="E22" s="105">
        <v>160</v>
      </c>
      <c r="F22" s="100" t="s">
        <v>68</v>
      </c>
      <c r="G22" s="108">
        <v>0</v>
      </c>
      <c r="H22" s="102">
        <f t="shared" si="3"/>
        <v>0</v>
      </c>
    </row>
    <row r="23" spans="2:8" x14ac:dyDescent="0.2">
      <c r="B23" s="105"/>
      <c r="C23" s="100"/>
      <c r="D23" s="100" t="s">
        <v>117</v>
      </c>
      <c r="E23" s="105">
        <v>70</v>
      </c>
      <c r="F23" s="100" t="s">
        <v>68</v>
      </c>
      <c r="G23" s="108">
        <v>0</v>
      </c>
      <c r="H23" s="102">
        <f t="shared" si="2"/>
        <v>0</v>
      </c>
    </row>
    <row r="24" spans="2:8" x14ac:dyDescent="0.2">
      <c r="B24" s="105"/>
      <c r="C24" s="100"/>
      <c r="D24" s="100" t="s">
        <v>175</v>
      </c>
      <c r="E24" s="105">
        <v>10</v>
      </c>
      <c r="F24" s="100" t="s">
        <v>68</v>
      </c>
      <c r="G24" s="108">
        <v>0</v>
      </c>
      <c r="H24" s="102">
        <f t="shared" si="2"/>
        <v>0</v>
      </c>
    </row>
    <row r="25" spans="2:8" x14ac:dyDescent="0.2">
      <c r="B25" s="105"/>
      <c r="C25" s="100"/>
      <c r="D25" s="100" t="s">
        <v>168</v>
      </c>
      <c r="E25" s="105">
        <v>8</v>
      </c>
      <c r="F25" s="100" t="s">
        <v>68</v>
      </c>
      <c r="G25" s="108">
        <v>0</v>
      </c>
      <c r="H25" s="102">
        <f t="shared" ref="H25" si="4">E25*G25</f>
        <v>0</v>
      </c>
    </row>
    <row r="26" spans="2:8" x14ac:dyDescent="0.2">
      <c r="B26" s="105"/>
      <c r="C26" s="100"/>
      <c r="D26" s="100" t="s">
        <v>169</v>
      </c>
      <c r="E26" s="105">
        <v>1</v>
      </c>
      <c r="F26" s="100" t="s">
        <v>67</v>
      </c>
      <c r="G26" s="108">
        <v>0</v>
      </c>
      <c r="H26" s="102">
        <f t="shared" ref="H26" si="5">E26*G26</f>
        <v>0</v>
      </c>
    </row>
    <row r="27" spans="2:8" x14ac:dyDescent="0.2">
      <c r="B27" s="105"/>
      <c r="C27" s="100"/>
      <c r="D27" s="100" t="s">
        <v>170</v>
      </c>
      <c r="E27" s="105">
        <v>3</v>
      </c>
      <c r="F27" s="100" t="s">
        <v>67</v>
      </c>
      <c r="G27" s="108">
        <v>0</v>
      </c>
      <c r="H27" s="102">
        <f t="shared" si="2"/>
        <v>0</v>
      </c>
    </row>
    <row r="28" spans="2:8" x14ac:dyDescent="0.2">
      <c r="B28" s="105"/>
      <c r="C28" s="100"/>
      <c r="D28" s="100" t="s">
        <v>171</v>
      </c>
      <c r="E28" s="105">
        <v>2</v>
      </c>
      <c r="F28" s="100" t="s">
        <v>67</v>
      </c>
      <c r="G28" s="108">
        <v>0</v>
      </c>
      <c r="H28" s="102">
        <f t="shared" ref="H28" si="6">E28*G28</f>
        <v>0</v>
      </c>
    </row>
    <row r="29" spans="2:8" x14ac:dyDescent="0.2">
      <c r="B29" s="105"/>
      <c r="C29" s="100" t="s">
        <v>90</v>
      </c>
      <c r="D29" s="139" t="s">
        <v>137</v>
      </c>
      <c r="E29" s="105">
        <v>9</v>
      </c>
      <c r="F29" s="100" t="s">
        <v>67</v>
      </c>
      <c r="G29" s="108">
        <v>0</v>
      </c>
      <c r="H29" s="102">
        <f t="shared" si="2"/>
        <v>0</v>
      </c>
    </row>
    <row r="30" spans="2:8" ht="12" customHeight="1" x14ac:dyDescent="0.2">
      <c r="B30" s="105"/>
      <c r="C30" s="100" t="s">
        <v>91</v>
      </c>
      <c r="D30" s="139" t="s">
        <v>138</v>
      </c>
      <c r="E30" s="105">
        <v>2</v>
      </c>
      <c r="F30" s="100" t="s">
        <v>67</v>
      </c>
      <c r="G30" s="108">
        <v>0</v>
      </c>
      <c r="H30" s="102">
        <f t="shared" si="2"/>
        <v>0</v>
      </c>
    </row>
    <row r="31" spans="2:8" x14ac:dyDescent="0.2">
      <c r="B31" s="105"/>
      <c r="C31" s="100" t="s">
        <v>22</v>
      </c>
      <c r="D31" s="139" t="s">
        <v>100</v>
      </c>
      <c r="E31" s="105">
        <v>1</v>
      </c>
      <c r="F31" s="100" t="s">
        <v>67</v>
      </c>
      <c r="G31" s="108">
        <v>0</v>
      </c>
      <c r="H31" s="102">
        <f t="shared" ref="H31:H33" si="7">E31*G31</f>
        <v>0</v>
      </c>
    </row>
    <row r="32" spans="2:8" x14ac:dyDescent="0.2">
      <c r="B32" s="105"/>
      <c r="C32" s="100"/>
      <c r="D32" s="139" t="s">
        <v>176</v>
      </c>
      <c r="E32" s="105">
        <v>38</v>
      </c>
      <c r="F32" s="100" t="s">
        <v>177</v>
      </c>
      <c r="G32" s="108">
        <v>0</v>
      </c>
      <c r="H32" s="102">
        <f t="shared" si="7"/>
        <v>0</v>
      </c>
    </row>
    <row r="33" spans="2:8" x14ac:dyDescent="0.2">
      <c r="B33" s="105"/>
      <c r="C33" s="100"/>
      <c r="D33" s="139" t="s">
        <v>131</v>
      </c>
      <c r="E33" s="105">
        <v>400</v>
      </c>
      <c r="F33" s="100" t="s">
        <v>126</v>
      </c>
      <c r="G33" s="108">
        <v>0</v>
      </c>
      <c r="H33" s="102">
        <f t="shared" si="7"/>
        <v>0</v>
      </c>
    </row>
    <row r="34" spans="2:8" x14ac:dyDescent="0.2">
      <c r="B34" s="70"/>
      <c r="C34" s="86" t="s">
        <v>60</v>
      </c>
      <c r="D34" s="61" t="str">
        <f>CONCATENATE(C6," ",D6)</f>
        <v xml:space="preserve"> Dodávka elektromateriálu</v>
      </c>
      <c r="E34" s="70"/>
      <c r="F34" s="59"/>
      <c r="G34" s="89"/>
      <c r="H34" s="94">
        <f>SUM(H7:H33)</f>
        <v>0</v>
      </c>
    </row>
    <row r="35" spans="2:8" x14ac:dyDescent="0.2">
      <c r="B35" s="70"/>
      <c r="C35" s="86"/>
      <c r="D35" s="61"/>
      <c r="E35" s="70"/>
      <c r="F35" s="59"/>
      <c r="G35" s="89"/>
      <c r="H35" s="93"/>
    </row>
    <row r="36" spans="2:8" x14ac:dyDescent="0.2">
      <c r="B36" s="60" t="s">
        <v>59</v>
      </c>
      <c r="C36" s="86"/>
      <c r="D36" s="101" t="s">
        <v>69</v>
      </c>
      <c r="E36" s="70"/>
      <c r="F36" s="59"/>
      <c r="G36" s="89"/>
      <c r="H36" s="70"/>
    </row>
    <row r="37" spans="2:8" x14ac:dyDescent="0.2">
      <c r="B37" s="105" t="s">
        <v>3</v>
      </c>
      <c r="C37" s="86"/>
      <c r="D37" s="100" t="s">
        <v>85</v>
      </c>
      <c r="E37" s="105">
        <v>8</v>
      </c>
      <c r="F37" s="100" t="s">
        <v>67</v>
      </c>
      <c r="G37" s="266">
        <v>0</v>
      </c>
      <c r="H37" s="102">
        <f t="shared" ref="H37:H51" si="8">E37*G37</f>
        <v>0</v>
      </c>
    </row>
    <row r="38" spans="2:8" x14ac:dyDescent="0.2">
      <c r="B38" s="105"/>
      <c r="C38" s="86"/>
      <c r="D38" s="100" t="s">
        <v>141</v>
      </c>
      <c r="E38" s="105">
        <v>3</v>
      </c>
      <c r="F38" s="100" t="s">
        <v>67</v>
      </c>
      <c r="G38" s="266">
        <v>0</v>
      </c>
      <c r="H38" s="102">
        <f t="shared" si="8"/>
        <v>0</v>
      </c>
    </row>
    <row r="39" spans="2:8" x14ac:dyDescent="0.2">
      <c r="B39" s="105"/>
      <c r="C39" s="86"/>
      <c r="D39" s="100" t="s">
        <v>143</v>
      </c>
      <c r="E39" s="105">
        <v>6</v>
      </c>
      <c r="F39" s="100" t="s">
        <v>67</v>
      </c>
      <c r="G39" s="266">
        <v>0</v>
      </c>
      <c r="H39" s="102">
        <f t="shared" si="8"/>
        <v>0</v>
      </c>
    </row>
    <row r="40" spans="2:8" x14ac:dyDescent="0.2">
      <c r="B40" s="105" t="s">
        <v>3</v>
      </c>
      <c r="C40" s="86"/>
      <c r="D40" s="100" t="s">
        <v>84</v>
      </c>
      <c r="E40" s="105">
        <v>4</v>
      </c>
      <c r="F40" s="100" t="s">
        <v>67</v>
      </c>
      <c r="G40" s="266">
        <v>0</v>
      </c>
      <c r="H40" s="102">
        <f t="shared" si="8"/>
        <v>0</v>
      </c>
    </row>
    <row r="41" spans="2:8" x14ac:dyDescent="0.2">
      <c r="B41" s="105" t="s">
        <v>3</v>
      </c>
      <c r="C41" s="86"/>
      <c r="D41" s="100" t="s">
        <v>118</v>
      </c>
      <c r="E41" s="105">
        <v>2</v>
      </c>
      <c r="F41" s="100" t="s">
        <v>67</v>
      </c>
      <c r="G41" s="266">
        <v>0</v>
      </c>
      <c r="H41" s="102">
        <f t="shared" si="8"/>
        <v>0</v>
      </c>
    </row>
    <row r="42" spans="2:8" x14ac:dyDescent="0.2">
      <c r="B42" s="105" t="s">
        <v>3</v>
      </c>
      <c r="C42" s="86"/>
      <c r="D42" s="100" t="s">
        <v>174</v>
      </c>
      <c r="E42" s="105">
        <v>1</v>
      </c>
      <c r="F42" s="100" t="s">
        <v>67</v>
      </c>
      <c r="G42" s="266">
        <v>0</v>
      </c>
      <c r="H42" s="102">
        <f t="shared" si="8"/>
        <v>0</v>
      </c>
    </row>
    <row r="43" spans="2:8" x14ac:dyDescent="0.2">
      <c r="B43" s="105" t="s">
        <v>3</v>
      </c>
      <c r="C43" s="86"/>
      <c r="D43" s="100" t="s">
        <v>86</v>
      </c>
      <c r="E43" s="105">
        <v>15</v>
      </c>
      <c r="F43" s="100" t="s">
        <v>67</v>
      </c>
      <c r="G43" s="266">
        <v>0</v>
      </c>
      <c r="H43" s="102">
        <f>E43*G43</f>
        <v>0</v>
      </c>
    </row>
    <row r="44" spans="2:8" x14ac:dyDescent="0.2">
      <c r="B44" s="105" t="s">
        <v>3</v>
      </c>
      <c r="C44" s="86"/>
      <c r="D44" s="100" t="s">
        <v>119</v>
      </c>
      <c r="E44" s="105">
        <v>390</v>
      </c>
      <c r="F44" s="100" t="s">
        <v>68</v>
      </c>
      <c r="G44" s="266">
        <v>0</v>
      </c>
      <c r="H44" s="102">
        <f t="shared" si="8"/>
        <v>0</v>
      </c>
    </row>
    <row r="45" spans="2:8" x14ac:dyDescent="0.2">
      <c r="B45" s="105" t="s">
        <v>3</v>
      </c>
      <c r="C45" s="86"/>
      <c r="D45" s="100" t="s">
        <v>101</v>
      </c>
      <c r="E45" s="105">
        <v>20</v>
      </c>
      <c r="F45" s="100" t="s">
        <v>68</v>
      </c>
      <c r="G45" s="266">
        <v>0</v>
      </c>
      <c r="H45" s="102">
        <f t="shared" ref="H45" si="9">E45*G45</f>
        <v>0</v>
      </c>
    </row>
    <row r="46" spans="2:8" x14ac:dyDescent="0.2">
      <c r="B46" s="105" t="s">
        <v>3</v>
      </c>
      <c r="C46" s="86"/>
      <c r="D46" s="100" t="s">
        <v>92</v>
      </c>
      <c r="E46" s="105">
        <v>140</v>
      </c>
      <c r="F46" s="100" t="s">
        <v>68</v>
      </c>
      <c r="G46" s="266">
        <v>0</v>
      </c>
      <c r="H46" s="102">
        <f t="shared" ref="H46" si="10">E46*G46</f>
        <v>0</v>
      </c>
    </row>
    <row r="47" spans="2:8" x14ac:dyDescent="0.2">
      <c r="B47" s="105" t="s">
        <v>3</v>
      </c>
      <c r="C47" s="86"/>
      <c r="D47" s="100" t="s">
        <v>102</v>
      </c>
      <c r="E47" s="105">
        <v>20</v>
      </c>
      <c r="F47" s="100" t="s">
        <v>68</v>
      </c>
      <c r="G47" s="266">
        <v>0</v>
      </c>
      <c r="H47" s="102">
        <f t="shared" si="8"/>
        <v>0</v>
      </c>
    </row>
    <row r="48" spans="2:8" x14ac:dyDescent="0.2">
      <c r="B48" s="105"/>
      <c r="C48" s="86"/>
      <c r="D48" s="100" t="s">
        <v>175</v>
      </c>
      <c r="E48" s="105">
        <v>10</v>
      </c>
      <c r="F48" s="100" t="s">
        <v>68</v>
      </c>
      <c r="G48" s="266">
        <v>0</v>
      </c>
      <c r="H48" s="102">
        <f t="shared" si="8"/>
        <v>0</v>
      </c>
    </row>
    <row r="49" spans="2:8" x14ac:dyDescent="0.2">
      <c r="B49" s="105" t="s">
        <v>3</v>
      </c>
      <c r="C49" s="86"/>
      <c r="D49" s="100" t="s">
        <v>120</v>
      </c>
      <c r="E49" s="105">
        <v>8</v>
      </c>
      <c r="F49" s="100" t="s">
        <v>68</v>
      </c>
      <c r="G49" s="266">
        <v>0</v>
      </c>
      <c r="H49" s="102">
        <f t="shared" ref="H49" si="11">E49*G49</f>
        <v>0</v>
      </c>
    </row>
    <row r="50" spans="2:8" x14ac:dyDescent="0.2">
      <c r="B50" s="105" t="s">
        <v>3</v>
      </c>
      <c r="C50" s="86"/>
      <c r="D50" s="100" t="s">
        <v>80</v>
      </c>
      <c r="E50" s="105">
        <v>60</v>
      </c>
      <c r="F50" s="100" t="s">
        <v>67</v>
      </c>
      <c r="G50" s="266">
        <v>0</v>
      </c>
      <c r="H50" s="102">
        <f t="shared" si="8"/>
        <v>0</v>
      </c>
    </row>
    <row r="51" spans="2:8" x14ac:dyDescent="0.2">
      <c r="B51" s="105" t="s">
        <v>3</v>
      </c>
      <c r="C51" s="86"/>
      <c r="D51" s="100" t="s">
        <v>93</v>
      </c>
      <c r="E51" s="105">
        <v>10</v>
      </c>
      <c r="F51" s="100" t="s">
        <v>67</v>
      </c>
      <c r="G51" s="266">
        <v>0</v>
      </c>
      <c r="H51" s="102">
        <f t="shared" si="8"/>
        <v>0</v>
      </c>
    </row>
    <row r="52" spans="2:8" x14ac:dyDescent="0.2">
      <c r="B52" s="105" t="s">
        <v>3</v>
      </c>
      <c r="C52" s="86"/>
      <c r="D52" s="100" t="s">
        <v>142</v>
      </c>
      <c r="E52" s="105">
        <v>12</v>
      </c>
      <c r="F52" s="100" t="s">
        <v>67</v>
      </c>
      <c r="G52" s="266">
        <v>0</v>
      </c>
      <c r="H52" s="102">
        <f>E52*G52</f>
        <v>0</v>
      </c>
    </row>
    <row r="53" spans="2:8" x14ac:dyDescent="0.2">
      <c r="B53" s="105" t="s">
        <v>3</v>
      </c>
      <c r="C53" s="86"/>
      <c r="D53" s="100" t="s">
        <v>121</v>
      </c>
      <c r="E53" s="105">
        <v>3</v>
      </c>
      <c r="F53" s="100" t="s">
        <v>109</v>
      </c>
      <c r="G53" s="266">
        <v>0</v>
      </c>
      <c r="H53" s="102">
        <f>E53*G53</f>
        <v>0</v>
      </c>
    </row>
    <row r="54" spans="2:8" x14ac:dyDescent="0.2">
      <c r="B54" s="105" t="s">
        <v>3</v>
      </c>
      <c r="C54" s="86"/>
      <c r="D54" s="100" t="s">
        <v>103</v>
      </c>
      <c r="E54" s="105">
        <v>40</v>
      </c>
      <c r="F54" s="100" t="s">
        <v>68</v>
      </c>
      <c r="G54" s="266">
        <v>0</v>
      </c>
      <c r="H54" s="102">
        <f>E54*G54</f>
        <v>0</v>
      </c>
    </row>
    <row r="55" spans="2:8" x14ac:dyDescent="0.2">
      <c r="B55" s="105" t="s">
        <v>3</v>
      </c>
      <c r="C55" s="86"/>
      <c r="D55" s="100" t="s">
        <v>104</v>
      </c>
      <c r="E55" s="105">
        <v>10</v>
      </c>
      <c r="F55" s="100" t="s">
        <v>68</v>
      </c>
      <c r="G55" s="266">
        <v>0</v>
      </c>
      <c r="H55" s="102">
        <f>E55*G55</f>
        <v>0</v>
      </c>
    </row>
    <row r="56" spans="2:8" x14ac:dyDescent="0.2">
      <c r="B56" s="105"/>
      <c r="C56" s="86"/>
      <c r="D56" s="100" t="s">
        <v>125</v>
      </c>
      <c r="E56" s="105">
        <v>350</v>
      </c>
      <c r="F56" s="100" t="s">
        <v>126</v>
      </c>
      <c r="G56" s="266">
        <v>0</v>
      </c>
      <c r="H56" s="102">
        <f>E56*G56</f>
        <v>0</v>
      </c>
    </row>
    <row r="57" spans="2:8" x14ac:dyDescent="0.2">
      <c r="B57" s="70"/>
      <c r="C57" s="86" t="s">
        <v>60</v>
      </c>
      <c r="D57" s="61" t="str">
        <f>CONCATENATE(C36," ",D36)</f>
        <v xml:space="preserve"> Elektromontáže</v>
      </c>
      <c r="E57" s="70"/>
      <c r="F57" s="59"/>
      <c r="G57" s="89"/>
      <c r="H57" s="94">
        <f>SUM(H37:H56)</f>
        <v>0</v>
      </c>
    </row>
    <row r="58" spans="2:8" x14ac:dyDescent="0.2">
      <c r="B58" s="70"/>
      <c r="C58" s="86"/>
      <c r="D58" s="61"/>
      <c r="E58" s="70"/>
      <c r="F58" s="59"/>
      <c r="G58" s="89"/>
      <c r="H58" s="94"/>
    </row>
    <row r="59" spans="2:8" x14ac:dyDescent="0.2">
      <c r="B59" s="60" t="s">
        <v>59</v>
      </c>
      <c r="C59" s="86"/>
      <c r="D59" s="101" t="s">
        <v>75</v>
      </c>
      <c r="E59" s="70"/>
      <c r="F59" s="59"/>
      <c r="G59" s="89"/>
      <c r="H59" s="71"/>
    </row>
    <row r="60" spans="2:8" x14ac:dyDescent="0.2">
      <c r="B60" s="70"/>
      <c r="C60" s="86"/>
      <c r="D60" s="100" t="s">
        <v>123</v>
      </c>
      <c r="E60" s="138">
        <v>8</v>
      </c>
      <c r="F60" s="103" t="s">
        <v>71</v>
      </c>
      <c r="G60" s="265">
        <v>0</v>
      </c>
      <c r="H60" s="71">
        <f>ROUND(E60*G60,2)</f>
        <v>0</v>
      </c>
    </row>
    <row r="61" spans="2:8" x14ac:dyDescent="0.2">
      <c r="B61" s="70"/>
      <c r="C61" s="86"/>
      <c r="D61" s="100" t="s">
        <v>122</v>
      </c>
      <c r="E61" s="138">
        <v>4</v>
      </c>
      <c r="F61" s="103" t="s">
        <v>71</v>
      </c>
      <c r="G61" s="265">
        <v>0</v>
      </c>
      <c r="H61" s="71">
        <f t="shared" ref="H61:H62" si="12">ROUND(E61*G61,2)</f>
        <v>0</v>
      </c>
    </row>
    <row r="62" spans="2:8" x14ac:dyDescent="0.2">
      <c r="B62" s="70"/>
      <c r="C62" s="86"/>
      <c r="D62" s="100" t="s">
        <v>124</v>
      </c>
      <c r="E62" s="138">
        <v>4</v>
      </c>
      <c r="F62" s="103" t="s">
        <v>71</v>
      </c>
      <c r="G62" s="265">
        <v>0</v>
      </c>
      <c r="H62" s="71">
        <f t="shared" si="12"/>
        <v>0</v>
      </c>
    </row>
    <row r="63" spans="2:8" x14ac:dyDescent="0.2">
      <c r="B63" s="70"/>
      <c r="C63" s="86"/>
      <c r="D63" s="100" t="s">
        <v>81</v>
      </c>
      <c r="E63" s="138">
        <v>16</v>
      </c>
      <c r="F63" s="103" t="s">
        <v>71</v>
      </c>
      <c r="G63" s="265">
        <v>0</v>
      </c>
      <c r="H63" s="71">
        <f>ROUND(E63*G63,2)</f>
        <v>0</v>
      </c>
    </row>
    <row r="64" spans="2:8" x14ac:dyDescent="0.2">
      <c r="B64" s="70"/>
      <c r="C64" s="86"/>
      <c r="D64" s="100" t="s">
        <v>132</v>
      </c>
      <c r="E64" s="138">
        <v>50</v>
      </c>
      <c r="F64" s="103" t="s">
        <v>71</v>
      </c>
      <c r="G64" s="265">
        <v>0</v>
      </c>
      <c r="H64" s="71">
        <f>ROUND(E64*G64,2)</f>
        <v>0</v>
      </c>
    </row>
    <row r="65" spans="2:8" x14ac:dyDescent="0.2">
      <c r="B65" s="70"/>
      <c r="C65" s="86"/>
      <c r="D65" s="100" t="s">
        <v>178</v>
      </c>
      <c r="E65" s="138">
        <v>10</v>
      </c>
      <c r="F65" s="103" t="s">
        <v>71</v>
      </c>
      <c r="G65" s="265">
        <v>0</v>
      </c>
      <c r="H65" s="71">
        <f>ROUND(E65*G65,2)</f>
        <v>0</v>
      </c>
    </row>
    <row r="66" spans="2:8" x14ac:dyDescent="0.2">
      <c r="B66" s="70"/>
      <c r="C66" s="86" t="s">
        <v>60</v>
      </c>
      <c r="D66" s="61" t="str">
        <f>CONCATENATE(C59," ",D59)</f>
        <v xml:space="preserve"> Práce v HZS</v>
      </c>
      <c r="E66" s="65"/>
      <c r="F66" s="59"/>
      <c r="G66" s="265"/>
      <c r="H66" s="94">
        <f>SUM(H60:H65)</f>
        <v>0</v>
      </c>
    </row>
    <row r="67" spans="2:8" x14ac:dyDescent="0.2">
      <c r="B67" s="70"/>
      <c r="C67" s="86"/>
      <c r="D67" s="61"/>
      <c r="E67" s="65"/>
      <c r="F67" s="59"/>
      <c r="G67" s="265"/>
      <c r="H67" s="94"/>
    </row>
    <row r="68" spans="2:8" x14ac:dyDescent="0.2">
      <c r="B68" s="60" t="s">
        <v>59</v>
      </c>
      <c r="C68" s="86"/>
      <c r="D68" s="101" t="s">
        <v>70</v>
      </c>
      <c r="E68" s="65"/>
      <c r="F68" s="59"/>
      <c r="G68" s="265"/>
      <c r="H68" s="71"/>
    </row>
    <row r="69" spans="2:8" x14ac:dyDescent="0.2">
      <c r="B69" s="70"/>
      <c r="C69" s="86"/>
      <c r="D69" s="100" t="s">
        <v>70</v>
      </c>
      <c r="E69" s="138">
        <v>10</v>
      </c>
      <c r="F69" s="103" t="s">
        <v>71</v>
      </c>
      <c r="G69" s="265">
        <v>0</v>
      </c>
      <c r="H69" s="71">
        <f>ROUND(E69*G69,2)</f>
        <v>0</v>
      </c>
    </row>
    <row r="70" spans="2:8" x14ac:dyDescent="0.2">
      <c r="B70" s="70"/>
      <c r="C70" s="86" t="s">
        <v>60</v>
      </c>
      <c r="D70" s="61" t="str">
        <f>CONCATENATE(C68," ",D68)</f>
        <v xml:space="preserve"> Výchozí revize</v>
      </c>
      <c r="E70" s="70"/>
      <c r="F70" s="59"/>
      <c r="G70" s="89"/>
      <c r="H70" s="94">
        <f>SUM(H69)</f>
        <v>0</v>
      </c>
    </row>
    <row r="72" spans="2:8" x14ac:dyDescent="0.2">
      <c r="B72" s="51"/>
      <c r="C72" s="53"/>
      <c r="D72" s="53"/>
      <c r="E72" s="51"/>
      <c r="F72" s="54"/>
      <c r="G72" s="91"/>
      <c r="H72" s="55">
        <f>SUM(H70,H66,H57,H34)</f>
        <v>0</v>
      </c>
    </row>
  </sheetData>
  <mergeCells count="2">
    <mergeCell ref="B2:C2"/>
    <mergeCell ref="B3:C3"/>
  </mergeCells>
  <phoneticPr fontId="0" type="noConversion"/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F76"/>
  <sheetViews>
    <sheetView zoomScaleNormal="100" zoomScaleSheetLayoutView="100" workbookViewId="0">
      <selection activeCell="B24" sqref="B24"/>
    </sheetView>
  </sheetViews>
  <sheetFormatPr defaultRowHeight="12.75" x14ac:dyDescent="0.2"/>
  <cols>
    <col min="1" max="1" width="9.140625" style="77"/>
    <col min="2" max="2" width="6" style="117" customWidth="1"/>
    <col min="3" max="3" width="6.140625" style="117" customWidth="1"/>
    <col min="4" max="4" width="17.140625" style="117" customWidth="1"/>
    <col min="5" max="5" width="17.140625" style="77" customWidth="1"/>
    <col min="6" max="10" width="17.140625" style="134" customWidth="1"/>
    <col min="11" max="16384" width="9.140625" style="77"/>
  </cols>
  <sheetData>
    <row r="1" spans="2:58" ht="13.5" thickBot="1" x14ac:dyDescent="0.25"/>
    <row r="2" spans="2:58" ht="13.5" thickTop="1" x14ac:dyDescent="0.2">
      <c r="B2" s="286" t="s">
        <v>4</v>
      </c>
      <c r="C2" s="287"/>
      <c r="D2" s="206"/>
      <c r="E2" s="207"/>
      <c r="F2" s="208"/>
      <c r="G2" s="208"/>
      <c r="H2" s="208"/>
      <c r="I2" s="209"/>
      <c r="J2" s="210"/>
    </row>
    <row r="3" spans="2:58" ht="13.5" thickBot="1" x14ac:dyDescent="0.25">
      <c r="B3" s="288" t="s">
        <v>0</v>
      </c>
      <c r="C3" s="289"/>
      <c r="D3" s="110" t="s">
        <v>82</v>
      </c>
      <c r="E3" s="78"/>
      <c r="F3" s="79"/>
      <c r="G3" s="79"/>
      <c r="H3" s="79"/>
      <c r="I3" s="79"/>
      <c r="J3" s="211"/>
    </row>
    <row r="4" spans="2:58" ht="13.5" thickTop="1" x14ac:dyDescent="0.2">
      <c r="B4" s="212"/>
      <c r="C4" s="111"/>
      <c r="D4" s="111"/>
      <c r="E4" s="80"/>
      <c r="F4" s="118"/>
      <c r="G4" s="118"/>
      <c r="H4" s="118"/>
      <c r="I4" s="118"/>
      <c r="J4" s="213"/>
    </row>
    <row r="5" spans="2:58" ht="19.5" customHeight="1" x14ac:dyDescent="0.2">
      <c r="B5" s="214" t="s">
        <v>41</v>
      </c>
      <c r="C5" s="112"/>
      <c r="D5" s="112"/>
      <c r="E5" s="20"/>
      <c r="F5" s="119"/>
      <c r="G5" s="119"/>
      <c r="H5" s="119"/>
      <c r="I5" s="119"/>
      <c r="J5" s="215"/>
    </row>
    <row r="6" spans="2:58" ht="13.5" thickBot="1" x14ac:dyDescent="0.25">
      <c r="B6" s="212"/>
      <c r="C6" s="111"/>
      <c r="D6" s="111"/>
      <c r="E6" s="80"/>
      <c r="F6" s="118"/>
      <c r="G6" s="118"/>
      <c r="H6" s="118"/>
      <c r="I6" s="118"/>
      <c r="J6" s="213"/>
    </row>
    <row r="7" spans="2:58" s="81" customFormat="1" ht="13.5" thickBot="1" x14ac:dyDescent="0.25">
      <c r="B7" s="216"/>
      <c r="C7" s="113" t="s">
        <v>42</v>
      </c>
      <c r="D7" s="113"/>
      <c r="E7" s="22"/>
      <c r="F7" s="120" t="s">
        <v>78</v>
      </c>
      <c r="G7" s="121" t="s">
        <v>43</v>
      </c>
      <c r="H7" s="121" t="s">
        <v>44</v>
      </c>
      <c r="I7" s="121"/>
      <c r="J7" s="217"/>
    </row>
    <row r="8" spans="2:58" x14ac:dyDescent="0.2">
      <c r="B8" s="218" t="str">
        <f>Pol.Rozvaděče!D21</f>
        <v xml:space="preserve"> Dodávka elektromateriálu</v>
      </c>
      <c r="C8" s="111"/>
      <c r="D8" s="111"/>
      <c r="E8" s="25"/>
      <c r="F8" s="122">
        <f>Pol.Rozvaděče!H21</f>
        <v>0</v>
      </c>
      <c r="G8" s="123">
        <v>0</v>
      </c>
      <c r="H8" s="123">
        <v>0</v>
      </c>
      <c r="I8" s="123">
        <v>0</v>
      </c>
      <c r="J8" s="219">
        <v>0</v>
      </c>
    </row>
    <row r="9" spans="2:58" x14ac:dyDescent="0.2">
      <c r="B9" s="220" t="str">
        <f>Pol.Rozvaděče!D29</f>
        <v xml:space="preserve"> Elektromontáže</v>
      </c>
      <c r="C9" s="114"/>
      <c r="D9" s="114"/>
      <c r="E9" s="29"/>
      <c r="F9" s="124">
        <f>Pol.Rozvaděče!H29</f>
        <v>0</v>
      </c>
      <c r="G9" s="125">
        <v>0</v>
      </c>
      <c r="H9" s="125">
        <v>0</v>
      </c>
      <c r="I9" s="125">
        <v>0</v>
      </c>
      <c r="J9" s="221">
        <v>0</v>
      </c>
    </row>
    <row r="10" spans="2:58" x14ac:dyDescent="0.2">
      <c r="B10" s="220" t="str">
        <f>Pol.Rozvaděče!D33</f>
        <v xml:space="preserve"> Práce v HZS</v>
      </c>
      <c r="C10" s="114"/>
      <c r="D10" s="114"/>
      <c r="E10" s="29"/>
      <c r="F10" s="124">
        <f>Pol.Rozvaděče!H33</f>
        <v>0</v>
      </c>
      <c r="G10" s="125">
        <v>0</v>
      </c>
      <c r="H10" s="125">
        <v>0</v>
      </c>
      <c r="I10" s="125">
        <v>0</v>
      </c>
      <c r="J10" s="221">
        <v>0</v>
      </c>
    </row>
    <row r="11" spans="2:58" ht="13.5" thickBot="1" x14ac:dyDescent="0.25">
      <c r="B11" s="218" t="str">
        <f>Pol.Rozvaděče!D37</f>
        <v xml:space="preserve"> Kontrola zkloušky</v>
      </c>
      <c r="C11" s="111"/>
      <c r="D11" s="111"/>
      <c r="E11" s="25"/>
      <c r="F11" s="122">
        <f>Pol.Rozvaděče!H37</f>
        <v>0</v>
      </c>
      <c r="G11" s="123">
        <v>0</v>
      </c>
      <c r="H11" s="123">
        <v>0</v>
      </c>
      <c r="I11" s="123">
        <v>0</v>
      </c>
      <c r="J11" s="219">
        <v>0</v>
      </c>
    </row>
    <row r="12" spans="2:58" s="13" customFormat="1" ht="13.5" thickBot="1" x14ac:dyDescent="0.25">
      <c r="B12" s="222"/>
      <c r="C12" s="113" t="s">
        <v>45</v>
      </c>
      <c r="D12" s="113"/>
      <c r="E12" s="33"/>
      <c r="F12" s="126">
        <f>SUM(F8:F11)</f>
        <v>0</v>
      </c>
      <c r="G12" s="127">
        <f>SUM(G8:G11)</f>
        <v>0</v>
      </c>
      <c r="H12" s="127">
        <f>SUM(H8:H11)</f>
        <v>0</v>
      </c>
      <c r="I12" s="127">
        <f>SUM(I8:I11)</f>
        <v>0</v>
      </c>
      <c r="J12" s="223">
        <f>SUM(J8:J11)</f>
        <v>0</v>
      </c>
    </row>
    <row r="13" spans="2:58" x14ac:dyDescent="0.2">
      <c r="B13" s="212"/>
      <c r="C13" s="111"/>
      <c r="D13" s="111"/>
      <c r="E13" s="80"/>
      <c r="F13" s="118"/>
      <c r="G13" s="118"/>
      <c r="H13" s="118"/>
      <c r="I13" s="118"/>
      <c r="J13" s="213"/>
    </row>
    <row r="14" spans="2:58" ht="19.5" customHeight="1" x14ac:dyDescent="0.2">
      <c r="B14" s="224" t="s">
        <v>46</v>
      </c>
      <c r="C14" s="112"/>
      <c r="D14" s="112"/>
      <c r="E14" s="20"/>
      <c r="F14" s="119"/>
      <c r="G14" s="119"/>
      <c r="H14" s="128"/>
      <c r="I14" s="119"/>
      <c r="J14" s="215"/>
      <c r="BB14" s="82"/>
      <c r="BC14" s="82"/>
      <c r="BD14" s="82"/>
      <c r="BE14" s="82"/>
      <c r="BF14" s="82"/>
    </row>
    <row r="15" spans="2:58" ht="13.5" thickBot="1" x14ac:dyDescent="0.25">
      <c r="B15" s="212"/>
      <c r="C15" s="111"/>
      <c r="D15" s="111"/>
      <c r="E15" s="80"/>
      <c r="F15" s="118"/>
      <c r="G15" s="118"/>
      <c r="H15" s="118"/>
      <c r="I15" s="118"/>
      <c r="J15" s="213"/>
    </row>
    <row r="16" spans="2:58" s="81" customFormat="1" x14ac:dyDescent="0.2">
      <c r="B16" s="225" t="s">
        <v>47</v>
      </c>
      <c r="C16" s="115"/>
      <c r="D16" s="115"/>
      <c r="E16" s="83"/>
      <c r="F16" s="129" t="s">
        <v>48</v>
      </c>
      <c r="G16" s="130" t="s">
        <v>49</v>
      </c>
      <c r="H16" s="130" t="s">
        <v>50</v>
      </c>
      <c r="I16" s="131"/>
      <c r="J16" s="226" t="s">
        <v>48</v>
      </c>
    </row>
    <row r="17" spans="2:54" x14ac:dyDescent="0.2">
      <c r="B17" s="227" t="s">
        <v>61</v>
      </c>
      <c r="C17" s="116"/>
      <c r="D17" s="11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27" t="s">
        <v>73</v>
      </c>
      <c r="C18" s="116"/>
      <c r="D18" s="116"/>
      <c r="E18" s="37"/>
      <c r="F18" s="38">
        <v>0</v>
      </c>
      <c r="G18" s="39">
        <v>10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27" t="s">
        <v>89</v>
      </c>
      <c r="C19" s="116"/>
      <c r="D19" s="116"/>
      <c r="E19" s="37"/>
      <c r="F19" s="38">
        <v>0</v>
      </c>
      <c r="G19" s="39">
        <v>10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27" t="s">
        <v>62</v>
      </c>
      <c r="C20" s="116"/>
      <c r="D20" s="11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27" t="s">
        <v>63</v>
      </c>
      <c r="C21" s="116"/>
      <c r="D21" s="11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27" t="s">
        <v>64</v>
      </c>
      <c r="C22" s="116"/>
      <c r="D22" s="11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27" t="s">
        <v>65</v>
      </c>
      <c r="C23" s="116"/>
      <c r="D23" s="11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27" t="s">
        <v>66</v>
      </c>
      <c r="C24" s="116"/>
      <c r="D24" s="11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28"/>
      <c r="C25" s="85" t="s">
        <v>51</v>
      </c>
      <c r="D25" s="114"/>
      <c r="E25" s="84"/>
      <c r="F25" s="132"/>
      <c r="G25" s="133"/>
      <c r="H25" s="133"/>
      <c r="I25" s="278">
        <f>SUM(J17:J24)</f>
        <v>0</v>
      </c>
      <c r="J25" s="279"/>
    </row>
    <row r="26" spans="2:54" x14ac:dyDescent="0.2">
      <c r="B26" s="229"/>
      <c r="J26" s="230"/>
    </row>
    <row r="27" spans="2:54" x14ac:dyDescent="0.2">
      <c r="B27" s="229"/>
      <c r="C27" s="231"/>
      <c r="G27" s="135"/>
      <c r="H27" s="136"/>
      <c r="I27" s="136"/>
      <c r="J27" s="232"/>
    </row>
    <row r="28" spans="2:54" x14ac:dyDescent="0.2">
      <c r="B28" s="229"/>
      <c r="G28" s="135"/>
      <c r="H28" s="136"/>
      <c r="I28" s="136"/>
      <c r="J28" s="232"/>
    </row>
    <row r="29" spans="2:54" x14ac:dyDescent="0.2">
      <c r="B29" s="229"/>
      <c r="G29" s="135"/>
      <c r="H29" s="136"/>
      <c r="I29" s="136"/>
      <c r="J29" s="232"/>
    </row>
    <row r="30" spans="2:54" x14ac:dyDescent="0.2">
      <c r="B30" s="229"/>
      <c r="G30" s="135"/>
      <c r="H30" s="136"/>
      <c r="I30" s="136"/>
      <c r="J30" s="232"/>
    </row>
    <row r="31" spans="2:54" x14ac:dyDescent="0.2">
      <c r="B31" s="229"/>
      <c r="G31" s="135"/>
      <c r="H31" s="136"/>
      <c r="I31" s="136"/>
      <c r="J31" s="232"/>
    </row>
    <row r="32" spans="2:54" x14ac:dyDescent="0.2">
      <c r="B32" s="229"/>
      <c r="G32" s="135"/>
      <c r="H32" s="136"/>
      <c r="I32" s="136"/>
      <c r="J32" s="232"/>
    </row>
    <row r="33" spans="2:10" x14ac:dyDescent="0.2">
      <c r="B33" s="229"/>
      <c r="G33" s="135"/>
      <c r="H33" s="136"/>
      <c r="I33" s="136"/>
      <c r="J33" s="232"/>
    </row>
    <row r="34" spans="2:10" x14ac:dyDescent="0.2">
      <c r="B34" s="229"/>
      <c r="G34" s="135"/>
      <c r="H34" s="136"/>
      <c r="I34" s="136"/>
      <c r="J34" s="232"/>
    </row>
    <row r="35" spans="2:10" x14ac:dyDescent="0.2">
      <c r="B35" s="229"/>
      <c r="G35" s="135"/>
      <c r="H35" s="136"/>
      <c r="I35" s="136"/>
      <c r="J35" s="232"/>
    </row>
    <row r="36" spans="2:10" ht="13.5" thickBot="1" x14ac:dyDescent="0.25">
      <c r="B36" s="233"/>
      <c r="C36" s="234"/>
      <c r="D36" s="234"/>
      <c r="E36" s="235"/>
      <c r="F36" s="236"/>
      <c r="G36" s="237"/>
      <c r="H36" s="238"/>
      <c r="I36" s="238"/>
      <c r="J36" s="239"/>
    </row>
    <row r="37" spans="2:10" ht="13.5" thickTop="1" x14ac:dyDescent="0.2">
      <c r="G37" s="135"/>
      <c r="H37" s="136"/>
      <c r="I37" s="136"/>
      <c r="J37" s="137"/>
    </row>
    <row r="38" spans="2:10" x14ac:dyDescent="0.2">
      <c r="G38" s="135"/>
      <c r="H38" s="136"/>
      <c r="I38" s="136"/>
      <c r="J38" s="137"/>
    </row>
    <row r="39" spans="2:10" x14ac:dyDescent="0.2">
      <c r="G39" s="135"/>
      <c r="H39" s="136"/>
      <c r="I39" s="136"/>
      <c r="J39" s="137"/>
    </row>
    <row r="40" spans="2:10" x14ac:dyDescent="0.2">
      <c r="G40" s="135"/>
      <c r="H40" s="136"/>
      <c r="I40" s="136"/>
      <c r="J40" s="137"/>
    </row>
    <row r="41" spans="2:10" x14ac:dyDescent="0.2">
      <c r="G41" s="135"/>
      <c r="H41" s="136"/>
      <c r="I41" s="136"/>
      <c r="J41" s="137"/>
    </row>
    <row r="42" spans="2:10" x14ac:dyDescent="0.2">
      <c r="G42" s="135"/>
      <c r="H42" s="136"/>
      <c r="I42" s="136"/>
      <c r="J42" s="137"/>
    </row>
    <row r="43" spans="2:10" x14ac:dyDescent="0.2">
      <c r="G43" s="135"/>
      <c r="H43" s="136"/>
      <c r="I43" s="136"/>
      <c r="J43" s="137"/>
    </row>
    <row r="44" spans="2:10" x14ac:dyDescent="0.2">
      <c r="G44" s="135"/>
      <c r="H44" s="136"/>
      <c r="I44" s="136"/>
      <c r="J44" s="137"/>
    </row>
    <row r="45" spans="2:10" x14ac:dyDescent="0.2">
      <c r="G45" s="135"/>
      <c r="H45" s="136"/>
      <c r="I45" s="136"/>
      <c r="J45" s="137"/>
    </row>
    <row r="46" spans="2:10" x14ac:dyDescent="0.2">
      <c r="G46" s="135"/>
      <c r="H46" s="136"/>
      <c r="I46" s="136"/>
      <c r="J46" s="137"/>
    </row>
    <row r="47" spans="2:10" x14ac:dyDescent="0.2">
      <c r="G47" s="135"/>
      <c r="H47" s="136"/>
      <c r="I47" s="136"/>
      <c r="J47" s="137"/>
    </row>
    <row r="48" spans="2:10" x14ac:dyDescent="0.2">
      <c r="G48" s="135"/>
      <c r="H48" s="136"/>
      <c r="I48" s="136"/>
      <c r="J48" s="137"/>
    </row>
    <row r="49" spans="7:10" x14ac:dyDescent="0.2">
      <c r="G49" s="135"/>
      <c r="H49" s="136"/>
      <c r="I49" s="136"/>
      <c r="J49" s="137"/>
    </row>
    <row r="50" spans="7:10" x14ac:dyDescent="0.2">
      <c r="G50" s="135"/>
      <c r="H50" s="136"/>
      <c r="I50" s="136"/>
      <c r="J50" s="137"/>
    </row>
    <row r="51" spans="7:10" x14ac:dyDescent="0.2">
      <c r="G51" s="135"/>
      <c r="H51" s="136"/>
      <c r="I51" s="136"/>
      <c r="J51" s="137"/>
    </row>
    <row r="52" spans="7:10" x14ac:dyDescent="0.2">
      <c r="G52" s="135"/>
      <c r="H52" s="136"/>
      <c r="I52" s="136"/>
      <c r="J52" s="137"/>
    </row>
    <row r="53" spans="7:10" x14ac:dyDescent="0.2">
      <c r="G53" s="135"/>
      <c r="H53" s="136"/>
      <c r="I53" s="136"/>
      <c r="J53" s="137"/>
    </row>
    <row r="54" spans="7:10" x14ac:dyDescent="0.2">
      <c r="G54" s="135"/>
      <c r="H54" s="136"/>
      <c r="I54" s="136"/>
      <c r="J54" s="137"/>
    </row>
    <row r="55" spans="7:10" x14ac:dyDescent="0.2">
      <c r="G55" s="135"/>
      <c r="H55" s="136"/>
      <c r="I55" s="136"/>
      <c r="J55" s="137"/>
    </row>
    <row r="56" spans="7:10" x14ac:dyDescent="0.2">
      <c r="G56" s="135"/>
      <c r="H56" s="136"/>
      <c r="I56" s="136"/>
      <c r="J56" s="137"/>
    </row>
    <row r="57" spans="7:10" x14ac:dyDescent="0.2">
      <c r="G57" s="135"/>
      <c r="H57" s="136"/>
      <c r="I57" s="136"/>
      <c r="J57" s="137"/>
    </row>
    <row r="58" spans="7:10" x14ac:dyDescent="0.2">
      <c r="G58" s="135"/>
      <c r="H58" s="136"/>
      <c r="I58" s="136"/>
      <c r="J58" s="137"/>
    </row>
    <row r="59" spans="7:10" x14ac:dyDescent="0.2">
      <c r="G59" s="135"/>
      <c r="H59" s="136"/>
      <c r="I59" s="136"/>
      <c r="J59" s="137"/>
    </row>
    <row r="60" spans="7:10" x14ac:dyDescent="0.2">
      <c r="G60" s="135"/>
      <c r="H60" s="136"/>
      <c r="I60" s="136"/>
      <c r="J60" s="137"/>
    </row>
    <row r="61" spans="7:10" x14ac:dyDescent="0.2">
      <c r="G61" s="135"/>
      <c r="H61" s="136"/>
      <c r="I61" s="136"/>
      <c r="J61" s="137"/>
    </row>
    <row r="62" spans="7:10" x14ac:dyDescent="0.2">
      <c r="G62" s="135"/>
      <c r="H62" s="136"/>
      <c r="I62" s="136"/>
      <c r="J62" s="137"/>
    </row>
    <row r="63" spans="7:10" x14ac:dyDescent="0.2">
      <c r="G63" s="135"/>
      <c r="H63" s="136"/>
      <c r="I63" s="136"/>
      <c r="J63" s="137"/>
    </row>
    <row r="64" spans="7:10" x14ac:dyDescent="0.2">
      <c r="G64" s="135"/>
      <c r="H64" s="136"/>
      <c r="I64" s="136"/>
      <c r="J64" s="137"/>
    </row>
    <row r="65" spans="7:10" x14ac:dyDescent="0.2">
      <c r="G65" s="135"/>
      <c r="H65" s="136"/>
      <c r="I65" s="136"/>
      <c r="J65" s="137"/>
    </row>
    <row r="66" spans="7:10" x14ac:dyDescent="0.2">
      <c r="G66" s="135"/>
      <c r="H66" s="136"/>
      <c r="I66" s="136"/>
      <c r="J66" s="137"/>
    </row>
    <row r="67" spans="7:10" x14ac:dyDescent="0.2">
      <c r="G67" s="135"/>
      <c r="H67" s="136"/>
      <c r="I67" s="136"/>
      <c r="J67" s="137"/>
    </row>
    <row r="68" spans="7:10" x14ac:dyDescent="0.2">
      <c r="G68" s="135"/>
      <c r="H68" s="136"/>
      <c r="I68" s="136"/>
      <c r="J68" s="137"/>
    </row>
    <row r="69" spans="7:10" x14ac:dyDescent="0.2">
      <c r="G69" s="135"/>
      <c r="H69" s="136"/>
      <c r="I69" s="136"/>
      <c r="J69" s="137"/>
    </row>
    <row r="70" spans="7:10" x14ac:dyDescent="0.2">
      <c r="G70" s="135"/>
      <c r="H70" s="136"/>
      <c r="I70" s="136"/>
      <c r="J70" s="137"/>
    </row>
    <row r="71" spans="7:10" x14ac:dyDescent="0.2">
      <c r="G71" s="135"/>
      <c r="H71" s="136"/>
      <c r="I71" s="136"/>
      <c r="J71" s="137"/>
    </row>
    <row r="72" spans="7:10" x14ac:dyDescent="0.2">
      <c r="G72" s="135"/>
      <c r="H72" s="136"/>
      <c r="I72" s="136"/>
      <c r="J72" s="137"/>
    </row>
    <row r="73" spans="7:10" x14ac:dyDescent="0.2">
      <c r="G73" s="135"/>
      <c r="H73" s="136"/>
      <c r="I73" s="136"/>
      <c r="J73" s="137"/>
    </row>
    <row r="74" spans="7:10" x14ac:dyDescent="0.2">
      <c r="G74" s="135"/>
      <c r="H74" s="136"/>
      <c r="I74" s="136"/>
      <c r="J74" s="137"/>
    </row>
    <row r="75" spans="7:10" x14ac:dyDescent="0.2">
      <c r="G75" s="135"/>
      <c r="H75" s="136"/>
      <c r="I75" s="136"/>
      <c r="J75" s="137"/>
    </row>
    <row r="76" spans="7:10" x14ac:dyDescent="0.2">
      <c r="G76" s="135"/>
      <c r="H76" s="136"/>
      <c r="I76" s="136"/>
      <c r="J76" s="137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97"/>
  <sheetViews>
    <sheetView showGridLines="0" showZeros="0" zoomScale="130" zoomScaleNormal="130" zoomScaleSheetLayoutView="100" workbookViewId="0">
      <selection activeCell="G37" sqref="G37"/>
    </sheetView>
  </sheetViews>
  <sheetFormatPr defaultRowHeight="12" x14ac:dyDescent="0.2"/>
  <cols>
    <col min="1" max="1" width="9.140625" style="50"/>
    <col min="2" max="2" width="4.285156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76" customWidth="1"/>
    <col min="7" max="7" width="10" style="92" customWidth="1"/>
    <col min="8" max="8" width="14.28515625" style="73" customWidth="1"/>
    <col min="9" max="12" width="12.7109375" style="50" customWidth="1"/>
    <col min="13" max="15" width="11.42578125" style="50" customWidth="1"/>
    <col min="16" max="16384" width="9.140625" style="50"/>
  </cols>
  <sheetData>
    <row r="2" spans="2:8" x14ac:dyDescent="0.2">
      <c r="B2" s="284" t="s">
        <v>4</v>
      </c>
      <c r="C2" s="284"/>
      <c r="D2" s="104"/>
      <c r="E2" s="70"/>
      <c r="F2" s="87"/>
      <c r="G2" s="89"/>
      <c r="H2" s="70"/>
    </row>
    <row r="3" spans="2:8" x14ac:dyDescent="0.2">
      <c r="B3" s="285" t="s">
        <v>0</v>
      </c>
      <c r="C3" s="284"/>
      <c r="D3" s="61" t="s">
        <v>82</v>
      </c>
      <c r="E3" s="70"/>
      <c r="F3" s="87"/>
      <c r="G3" s="89"/>
      <c r="H3" s="70"/>
    </row>
    <row r="4" spans="2:8" x14ac:dyDescent="0.2">
      <c r="B4" s="70"/>
      <c r="C4" s="72"/>
      <c r="D4" s="72"/>
      <c r="E4" s="70"/>
      <c r="F4" s="87"/>
      <c r="G4" s="89"/>
      <c r="H4" s="70"/>
    </row>
    <row r="5" spans="2:8" s="56" customFormat="1" x14ac:dyDescent="0.2">
      <c r="B5" s="18" t="s">
        <v>52</v>
      </c>
      <c r="C5" s="61" t="s">
        <v>53</v>
      </c>
      <c r="D5" s="61" t="s">
        <v>54</v>
      </c>
      <c r="E5" s="60" t="s">
        <v>56</v>
      </c>
      <c r="F5" s="88" t="s">
        <v>55</v>
      </c>
      <c r="G5" s="90" t="s">
        <v>57</v>
      </c>
      <c r="H5" s="60" t="s">
        <v>58</v>
      </c>
    </row>
    <row r="6" spans="2:8" x14ac:dyDescent="0.2">
      <c r="B6" s="60" t="s">
        <v>59</v>
      </c>
      <c r="C6" s="86"/>
      <c r="D6" s="101" t="s">
        <v>72</v>
      </c>
      <c r="E6" s="70"/>
      <c r="F6" s="87"/>
      <c r="G6" s="89"/>
      <c r="H6" s="70"/>
    </row>
    <row r="7" spans="2:8" x14ac:dyDescent="0.2">
      <c r="B7" s="60"/>
      <c r="C7" s="86"/>
      <c r="D7" s="101" t="s">
        <v>165</v>
      </c>
      <c r="E7" s="70"/>
      <c r="F7" s="87"/>
      <c r="G7" s="89"/>
      <c r="H7" s="70"/>
    </row>
    <row r="8" spans="2:8" x14ac:dyDescent="0.2">
      <c r="B8" s="95"/>
      <c r="C8" s="96"/>
      <c r="D8" s="96" t="s">
        <v>167</v>
      </c>
      <c r="E8" s="95">
        <v>1</v>
      </c>
      <c r="F8" s="97" t="s">
        <v>67</v>
      </c>
      <c r="G8" s="107">
        <v>0</v>
      </c>
      <c r="H8" s="102">
        <f>E8*G8</f>
        <v>0</v>
      </c>
    </row>
    <row r="9" spans="2:8" x14ac:dyDescent="0.2">
      <c r="B9" s="95"/>
      <c r="C9" s="96"/>
      <c r="D9" s="267" t="s">
        <v>159</v>
      </c>
      <c r="E9" s="95">
        <v>4</v>
      </c>
      <c r="F9" s="97" t="s">
        <v>67</v>
      </c>
      <c r="G9" s="107">
        <v>0</v>
      </c>
      <c r="H9" s="102">
        <f>E9*G9</f>
        <v>0</v>
      </c>
    </row>
    <row r="10" spans="2:8" x14ac:dyDescent="0.2">
      <c r="B10" s="95"/>
      <c r="C10" s="96"/>
      <c r="D10" s="267" t="s">
        <v>160</v>
      </c>
      <c r="E10" s="95">
        <v>7</v>
      </c>
      <c r="F10" s="97" t="s">
        <v>67</v>
      </c>
      <c r="G10" s="107">
        <v>0</v>
      </c>
      <c r="H10" s="102">
        <f>E10*G10</f>
        <v>0</v>
      </c>
    </row>
    <row r="11" spans="2:8" x14ac:dyDescent="0.2">
      <c r="B11" s="95"/>
      <c r="C11" s="96"/>
      <c r="D11" s="96" t="s">
        <v>153</v>
      </c>
      <c r="E11" s="95">
        <v>2</v>
      </c>
      <c r="F11" s="97" t="s">
        <v>67</v>
      </c>
      <c r="G11" s="107">
        <v>0</v>
      </c>
      <c r="H11" s="102">
        <f t="shared" ref="H11:H17" si="0">E11*G11</f>
        <v>0</v>
      </c>
    </row>
    <row r="12" spans="2:8" x14ac:dyDescent="0.2">
      <c r="B12" s="95"/>
      <c r="C12" s="96"/>
      <c r="D12" s="96" t="s">
        <v>154</v>
      </c>
      <c r="E12" s="95">
        <v>2</v>
      </c>
      <c r="F12" s="97" t="s">
        <v>67</v>
      </c>
      <c r="G12" s="107">
        <v>0</v>
      </c>
      <c r="H12" s="102">
        <f t="shared" si="0"/>
        <v>0</v>
      </c>
    </row>
    <row r="13" spans="2:8" x14ac:dyDescent="0.2">
      <c r="B13" s="95"/>
      <c r="C13" s="96"/>
      <c r="D13" s="96" t="s">
        <v>155</v>
      </c>
      <c r="E13" s="95">
        <v>1</v>
      </c>
      <c r="F13" s="97" t="s">
        <v>67</v>
      </c>
      <c r="G13" s="107">
        <v>0</v>
      </c>
      <c r="H13" s="102">
        <f t="shared" si="0"/>
        <v>0</v>
      </c>
    </row>
    <row r="14" spans="2:8" x14ac:dyDescent="0.2">
      <c r="B14" s="95"/>
      <c r="C14" s="96"/>
      <c r="D14" s="268" t="s">
        <v>156</v>
      </c>
      <c r="E14" s="95">
        <v>1</v>
      </c>
      <c r="F14" s="97" t="s">
        <v>67</v>
      </c>
      <c r="G14" s="107">
        <v>0</v>
      </c>
      <c r="H14" s="102">
        <f t="shared" si="0"/>
        <v>0</v>
      </c>
    </row>
    <row r="15" spans="2:8" x14ac:dyDescent="0.2">
      <c r="B15" s="95"/>
      <c r="C15" s="96"/>
      <c r="D15" s="96" t="s">
        <v>157</v>
      </c>
      <c r="E15" s="95">
        <v>1</v>
      </c>
      <c r="F15" s="97" t="s">
        <v>67</v>
      </c>
      <c r="G15" s="107">
        <v>0</v>
      </c>
      <c r="H15" s="102">
        <f t="shared" si="0"/>
        <v>0</v>
      </c>
    </row>
    <row r="16" spans="2:8" x14ac:dyDescent="0.2">
      <c r="B16" s="95"/>
      <c r="C16" s="96"/>
      <c r="D16" s="96" t="s">
        <v>158</v>
      </c>
      <c r="E16" s="95">
        <v>2</v>
      </c>
      <c r="F16" s="97" t="s">
        <v>67</v>
      </c>
      <c r="G16" s="107">
        <v>0</v>
      </c>
      <c r="H16" s="102">
        <f t="shared" si="0"/>
        <v>0</v>
      </c>
    </row>
    <row r="17" spans="2:12" x14ac:dyDescent="0.2">
      <c r="B17" s="95"/>
      <c r="C17" s="96"/>
      <c r="D17" s="96" t="s">
        <v>161</v>
      </c>
      <c r="E17" s="95">
        <v>2</v>
      </c>
      <c r="F17" s="97" t="s">
        <v>67</v>
      </c>
      <c r="G17" s="107">
        <v>0</v>
      </c>
      <c r="H17" s="102">
        <f t="shared" si="0"/>
        <v>0</v>
      </c>
    </row>
    <row r="18" spans="2:12" x14ac:dyDescent="0.2">
      <c r="B18" s="95"/>
      <c r="C18" s="96"/>
      <c r="D18" s="96" t="s">
        <v>166</v>
      </c>
      <c r="E18" s="95">
        <v>1</v>
      </c>
      <c r="F18" s="97" t="s">
        <v>67</v>
      </c>
      <c r="G18" s="107">
        <v>0</v>
      </c>
      <c r="H18" s="102">
        <f>E18*G18</f>
        <v>0</v>
      </c>
      <c r="I18" s="98"/>
      <c r="J18" s="98"/>
      <c r="K18" s="98"/>
      <c r="L18" s="99"/>
    </row>
    <row r="19" spans="2:12" x14ac:dyDescent="0.2">
      <c r="B19" s="95"/>
      <c r="C19" s="96"/>
      <c r="D19" s="267" t="s">
        <v>164</v>
      </c>
      <c r="E19" s="95">
        <v>1</v>
      </c>
      <c r="F19" s="97" t="s">
        <v>67</v>
      </c>
      <c r="G19" s="107">
        <v>0</v>
      </c>
      <c r="H19" s="102">
        <f>E19*G19</f>
        <v>0</v>
      </c>
      <c r="I19" s="98"/>
      <c r="J19" s="98"/>
      <c r="K19" s="98"/>
      <c r="L19" s="99"/>
    </row>
    <row r="20" spans="2:12" x14ac:dyDescent="0.2">
      <c r="B20" s="95"/>
      <c r="C20" s="96"/>
      <c r="D20" s="96" t="s">
        <v>127</v>
      </c>
      <c r="E20" s="95">
        <v>10</v>
      </c>
      <c r="F20" s="97" t="s">
        <v>68</v>
      </c>
      <c r="G20" s="107">
        <v>0</v>
      </c>
      <c r="H20" s="102">
        <f>E20*G20</f>
        <v>0</v>
      </c>
      <c r="I20" s="98"/>
      <c r="J20" s="98"/>
      <c r="K20" s="98"/>
      <c r="L20" s="99"/>
    </row>
    <row r="21" spans="2:12" x14ac:dyDescent="0.2">
      <c r="B21" s="70"/>
      <c r="C21" s="86" t="s">
        <v>60</v>
      </c>
      <c r="D21" s="61" t="str">
        <f>CONCATENATE(C6," ",D6)</f>
        <v xml:space="preserve"> Dodávka elektromateriálu</v>
      </c>
      <c r="E21" s="70"/>
      <c r="F21" s="87"/>
      <c r="G21" s="89"/>
      <c r="H21" s="94">
        <f>SUM(H8:H20)</f>
        <v>0</v>
      </c>
    </row>
    <row r="22" spans="2:12" x14ac:dyDescent="0.2">
      <c r="B22" s="70"/>
      <c r="C22" s="86"/>
      <c r="D22" s="61"/>
      <c r="E22" s="70"/>
      <c r="F22" s="87"/>
      <c r="G22" s="89"/>
      <c r="H22" s="94"/>
    </row>
    <row r="23" spans="2:12" x14ac:dyDescent="0.2">
      <c r="B23" s="60" t="s">
        <v>59</v>
      </c>
      <c r="C23" s="86"/>
      <c r="D23" s="101" t="s">
        <v>69</v>
      </c>
      <c r="E23" s="70"/>
      <c r="F23" s="87"/>
      <c r="G23" s="89"/>
      <c r="H23" s="70"/>
      <c r="I23" s="52"/>
    </row>
    <row r="24" spans="2:12" x14ac:dyDescent="0.2">
      <c r="B24" s="60"/>
      <c r="C24" s="86"/>
      <c r="D24" s="101" t="s">
        <v>105</v>
      </c>
      <c r="E24" s="70"/>
      <c r="F24" s="87"/>
      <c r="G24" s="89"/>
      <c r="H24" s="70"/>
    </row>
    <row r="25" spans="2:12" x14ac:dyDescent="0.2">
      <c r="B25" s="60"/>
      <c r="C25" s="86"/>
      <c r="D25" s="100" t="s">
        <v>106</v>
      </c>
      <c r="E25" s="105">
        <v>1</v>
      </c>
      <c r="F25" s="97" t="s">
        <v>67</v>
      </c>
      <c r="G25" s="266">
        <v>0</v>
      </c>
      <c r="H25" s="102">
        <f t="shared" ref="H25:H28" si="1">E25*G25</f>
        <v>0</v>
      </c>
      <c r="I25" s="52"/>
    </row>
    <row r="26" spans="2:12" x14ac:dyDescent="0.2">
      <c r="B26" s="60"/>
      <c r="C26" s="86"/>
      <c r="D26" s="100" t="s">
        <v>107</v>
      </c>
      <c r="E26" s="105">
        <v>10</v>
      </c>
      <c r="F26" s="97" t="s">
        <v>68</v>
      </c>
      <c r="G26" s="266">
        <v>0</v>
      </c>
      <c r="H26" s="102">
        <f t="shared" si="1"/>
        <v>0</v>
      </c>
      <c r="I26" s="52"/>
    </row>
    <row r="27" spans="2:12" x14ac:dyDescent="0.2">
      <c r="B27" s="60"/>
      <c r="C27" s="86"/>
      <c r="D27" s="100" t="s">
        <v>128</v>
      </c>
      <c r="E27" s="105">
        <v>17</v>
      </c>
      <c r="F27" s="97" t="s">
        <v>67</v>
      </c>
      <c r="G27" s="266">
        <v>0</v>
      </c>
      <c r="H27" s="102">
        <f t="shared" si="1"/>
        <v>0</v>
      </c>
      <c r="I27" s="52"/>
    </row>
    <row r="28" spans="2:12" x14ac:dyDescent="0.2">
      <c r="B28" s="60"/>
      <c r="C28" s="86"/>
      <c r="D28" s="100" t="s">
        <v>108</v>
      </c>
      <c r="E28" s="105">
        <v>6</v>
      </c>
      <c r="F28" s="97" t="s">
        <v>67</v>
      </c>
      <c r="G28" s="266">
        <v>0</v>
      </c>
      <c r="H28" s="102">
        <f t="shared" si="1"/>
        <v>0</v>
      </c>
      <c r="I28" s="52"/>
    </row>
    <row r="29" spans="2:12" x14ac:dyDescent="0.2">
      <c r="B29" s="60"/>
      <c r="C29" s="86" t="s">
        <v>60</v>
      </c>
      <c r="D29" s="61" t="str">
        <f>CONCATENATE(C23," ",D23)</f>
        <v xml:space="preserve"> Elektromontáže</v>
      </c>
      <c r="E29" s="70"/>
      <c r="F29" s="87"/>
      <c r="G29" s="89"/>
      <c r="H29" s="94">
        <f>SUM(H25:H28)</f>
        <v>0</v>
      </c>
    </row>
    <row r="30" spans="2:12" x14ac:dyDescent="0.2">
      <c r="B30" s="70"/>
      <c r="C30" s="86"/>
      <c r="D30" s="61"/>
      <c r="E30" s="70"/>
      <c r="F30" s="87"/>
      <c r="G30" s="89"/>
      <c r="H30" s="94"/>
    </row>
    <row r="31" spans="2:12" x14ac:dyDescent="0.2">
      <c r="B31" s="60" t="s">
        <v>59</v>
      </c>
      <c r="C31" s="86"/>
      <c r="D31" s="101" t="s">
        <v>75</v>
      </c>
      <c r="E31" s="70"/>
      <c r="F31" s="87"/>
      <c r="G31" s="89"/>
      <c r="H31" s="71"/>
    </row>
    <row r="32" spans="2:12" x14ac:dyDescent="0.2">
      <c r="B32" s="70"/>
      <c r="C32" s="86"/>
      <c r="D32" s="100" t="s">
        <v>83</v>
      </c>
      <c r="E32" s="102">
        <v>8</v>
      </c>
      <c r="F32" s="87" t="s">
        <v>71</v>
      </c>
      <c r="G32" s="109">
        <v>0</v>
      </c>
      <c r="H32" s="71">
        <f>ROUND(E32*G32,2)</f>
        <v>0</v>
      </c>
    </row>
    <row r="33" spans="2:12" x14ac:dyDescent="0.2">
      <c r="B33" s="70"/>
      <c r="C33" s="86" t="s">
        <v>60</v>
      </c>
      <c r="D33" s="61" t="str">
        <f>CONCATENATE(C31," ",D31)</f>
        <v xml:space="preserve"> Práce v HZS</v>
      </c>
      <c r="E33" s="71"/>
      <c r="F33" s="87"/>
      <c r="G33" s="109"/>
      <c r="H33" s="94">
        <f>SUM(H32)</f>
        <v>0</v>
      </c>
      <c r="I33" s="57"/>
      <c r="J33" s="57"/>
      <c r="K33" s="57"/>
      <c r="L33" s="57"/>
    </row>
    <row r="34" spans="2:12" x14ac:dyDescent="0.2">
      <c r="B34" s="70"/>
      <c r="C34" s="86"/>
      <c r="D34" s="61"/>
      <c r="E34" s="71"/>
      <c r="F34" s="87"/>
      <c r="G34" s="109"/>
      <c r="H34" s="94"/>
      <c r="I34" s="57"/>
      <c r="J34" s="57"/>
      <c r="K34" s="57"/>
      <c r="L34" s="57"/>
    </row>
    <row r="35" spans="2:12" x14ac:dyDescent="0.2">
      <c r="B35" s="60" t="s">
        <v>59</v>
      </c>
      <c r="C35" s="86"/>
      <c r="D35" s="101" t="s">
        <v>162</v>
      </c>
      <c r="E35" s="71"/>
      <c r="F35" s="87"/>
      <c r="G35" s="109"/>
      <c r="H35" s="71"/>
      <c r="I35" s="52"/>
    </row>
    <row r="36" spans="2:12" x14ac:dyDescent="0.2">
      <c r="B36" s="70"/>
      <c r="C36" s="86"/>
      <c r="D36" s="100" t="s">
        <v>163</v>
      </c>
      <c r="E36" s="102">
        <v>4</v>
      </c>
      <c r="F36" s="106" t="s">
        <v>71</v>
      </c>
      <c r="G36" s="109">
        <v>0</v>
      </c>
      <c r="H36" s="71">
        <f>ROUND(E36*G36,2)</f>
        <v>0</v>
      </c>
      <c r="I36" s="52"/>
    </row>
    <row r="37" spans="2:12" x14ac:dyDescent="0.2">
      <c r="B37" s="70"/>
      <c r="C37" s="86" t="s">
        <v>60</v>
      </c>
      <c r="D37" s="61" t="str">
        <f>CONCATENATE(C35," ",D35)</f>
        <v xml:space="preserve"> Kontrola zkloušky</v>
      </c>
      <c r="E37" s="71"/>
      <c r="F37" s="87"/>
      <c r="G37" s="89"/>
      <c r="H37" s="94">
        <f>SUM(H36)</f>
        <v>0</v>
      </c>
      <c r="I37" s="57"/>
      <c r="J37" s="57"/>
      <c r="K37" s="57"/>
      <c r="L37" s="57"/>
    </row>
    <row r="39" spans="2:12" s="56" customFormat="1" x14ac:dyDescent="0.2">
      <c r="B39" s="51"/>
      <c r="C39" s="53"/>
      <c r="D39" s="53"/>
      <c r="E39" s="51"/>
      <c r="F39" s="57"/>
      <c r="G39" s="91"/>
      <c r="H39" s="55">
        <f>SUM(H37,H33,H29,H21)</f>
        <v>0</v>
      </c>
      <c r="I39" s="57"/>
      <c r="J39" s="57"/>
      <c r="K39" s="57"/>
      <c r="L39" s="57"/>
    </row>
    <row r="40" spans="2:12" x14ac:dyDescent="0.2">
      <c r="I40" s="52"/>
      <c r="J40" s="52"/>
      <c r="K40" s="52"/>
      <c r="L40" s="52"/>
    </row>
    <row r="41" spans="2:12" x14ac:dyDescent="0.2">
      <c r="I41" s="58"/>
      <c r="J41" s="58"/>
      <c r="K41" s="58"/>
      <c r="L41" s="58"/>
    </row>
    <row r="97" spans="8:8" x14ac:dyDescent="0.2">
      <c r="H97" s="75"/>
    </row>
  </sheetData>
  <mergeCells count="2">
    <mergeCell ref="B2:C2"/>
    <mergeCell ref="B3:C3"/>
  </mergeCells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BF76"/>
  <sheetViews>
    <sheetView zoomScaleNormal="100" zoomScaleSheetLayoutView="100" workbookViewId="0">
      <selection activeCell="F10" sqref="F10"/>
    </sheetView>
  </sheetViews>
  <sheetFormatPr defaultRowHeight="12.75" x14ac:dyDescent="0.2"/>
  <cols>
    <col min="1" max="1" width="9.140625" style="77"/>
    <col min="2" max="2" width="5.85546875" style="117" customWidth="1"/>
    <col min="3" max="3" width="6.140625" style="117" customWidth="1"/>
    <col min="4" max="4" width="17.140625" style="117" customWidth="1"/>
    <col min="5" max="5" width="17.140625" style="77" customWidth="1"/>
    <col min="6" max="10" width="17.140625" style="134" customWidth="1"/>
    <col min="11" max="16384" width="9.140625" style="77"/>
  </cols>
  <sheetData>
    <row r="1" spans="2:58" ht="13.5" thickBot="1" x14ac:dyDescent="0.25"/>
    <row r="2" spans="2:58" ht="13.5" thickTop="1" x14ac:dyDescent="0.2">
      <c r="B2" s="286" t="s">
        <v>4</v>
      </c>
      <c r="C2" s="287"/>
      <c r="D2" s="206"/>
      <c r="E2" s="207"/>
      <c r="F2" s="208"/>
      <c r="G2" s="208"/>
      <c r="H2" s="208"/>
      <c r="I2" s="209"/>
      <c r="J2" s="210"/>
    </row>
    <row r="3" spans="2:58" ht="13.5" thickBot="1" x14ac:dyDescent="0.25">
      <c r="B3" s="288" t="s">
        <v>0</v>
      </c>
      <c r="C3" s="289"/>
      <c r="D3" s="110" t="s">
        <v>88</v>
      </c>
      <c r="E3" s="78"/>
      <c r="F3" s="79"/>
      <c r="G3" s="79"/>
      <c r="H3" s="79"/>
      <c r="I3" s="79"/>
      <c r="J3" s="211"/>
    </row>
    <row r="4" spans="2:58" ht="13.5" thickTop="1" x14ac:dyDescent="0.2">
      <c r="B4" s="212"/>
      <c r="C4" s="111"/>
      <c r="D4" s="111"/>
      <c r="E4" s="80"/>
      <c r="F4" s="118"/>
      <c r="G4" s="118"/>
      <c r="H4" s="118"/>
      <c r="I4" s="118"/>
      <c r="J4" s="213"/>
    </row>
    <row r="5" spans="2:58" ht="19.5" customHeight="1" x14ac:dyDescent="0.2">
      <c r="B5" s="214" t="s">
        <v>41</v>
      </c>
      <c r="C5" s="112"/>
      <c r="D5" s="112"/>
      <c r="E5" s="20"/>
      <c r="F5" s="119"/>
      <c r="G5" s="119"/>
      <c r="H5" s="119"/>
      <c r="I5" s="119"/>
      <c r="J5" s="215"/>
    </row>
    <row r="6" spans="2:58" ht="13.5" thickBot="1" x14ac:dyDescent="0.25">
      <c r="B6" s="212"/>
      <c r="C6" s="111"/>
      <c r="D6" s="111"/>
      <c r="E6" s="80"/>
      <c r="F6" s="118"/>
      <c r="G6" s="118"/>
      <c r="H6" s="118"/>
      <c r="I6" s="118"/>
      <c r="J6" s="213"/>
    </row>
    <row r="7" spans="2:58" s="81" customFormat="1" ht="13.5" thickBot="1" x14ac:dyDescent="0.25">
      <c r="B7" s="216"/>
      <c r="C7" s="113" t="s">
        <v>42</v>
      </c>
      <c r="D7" s="113"/>
      <c r="E7" s="22"/>
      <c r="F7" s="120" t="s">
        <v>78</v>
      </c>
      <c r="G7" s="121" t="s">
        <v>43</v>
      </c>
      <c r="H7" s="121" t="s">
        <v>44</v>
      </c>
      <c r="I7" s="121"/>
      <c r="J7" s="217"/>
    </row>
    <row r="8" spans="2:58" x14ac:dyDescent="0.2">
      <c r="B8" s="218" t="str">
        <f>Pol.Slaboproud!D16</f>
        <v xml:space="preserve"> Dodávka elektromateriálu</v>
      </c>
      <c r="C8" s="111"/>
      <c r="D8" s="111"/>
      <c r="E8" s="25"/>
      <c r="F8" s="122">
        <f>Pol.Slaboproud!H16</f>
        <v>0</v>
      </c>
      <c r="G8" s="123">
        <v>0</v>
      </c>
      <c r="H8" s="123">
        <v>0</v>
      </c>
      <c r="I8" s="123">
        <v>0</v>
      </c>
      <c r="J8" s="219">
        <v>0</v>
      </c>
    </row>
    <row r="9" spans="2:58" x14ac:dyDescent="0.2">
      <c r="B9" s="220" t="str">
        <f>Pol.Slaboproud!D27</f>
        <v xml:space="preserve"> Elektromontáže</v>
      </c>
      <c r="C9" s="114"/>
      <c r="D9" s="114"/>
      <c r="E9" s="29"/>
      <c r="F9" s="124">
        <f>Pol.Slaboproud!H27</f>
        <v>0</v>
      </c>
      <c r="G9" s="125">
        <v>0</v>
      </c>
      <c r="H9" s="125">
        <v>0</v>
      </c>
      <c r="I9" s="125">
        <v>0</v>
      </c>
      <c r="J9" s="221">
        <v>0</v>
      </c>
    </row>
    <row r="10" spans="2:58" x14ac:dyDescent="0.2">
      <c r="B10" s="220" t="str">
        <f>Pol.Slaboproud!D31</f>
        <v xml:space="preserve"> Práce v HZS</v>
      </c>
      <c r="C10" s="114"/>
      <c r="D10" s="114"/>
      <c r="E10" s="29"/>
      <c r="F10" s="124">
        <f>Pol.Slaboproud!H31</f>
        <v>0</v>
      </c>
      <c r="G10" s="125">
        <v>0</v>
      </c>
      <c r="H10" s="125">
        <v>0</v>
      </c>
      <c r="I10" s="125">
        <v>0</v>
      </c>
      <c r="J10" s="221">
        <v>0</v>
      </c>
    </row>
    <row r="11" spans="2:58" ht="13.5" thickBot="1" x14ac:dyDescent="0.25">
      <c r="B11" s="218" t="str">
        <f>Pol.Slaboproud!D33</f>
        <v>Zkoušky a měření</v>
      </c>
      <c r="C11" s="111"/>
      <c r="D11" s="111"/>
      <c r="E11" s="25"/>
      <c r="F11" s="122">
        <f>Pol.Slaboproud!H35</f>
        <v>0</v>
      </c>
      <c r="G11" s="123">
        <v>0</v>
      </c>
      <c r="H11" s="123">
        <v>0</v>
      </c>
      <c r="I11" s="123">
        <v>0</v>
      </c>
      <c r="J11" s="219">
        <v>0</v>
      </c>
    </row>
    <row r="12" spans="2:58" s="13" customFormat="1" ht="13.5" thickBot="1" x14ac:dyDescent="0.25">
      <c r="B12" s="222"/>
      <c r="C12" s="113" t="s">
        <v>45</v>
      </c>
      <c r="D12" s="113"/>
      <c r="E12" s="33"/>
      <c r="F12" s="126">
        <f>SUM(F8:F11)</f>
        <v>0</v>
      </c>
      <c r="G12" s="127">
        <f>SUM(G8:G11)</f>
        <v>0</v>
      </c>
      <c r="H12" s="127">
        <f>SUM(H8:H11)</f>
        <v>0</v>
      </c>
      <c r="I12" s="127">
        <f>SUM(I8:I11)</f>
        <v>0</v>
      </c>
      <c r="J12" s="223">
        <f>SUM(J8:J11)</f>
        <v>0</v>
      </c>
    </row>
    <row r="13" spans="2:58" x14ac:dyDescent="0.2">
      <c r="B13" s="212"/>
      <c r="C13" s="111"/>
      <c r="D13" s="111"/>
      <c r="E13" s="80"/>
      <c r="F13" s="118"/>
      <c r="G13" s="118"/>
      <c r="H13" s="118"/>
      <c r="I13" s="118"/>
      <c r="J13" s="213"/>
    </row>
    <row r="14" spans="2:58" ht="19.5" customHeight="1" x14ac:dyDescent="0.2">
      <c r="B14" s="224" t="s">
        <v>46</v>
      </c>
      <c r="C14" s="112"/>
      <c r="D14" s="112"/>
      <c r="E14" s="20"/>
      <c r="F14" s="119"/>
      <c r="G14" s="119"/>
      <c r="H14" s="128"/>
      <c r="I14" s="119"/>
      <c r="J14" s="215"/>
      <c r="BB14" s="82"/>
      <c r="BC14" s="82"/>
      <c r="BD14" s="82"/>
      <c r="BE14" s="82"/>
      <c r="BF14" s="82"/>
    </row>
    <row r="15" spans="2:58" ht="13.5" thickBot="1" x14ac:dyDescent="0.25">
      <c r="B15" s="212"/>
      <c r="C15" s="111"/>
      <c r="D15" s="111"/>
      <c r="E15" s="80"/>
      <c r="F15" s="118"/>
      <c r="G15" s="118"/>
      <c r="H15" s="118"/>
      <c r="I15" s="118"/>
      <c r="J15" s="213"/>
    </row>
    <row r="16" spans="2:58" s="81" customFormat="1" x14ac:dyDescent="0.2">
      <c r="B16" s="225" t="s">
        <v>47</v>
      </c>
      <c r="C16" s="115"/>
      <c r="D16" s="115"/>
      <c r="E16" s="83"/>
      <c r="F16" s="129" t="s">
        <v>48</v>
      </c>
      <c r="G16" s="130" t="s">
        <v>49</v>
      </c>
      <c r="H16" s="130" t="s">
        <v>50</v>
      </c>
      <c r="I16" s="131"/>
      <c r="J16" s="226" t="s">
        <v>48</v>
      </c>
    </row>
    <row r="17" spans="2:54" x14ac:dyDescent="0.2">
      <c r="B17" s="227" t="s">
        <v>61</v>
      </c>
      <c r="C17" s="116"/>
      <c r="D17" s="116"/>
      <c r="E17" s="37"/>
      <c r="F17" s="38">
        <v>0</v>
      </c>
      <c r="G17" s="39">
        <v>0</v>
      </c>
      <c r="H17" s="40">
        <f>SUM($F$12:$J$12)</f>
        <v>0</v>
      </c>
      <c r="I17" s="41"/>
      <c r="J17" s="203">
        <f t="shared" ref="J17:J24" si="0">F17+G17*H17/100</f>
        <v>0</v>
      </c>
      <c r="BB17" s="77">
        <v>0</v>
      </c>
    </row>
    <row r="18" spans="2:54" x14ac:dyDescent="0.2">
      <c r="B18" s="227" t="s">
        <v>73</v>
      </c>
      <c r="C18" s="116"/>
      <c r="D18" s="116"/>
      <c r="E18" s="37"/>
      <c r="F18" s="38">
        <v>0</v>
      </c>
      <c r="G18" s="39">
        <v>5</v>
      </c>
      <c r="H18" s="40">
        <f>SUM($F$9:$J$9)</f>
        <v>0</v>
      </c>
      <c r="I18" s="41"/>
      <c r="J18" s="203">
        <f t="shared" si="0"/>
        <v>0</v>
      </c>
      <c r="BB18" s="77">
        <v>0</v>
      </c>
    </row>
    <row r="19" spans="2:54" x14ac:dyDescent="0.2">
      <c r="B19" s="227" t="s">
        <v>74</v>
      </c>
      <c r="C19" s="116"/>
      <c r="D19" s="116"/>
      <c r="E19" s="37"/>
      <c r="F19" s="38">
        <v>0</v>
      </c>
      <c r="G19" s="39">
        <v>5</v>
      </c>
      <c r="H19" s="40">
        <f>SUM($F$8:$J$8)</f>
        <v>0</v>
      </c>
      <c r="I19" s="41"/>
      <c r="J19" s="203">
        <f t="shared" si="0"/>
        <v>0</v>
      </c>
      <c r="BB19" s="77">
        <v>0</v>
      </c>
    </row>
    <row r="20" spans="2:54" x14ac:dyDescent="0.2">
      <c r="B20" s="227" t="s">
        <v>62</v>
      </c>
      <c r="C20" s="116"/>
      <c r="D20" s="116"/>
      <c r="E20" s="37"/>
      <c r="F20" s="38">
        <v>0</v>
      </c>
      <c r="G20" s="39">
        <v>0</v>
      </c>
      <c r="H20" s="40">
        <f>SUM($F$12:$J$12)</f>
        <v>0</v>
      </c>
      <c r="I20" s="41"/>
      <c r="J20" s="203">
        <f t="shared" si="0"/>
        <v>0</v>
      </c>
      <c r="BB20" s="77">
        <v>0</v>
      </c>
    </row>
    <row r="21" spans="2:54" x14ac:dyDescent="0.2">
      <c r="B21" s="227" t="s">
        <v>63</v>
      </c>
      <c r="C21" s="116"/>
      <c r="D21" s="116"/>
      <c r="E21" s="37"/>
      <c r="F21" s="38">
        <v>0</v>
      </c>
      <c r="G21" s="39">
        <v>0</v>
      </c>
      <c r="H21" s="40">
        <f>SUM($F$12:$J$12)</f>
        <v>0</v>
      </c>
      <c r="I21" s="41"/>
      <c r="J21" s="203">
        <f t="shared" si="0"/>
        <v>0</v>
      </c>
      <c r="BB21" s="77">
        <v>1</v>
      </c>
    </row>
    <row r="22" spans="2:54" x14ac:dyDescent="0.2">
      <c r="B22" s="227" t="s">
        <v>64</v>
      </c>
      <c r="C22" s="116"/>
      <c r="D22" s="116"/>
      <c r="E22" s="37"/>
      <c r="F22" s="38">
        <v>0</v>
      </c>
      <c r="G22" s="39">
        <v>0</v>
      </c>
      <c r="H22" s="40">
        <f>SUM($F$12:$J$12)</f>
        <v>0</v>
      </c>
      <c r="I22" s="41"/>
      <c r="J22" s="203">
        <f t="shared" si="0"/>
        <v>0</v>
      </c>
      <c r="BB22" s="77">
        <v>1</v>
      </c>
    </row>
    <row r="23" spans="2:54" x14ac:dyDescent="0.2">
      <c r="B23" s="227" t="s">
        <v>65</v>
      </c>
      <c r="C23" s="116"/>
      <c r="D23" s="116"/>
      <c r="E23" s="37"/>
      <c r="F23" s="38">
        <v>0</v>
      </c>
      <c r="G23" s="39">
        <v>0</v>
      </c>
      <c r="H23" s="40">
        <f>SUM($F$12:$J$12)</f>
        <v>0</v>
      </c>
      <c r="I23" s="41"/>
      <c r="J23" s="203">
        <f t="shared" si="0"/>
        <v>0</v>
      </c>
      <c r="BB23" s="77">
        <v>2</v>
      </c>
    </row>
    <row r="24" spans="2:54" x14ac:dyDescent="0.2">
      <c r="B24" s="227" t="s">
        <v>66</v>
      </c>
      <c r="C24" s="116"/>
      <c r="D24" s="116"/>
      <c r="E24" s="37"/>
      <c r="F24" s="38">
        <v>0</v>
      </c>
      <c r="G24" s="39">
        <v>3</v>
      </c>
      <c r="H24" s="40">
        <f>SUM($F$12:$J$12)</f>
        <v>0</v>
      </c>
      <c r="I24" s="41"/>
      <c r="J24" s="203">
        <f t="shared" si="0"/>
        <v>0</v>
      </c>
      <c r="BB24" s="77">
        <v>2</v>
      </c>
    </row>
    <row r="25" spans="2:54" x14ac:dyDescent="0.2">
      <c r="B25" s="228"/>
      <c r="C25" s="85" t="s">
        <v>51</v>
      </c>
      <c r="D25" s="114"/>
      <c r="E25" s="84"/>
      <c r="F25" s="132"/>
      <c r="G25" s="133"/>
      <c r="H25" s="133"/>
      <c r="I25" s="278">
        <f>SUM(J17:J24)</f>
        <v>0</v>
      </c>
      <c r="J25" s="279"/>
    </row>
    <row r="26" spans="2:54" x14ac:dyDescent="0.2">
      <c r="B26" s="229"/>
      <c r="J26" s="230"/>
    </row>
    <row r="27" spans="2:54" x14ac:dyDescent="0.2">
      <c r="B27" s="229"/>
      <c r="C27" s="231"/>
      <c r="G27" s="135"/>
      <c r="H27" s="136"/>
      <c r="I27" s="136"/>
      <c r="J27" s="232"/>
    </row>
    <row r="28" spans="2:54" x14ac:dyDescent="0.2">
      <c r="B28" s="229"/>
      <c r="G28" s="135"/>
      <c r="H28" s="136"/>
      <c r="I28" s="136"/>
      <c r="J28" s="232"/>
    </row>
    <row r="29" spans="2:54" x14ac:dyDescent="0.2">
      <c r="B29" s="229"/>
      <c r="G29" s="135"/>
      <c r="H29" s="136"/>
      <c r="I29" s="136"/>
      <c r="J29" s="232"/>
    </row>
    <row r="30" spans="2:54" x14ac:dyDescent="0.2">
      <c r="B30" s="229"/>
      <c r="G30" s="135"/>
      <c r="H30" s="136"/>
      <c r="I30" s="136"/>
      <c r="J30" s="232"/>
    </row>
    <row r="31" spans="2:54" x14ac:dyDescent="0.2">
      <c r="B31" s="229"/>
      <c r="G31" s="135"/>
      <c r="H31" s="136"/>
      <c r="I31" s="136"/>
      <c r="J31" s="232"/>
    </row>
    <row r="32" spans="2:54" x14ac:dyDescent="0.2">
      <c r="B32" s="229"/>
      <c r="G32" s="135"/>
      <c r="H32" s="136"/>
      <c r="I32" s="136"/>
      <c r="J32" s="232"/>
    </row>
    <row r="33" spans="2:10" x14ac:dyDescent="0.2">
      <c r="B33" s="229"/>
      <c r="G33" s="135"/>
      <c r="H33" s="136"/>
      <c r="I33" s="136"/>
      <c r="J33" s="232"/>
    </row>
    <row r="34" spans="2:10" x14ac:dyDescent="0.2">
      <c r="B34" s="229"/>
      <c r="G34" s="135"/>
      <c r="H34" s="136"/>
      <c r="I34" s="136"/>
      <c r="J34" s="232"/>
    </row>
    <row r="35" spans="2:10" x14ac:dyDescent="0.2">
      <c r="B35" s="229"/>
      <c r="G35" s="135"/>
      <c r="H35" s="136"/>
      <c r="I35" s="136"/>
      <c r="J35" s="232"/>
    </row>
    <row r="36" spans="2:10" ht="13.5" thickBot="1" x14ac:dyDescent="0.25">
      <c r="B36" s="233"/>
      <c r="C36" s="234"/>
      <c r="D36" s="234"/>
      <c r="E36" s="235"/>
      <c r="F36" s="236"/>
      <c r="G36" s="237"/>
      <c r="H36" s="238"/>
      <c r="I36" s="238"/>
      <c r="J36" s="239"/>
    </row>
    <row r="37" spans="2:10" ht="13.5" thickTop="1" x14ac:dyDescent="0.2">
      <c r="G37" s="135"/>
      <c r="H37" s="136"/>
      <c r="I37" s="136"/>
      <c r="J37" s="137"/>
    </row>
    <row r="38" spans="2:10" x14ac:dyDescent="0.2">
      <c r="G38" s="135"/>
      <c r="H38" s="136"/>
      <c r="I38" s="136"/>
      <c r="J38" s="137"/>
    </row>
    <row r="39" spans="2:10" x14ac:dyDescent="0.2">
      <c r="G39" s="135"/>
      <c r="H39" s="136"/>
      <c r="I39" s="136"/>
      <c r="J39" s="137"/>
    </row>
    <row r="40" spans="2:10" x14ac:dyDescent="0.2">
      <c r="G40" s="135"/>
      <c r="H40" s="136"/>
      <c r="I40" s="136"/>
      <c r="J40" s="137"/>
    </row>
    <row r="41" spans="2:10" x14ac:dyDescent="0.2">
      <c r="G41" s="135"/>
      <c r="H41" s="136"/>
      <c r="I41" s="136"/>
      <c r="J41" s="137"/>
    </row>
    <row r="42" spans="2:10" x14ac:dyDescent="0.2">
      <c r="G42" s="135"/>
      <c r="H42" s="136"/>
      <c r="I42" s="136"/>
      <c r="J42" s="137"/>
    </row>
    <row r="43" spans="2:10" x14ac:dyDescent="0.2">
      <c r="G43" s="135"/>
      <c r="H43" s="136"/>
      <c r="I43" s="136"/>
      <c r="J43" s="137"/>
    </row>
    <row r="44" spans="2:10" x14ac:dyDescent="0.2">
      <c r="G44" s="135"/>
      <c r="H44" s="136"/>
      <c r="I44" s="136"/>
      <c r="J44" s="137"/>
    </row>
    <row r="45" spans="2:10" x14ac:dyDescent="0.2">
      <c r="G45" s="135"/>
      <c r="H45" s="136"/>
      <c r="I45" s="136"/>
      <c r="J45" s="137"/>
    </row>
    <row r="46" spans="2:10" x14ac:dyDescent="0.2">
      <c r="G46" s="135"/>
      <c r="H46" s="136"/>
      <c r="I46" s="136"/>
      <c r="J46" s="137"/>
    </row>
    <row r="47" spans="2:10" x14ac:dyDescent="0.2">
      <c r="G47" s="135"/>
      <c r="H47" s="136"/>
      <c r="I47" s="136"/>
      <c r="J47" s="137"/>
    </row>
    <row r="48" spans="2:10" x14ac:dyDescent="0.2">
      <c r="G48" s="135"/>
      <c r="H48" s="136"/>
      <c r="I48" s="136"/>
      <c r="J48" s="137"/>
    </row>
    <row r="49" spans="7:10" x14ac:dyDescent="0.2">
      <c r="G49" s="135"/>
      <c r="H49" s="136"/>
      <c r="I49" s="136"/>
      <c r="J49" s="137"/>
    </row>
    <row r="50" spans="7:10" x14ac:dyDescent="0.2">
      <c r="G50" s="135"/>
      <c r="H50" s="136"/>
      <c r="I50" s="136"/>
      <c r="J50" s="137"/>
    </row>
    <row r="51" spans="7:10" x14ac:dyDescent="0.2">
      <c r="G51" s="135"/>
      <c r="H51" s="136"/>
      <c r="I51" s="136"/>
      <c r="J51" s="137"/>
    </row>
    <row r="52" spans="7:10" x14ac:dyDescent="0.2">
      <c r="G52" s="135"/>
      <c r="H52" s="136"/>
      <c r="I52" s="136"/>
      <c r="J52" s="137"/>
    </row>
    <row r="53" spans="7:10" x14ac:dyDescent="0.2">
      <c r="G53" s="135"/>
      <c r="H53" s="136"/>
      <c r="I53" s="136"/>
      <c r="J53" s="137"/>
    </row>
    <row r="54" spans="7:10" x14ac:dyDescent="0.2">
      <c r="G54" s="135"/>
      <c r="H54" s="136"/>
      <c r="I54" s="136"/>
      <c r="J54" s="137"/>
    </row>
    <row r="55" spans="7:10" x14ac:dyDescent="0.2">
      <c r="G55" s="135"/>
      <c r="H55" s="136"/>
      <c r="I55" s="136"/>
      <c r="J55" s="137"/>
    </row>
    <row r="56" spans="7:10" x14ac:dyDescent="0.2">
      <c r="G56" s="135"/>
      <c r="H56" s="136"/>
      <c r="I56" s="136"/>
      <c r="J56" s="137"/>
    </row>
    <row r="57" spans="7:10" x14ac:dyDescent="0.2">
      <c r="G57" s="135"/>
      <c r="H57" s="136"/>
      <c r="I57" s="136"/>
      <c r="J57" s="137"/>
    </row>
    <row r="58" spans="7:10" x14ac:dyDescent="0.2">
      <c r="G58" s="135"/>
      <c r="H58" s="136"/>
      <c r="I58" s="136"/>
      <c r="J58" s="137"/>
    </row>
    <row r="59" spans="7:10" x14ac:dyDescent="0.2">
      <c r="G59" s="135"/>
      <c r="H59" s="136"/>
      <c r="I59" s="136"/>
      <c r="J59" s="137"/>
    </row>
    <row r="60" spans="7:10" x14ac:dyDescent="0.2">
      <c r="G60" s="135"/>
      <c r="H60" s="136"/>
      <c r="I60" s="136"/>
      <c r="J60" s="137"/>
    </row>
    <row r="61" spans="7:10" x14ac:dyDescent="0.2">
      <c r="G61" s="135"/>
      <c r="H61" s="136"/>
      <c r="I61" s="136"/>
      <c r="J61" s="137"/>
    </row>
    <row r="62" spans="7:10" x14ac:dyDescent="0.2">
      <c r="G62" s="135"/>
      <c r="H62" s="136"/>
      <c r="I62" s="136"/>
      <c r="J62" s="137"/>
    </row>
    <row r="63" spans="7:10" x14ac:dyDescent="0.2">
      <c r="G63" s="135"/>
      <c r="H63" s="136"/>
      <c r="I63" s="136"/>
      <c r="J63" s="137"/>
    </row>
    <row r="64" spans="7:10" x14ac:dyDescent="0.2">
      <c r="G64" s="135"/>
      <c r="H64" s="136"/>
      <c r="I64" s="136"/>
      <c r="J64" s="137"/>
    </row>
    <row r="65" spans="7:10" x14ac:dyDescent="0.2">
      <c r="G65" s="135"/>
      <c r="H65" s="136"/>
      <c r="I65" s="136"/>
      <c r="J65" s="137"/>
    </row>
    <row r="66" spans="7:10" x14ac:dyDescent="0.2">
      <c r="G66" s="135"/>
      <c r="H66" s="136"/>
      <c r="I66" s="136"/>
      <c r="J66" s="137"/>
    </row>
    <row r="67" spans="7:10" x14ac:dyDescent="0.2">
      <c r="G67" s="135"/>
      <c r="H67" s="136"/>
      <c r="I67" s="136"/>
      <c r="J67" s="137"/>
    </row>
    <row r="68" spans="7:10" x14ac:dyDescent="0.2">
      <c r="G68" s="135"/>
      <c r="H68" s="136"/>
      <c r="I68" s="136"/>
      <c r="J68" s="137"/>
    </row>
    <row r="69" spans="7:10" x14ac:dyDescent="0.2">
      <c r="G69" s="135"/>
      <c r="H69" s="136"/>
      <c r="I69" s="136"/>
      <c r="J69" s="137"/>
    </row>
    <row r="70" spans="7:10" x14ac:dyDescent="0.2">
      <c r="G70" s="135"/>
      <c r="H70" s="136"/>
      <c r="I70" s="136"/>
      <c r="J70" s="137"/>
    </row>
    <row r="71" spans="7:10" x14ac:dyDescent="0.2">
      <c r="G71" s="135"/>
      <c r="H71" s="136"/>
      <c r="I71" s="136"/>
      <c r="J71" s="137"/>
    </row>
    <row r="72" spans="7:10" x14ac:dyDescent="0.2">
      <c r="G72" s="135"/>
      <c r="H72" s="136"/>
      <c r="I72" s="136"/>
      <c r="J72" s="137"/>
    </row>
    <row r="73" spans="7:10" x14ac:dyDescent="0.2">
      <c r="G73" s="135"/>
      <c r="H73" s="136"/>
      <c r="I73" s="136"/>
      <c r="J73" s="137"/>
    </row>
    <row r="74" spans="7:10" x14ac:dyDescent="0.2">
      <c r="G74" s="135"/>
      <c r="H74" s="136"/>
      <c r="I74" s="136"/>
      <c r="J74" s="137"/>
    </row>
    <row r="75" spans="7:10" x14ac:dyDescent="0.2">
      <c r="G75" s="135"/>
      <c r="H75" s="136"/>
      <c r="I75" s="136"/>
      <c r="J75" s="137"/>
    </row>
    <row r="76" spans="7:10" x14ac:dyDescent="0.2">
      <c r="G76" s="135"/>
      <c r="H76" s="136"/>
      <c r="I76" s="136"/>
      <c r="J76" s="137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37"/>
  <sheetViews>
    <sheetView showGridLines="0" showZeros="0" topLeftCell="C1" zoomScale="115" zoomScaleNormal="115" zoomScaleSheetLayoutView="100" workbookViewId="0">
      <selection activeCell="L13" sqref="L13"/>
    </sheetView>
  </sheetViews>
  <sheetFormatPr defaultRowHeight="12" x14ac:dyDescent="0.2"/>
  <cols>
    <col min="1" max="1" width="9.140625" style="50"/>
    <col min="2" max="2" width="4.42578125" style="73" customWidth="1"/>
    <col min="3" max="3" width="11.42578125" style="74" customWidth="1"/>
    <col min="4" max="4" width="82.85546875" style="74" customWidth="1"/>
    <col min="5" max="5" width="9.28515625" style="73" customWidth="1"/>
    <col min="6" max="6" width="5" style="76" customWidth="1"/>
    <col min="7" max="7" width="10.140625" style="92" customWidth="1"/>
    <col min="8" max="8" width="14.28515625" style="73" customWidth="1"/>
    <col min="9" max="9" width="4.7109375" style="50" customWidth="1"/>
    <col min="10" max="10" width="12.140625" style="50" customWidth="1"/>
    <col min="11" max="15" width="12.7109375" style="50" customWidth="1"/>
    <col min="16" max="18" width="11.42578125" style="50" customWidth="1"/>
    <col min="19" max="16384" width="9.140625" style="50"/>
  </cols>
  <sheetData>
    <row r="2" spans="2:12" x14ac:dyDescent="0.2">
      <c r="B2" s="284" t="s">
        <v>4</v>
      </c>
      <c r="C2" s="284"/>
      <c r="D2" s="61"/>
      <c r="E2" s="70"/>
      <c r="F2" s="87"/>
      <c r="G2" s="89"/>
      <c r="H2" s="70"/>
    </row>
    <row r="3" spans="2:12" x14ac:dyDescent="0.2">
      <c r="B3" s="285" t="s">
        <v>0</v>
      </c>
      <c r="C3" s="284"/>
      <c r="D3" s="61" t="s">
        <v>88</v>
      </c>
      <c r="E3" s="70"/>
      <c r="F3" s="87"/>
      <c r="G3" s="89"/>
      <c r="H3" s="70"/>
    </row>
    <row r="4" spans="2:12" x14ac:dyDescent="0.2">
      <c r="B4" s="70"/>
      <c r="C4" s="72"/>
      <c r="D4" s="72"/>
      <c r="E4" s="70"/>
      <c r="F4" s="87"/>
      <c r="G4" s="89"/>
      <c r="H4" s="70"/>
    </row>
    <row r="5" spans="2:12" s="56" customFormat="1" x14ac:dyDescent="0.2">
      <c r="B5" s="18" t="s">
        <v>52</v>
      </c>
      <c r="C5" s="61" t="s">
        <v>87</v>
      </c>
      <c r="D5" s="61" t="s">
        <v>54</v>
      </c>
      <c r="E5" s="60" t="s">
        <v>56</v>
      </c>
      <c r="F5" s="88" t="s">
        <v>55</v>
      </c>
      <c r="G5" s="90" t="s">
        <v>57</v>
      </c>
      <c r="H5" s="60" t="s">
        <v>58</v>
      </c>
    </row>
    <row r="6" spans="2:12" x14ac:dyDescent="0.2">
      <c r="B6" s="60" t="s">
        <v>59</v>
      </c>
      <c r="C6" s="86"/>
      <c r="D6" s="101" t="s">
        <v>72</v>
      </c>
      <c r="E6" s="70"/>
      <c r="F6" s="59"/>
      <c r="G6" s="89"/>
      <c r="H6" s="70"/>
    </row>
    <row r="7" spans="2:12" x14ac:dyDescent="0.2">
      <c r="B7" s="105"/>
      <c r="C7" s="100"/>
      <c r="D7" s="100" t="s">
        <v>148</v>
      </c>
      <c r="E7" s="105">
        <v>3</v>
      </c>
      <c r="F7" s="100" t="s">
        <v>67</v>
      </c>
      <c r="G7" s="108">
        <v>0</v>
      </c>
      <c r="H7" s="102">
        <f t="shared" ref="H7:H10" si="0">E7*G7</f>
        <v>0</v>
      </c>
      <c r="J7" s="98"/>
      <c r="K7" s="98"/>
      <c r="L7" s="99"/>
    </row>
    <row r="8" spans="2:12" x14ac:dyDescent="0.2">
      <c r="B8" s="105"/>
      <c r="C8" s="100"/>
      <c r="D8" s="100" t="s">
        <v>149</v>
      </c>
      <c r="E8" s="105">
        <v>2</v>
      </c>
      <c r="F8" s="100" t="s">
        <v>67</v>
      </c>
      <c r="G8" s="108">
        <v>0</v>
      </c>
      <c r="H8" s="102">
        <f t="shared" si="0"/>
        <v>0</v>
      </c>
      <c r="J8" s="98"/>
      <c r="K8" s="98"/>
      <c r="L8" s="99"/>
    </row>
    <row r="9" spans="2:12" x14ac:dyDescent="0.2">
      <c r="B9" s="105"/>
      <c r="C9" s="100"/>
      <c r="D9" s="270" t="s">
        <v>150</v>
      </c>
      <c r="E9" s="105">
        <v>5</v>
      </c>
      <c r="F9" s="100" t="s">
        <v>67</v>
      </c>
      <c r="G9" s="108">
        <v>0</v>
      </c>
      <c r="H9" s="102">
        <f t="shared" si="0"/>
        <v>0</v>
      </c>
      <c r="J9" s="98"/>
      <c r="K9" s="98"/>
      <c r="L9" s="99"/>
    </row>
    <row r="10" spans="2:12" x14ac:dyDescent="0.2">
      <c r="B10" s="105"/>
      <c r="C10" s="100"/>
      <c r="D10" s="100" t="s">
        <v>145</v>
      </c>
      <c r="E10" s="105">
        <v>420</v>
      </c>
      <c r="F10" s="100" t="s">
        <v>68</v>
      </c>
      <c r="G10" s="108">
        <v>0</v>
      </c>
      <c r="H10" s="102">
        <f t="shared" si="0"/>
        <v>0</v>
      </c>
    </row>
    <row r="11" spans="2:12" x14ac:dyDescent="0.2">
      <c r="B11" s="105"/>
      <c r="C11" s="100"/>
      <c r="D11" s="100" t="s">
        <v>146</v>
      </c>
      <c r="E11" s="105">
        <v>1</v>
      </c>
      <c r="F11" s="100" t="s">
        <v>67</v>
      </c>
      <c r="G11" s="108">
        <v>0</v>
      </c>
      <c r="H11" s="102">
        <f t="shared" ref="H11" si="1">E11*G11</f>
        <v>0</v>
      </c>
      <c r="J11" s="98"/>
      <c r="K11" s="98"/>
      <c r="L11" s="99"/>
    </row>
    <row r="12" spans="2:12" x14ac:dyDescent="0.2">
      <c r="B12" s="105"/>
      <c r="C12" s="100"/>
      <c r="D12" s="100" t="s">
        <v>147</v>
      </c>
      <c r="E12" s="105">
        <v>10</v>
      </c>
      <c r="F12" s="100" t="s">
        <v>67</v>
      </c>
      <c r="G12" s="108">
        <v>0</v>
      </c>
      <c r="H12" s="102">
        <f t="shared" ref="H12:H14" si="2">E12*G12</f>
        <v>0</v>
      </c>
      <c r="J12" s="98"/>
      <c r="K12" s="98"/>
      <c r="L12" s="99"/>
    </row>
    <row r="13" spans="2:12" ht="288" x14ac:dyDescent="0.2">
      <c r="B13" s="105"/>
      <c r="C13" s="100"/>
      <c r="D13" s="269" t="s">
        <v>144</v>
      </c>
      <c r="E13" s="105">
        <v>1</v>
      </c>
      <c r="F13" s="100" t="s">
        <v>67</v>
      </c>
      <c r="G13" s="108">
        <v>0</v>
      </c>
      <c r="H13" s="102">
        <f t="shared" si="2"/>
        <v>0</v>
      </c>
      <c r="J13" s="98"/>
      <c r="K13" s="98"/>
      <c r="L13" s="99"/>
    </row>
    <row r="14" spans="2:12" x14ac:dyDescent="0.2">
      <c r="B14" s="105"/>
      <c r="C14" s="100"/>
      <c r="D14" s="139" t="s">
        <v>179</v>
      </c>
      <c r="E14" s="105">
        <v>1</v>
      </c>
      <c r="F14" s="100" t="s">
        <v>67</v>
      </c>
      <c r="G14" s="108">
        <v>0</v>
      </c>
      <c r="H14" s="102">
        <f t="shared" si="2"/>
        <v>0</v>
      </c>
      <c r="J14" s="98"/>
      <c r="K14" s="98"/>
      <c r="L14" s="99"/>
    </row>
    <row r="15" spans="2:12" x14ac:dyDescent="0.2">
      <c r="B15" s="105"/>
      <c r="C15" s="100"/>
      <c r="D15" s="100" t="s">
        <v>95</v>
      </c>
      <c r="E15" s="105">
        <v>1</v>
      </c>
      <c r="F15" s="100" t="s">
        <v>109</v>
      </c>
      <c r="G15" s="108">
        <v>0</v>
      </c>
      <c r="H15" s="102">
        <f t="shared" ref="H15" si="3">E15*G15</f>
        <v>0</v>
      </c>
      <c r="J15" s="98"/>
      <c r="K15" s="98"/>
      <c r="L15" s="99"/>
    </row>
    <row r="16" spans="2:12" x14ac:dyDescent="0.2">
      <c r="B16" s="70"/>
      <c r="C16" s="86" t="s">
        <v>60</v>
      </c>
      <c r="D16" s="61" t="str">
        <f>CONCATENATE(C6," ",D6)</f>
        <v xml:space="preserve"> Dodávka elektromateriálu</v>
      </c>
      <c r="E16" s="70"/>
      <c r="F16" s="59"/>
      <c r="G16" s="89"/>
      <c r="H16" s="94">
        <f>SUM(H7:H15)</f>
        <v>0</v>
      </c>
    </row>
    <row r="17" spans="2:12" x14ac:dyDescent="0.2">
      <c r="B17" s="70"/>
      <c r="C17" s="86"/>
      <c r="D17" s="61"/>
      <c r="E17" s="70"/>
      <c r="F17" s="59"/>
      <c r="G17" s="89"/>
      <c r="H17" s="93"/>
    </row>
    <row r="18" spans="2:12" x14ac:dyDescent="0.2">
      <c r="B18" s="60" t="s">
        <v>59</v>
      </c>
      <c r="C18" s="86"/>
      <c r="D18" s="101" t="s">
        <v>69</v>
      </c>
      <c r="E18" s="70"/>
      <c r="F18" s="59"/>
      <c r="G18" s="89"/>
      <c r="H18" s="70"/>
    </row>
    <row r="19" spans="2:12" x14ac:dyDescent="0.2">
      <c r="B19" s="105">
        <v>210</v>
      </c>
      <c r="C19" s="86"/>
      <c r="D19" s="100" t="s">
        <v>85</v>
      </c>
      <c r="E19" s="105">
        <v>6</v>
      </c>
      <c r="F19" s="100" t="s">
        <v>67</v>
      </c>
      <c r="G19" s="266">
        <v>0</v>
      </c>
      <c r="H19" s="102">
        <f t="shared" ref="H19:H20" si="4">E19*G19</f>
        <v>0</v>
      </c>
    </row>
    <row r="20" spans="2:12" x14ac:dyDescent="0.2">
      <c r="B20" s="105">
        <v>210</v>
      </c>
      <c r="C20" s="86"/>
      <c r="D20" s="100" t="s">
        <v>97</v>
      </c>
      <c r="E20" s="105">
        <v>20</v>
      </c>
      <c r="F20" s="100" t="s">
        <v>67</v>
      </c>
      <c r="G20" s="266">
        <v>0</v>
      </c>
      <c r="H20" s="102">
        <f t="shared" si="4"/>
        <v>0</v>
      </c>
    </row>
    <row r="21" spans="2:12" x14ac:dyDescent="0.2">
      <c r="B21" s="105">
        <v>220</v>
      </c>
      <c r="C21" s="86"/>
      <c r="D21" s="100" t="s">
        <v>96</v>
      </c>
      <c r="E21" s="105">
        <v>6</v>
      </c>
      <c r="F21" s="100" t="s">
        <v>67</v>
      </c>
      <c r="G21" s="266">
        <v>0</v>
      </c>
      <c r="H21" s="102">
        <f>E21*G21</f>
        <v>0</v>
      </c>
    </row>
    <row r="22" spans="2:12" x14ac:dyDescent="0.2">
      <c r="B22" s="105">
        <v>220</v>
      </c>
      <c r="C22" s="86"/>
      <c r="D22" s="100" t="s">
        <v>110</v>
      </c>
      <c r="E22" s="105">
        <v>420</v>
      </c>
      <c r="F22" s="100" t="s">
        <v>68</v>
      </c>
      <c r="G22" s="266">
        <v>0</v>
      </c>
      <c r="H22" s="102">
        <f>E22*G22</f>
        <v>0</v>
      </c>
    </row>
    <row r="23" spans="2:12" x14ac:dyDescent="0.2">
      <c r="B23" s="105">
        <v>220</v>
      </c>
      <c r="C23" s="86"/>
      <c r="D23" s="100" t="s">
        <v>129</v>
      </c>
      <c r="E23" s="105">
        <v>1</v>
      </c>
      <c r="F23" s="100" t="s">
        <v>67</v>
      </c>
      <c r="G23" s="266">
        <v>0</v>
      </c>
      <c r="H23" s="102">
        <f t="shared" ref="H23" si="5">E23*G23</f>
        <v>0</v>
      </c>
    </row>
    <row r="24" spans="2:12" x14ac:dyDescent="0.2">
      <c r="B24" s="105"/>
      <c r="C24" s="100"/>
      <c r="D24" s="100" t="s">
        <v>94</v>
      </c>
      <c r="E24" s="105">
        <v>16</v>
      </c>
      <c r="F24" s="100" t="s">
        <v>67</v>
      </c>
      <c r="G24" s="266">
        <v>0</v>
      </c>
      <c r="H24" s="102">
        <f t="shared" ref="H24" si="6">E24*G24</f>
        <v>0</v>
      </c>
      <c r="J24" s="98"/>
      <c r="K24" s="98"/>
      <c r="L24" s="99"/>
    </row>
    <row r="25" spans="2:12" x14ac:dyDescent="0.2">
      <c r="B25" s="105"/>
      <c r="C25" s="100"/>
      <c r="D25" s="100" t="s">
        <v>130</v>
      </c>
      <c r="E25" s="105">
        <v>1</v>
      </c>
      <c r="F25" s="100" t="s">
        <v>67</v>
      </c>
      <c r="G25" s="266">
        <v>0</v>
      </c>
      <c r="H25" s="102">
        <f t="shared" ref="H25:H26" si="7">E25*G25</f>
        <v>0</v>
      </c>
      <c r="J25" s="98"/>
      <c r="K25" s="98"/>
      <c r="L25" s="99"/>
    </row>
    <row r="26" spans="2:12" x14ac:dyDescent="0.2">
      <c r="B26" s="105"/>
      <c r="C26" s="100"/>
      <c r="D26" s="100" t="s">
        <v>180</v>
      </c>
      <c r="E26" s="105">
        <v>1</v>
      </c>
      <c r="F26" s="100" t="s">
        <v>109</v>
      </c>
      <c r="G26" s="266">
        <v>0</v>
      </c>
      <c r="H26" s="102">
        <f t="shared" si="7"/>
        <v>0</v>
      </c>
      <c r="J26" s="98"/>
      <c r="K26" s="98"/>
      <c r="L26" s="99"/>
    </row>
    <row r="27" spans="2:12" x14ac:dyDescent="0.2">
      <c r="B27" s="70"/>
      <c r="C27" s="86" t="s">
        <v>60</v>
      </c>
      <c r="D27" s="61" t="str">
        <f>CONCATENATE(C18," ",D18)</f>
        <v xml:space="preserve"> Elektromontáže</v>
      </c>
      <c r="E27" s="70"/>
      <c r="F27" s="59"/>
      <c r="G27" s="89"/>
      <c r="H27" s="94">
        <f>SUM(H19:H26)</f>
        <v>0</v>
      </c>
    </row>
    <row r="28" spans="2:12" x14ac:dyDescent="0.2">
      <c r="B28" s="70"/>
      <c r="C28" s="86"/>
      <c r="D28" s="61"/>
      <c r="E28" s="70"/>
      <c r="F28" s="87"/>
      <c r="G28" s="89"/>
      <c r="H28" s="94"/>
    </row>
    <row r="29" spans="2:12" x14ac:dyDescent="0.2">
      <c r="B29" s="60" t="s">
        <v>59</v>
      </c>
      <c r="C29" s="86"/>
      <c r="D29" s="101" t="s">
        <v>75</v>
      </c>
      <c r="E29" s="70"/>
      <c r="F29" s="87"/>
      <c r="G29" s="89"/>
      <c r="H29" s="71"/>
    </row>
    <row r="30" spans="2:12" x14ac:dyDescent="0.2">
      <c r="B30" s="70"/>
      <c r="C30" s="86"/>
      <c r="D30" s="100" t="s">
        <v>81</v>
      </c>
      <c r="E30" s="138">
        <v>6</v>
      </c>
      <c r="F30" s="106" t="s">
        <v>71</v>
      </c>
      <c r="G30" s="89">
        <v>0</v>
      </c>
      <c r="H30" s="71">
        <f>ROUND(E30*G30,2)</f>
        <v>0</v>
      </c>
      <c r="J30" s="98"/>
    </row>
    <row r="31" spans="2:12" x14ac:dyDescent="0.2">
      <c r="B31" s="70"/>
      <c r="C31" s="86" t="s">
        <v>60</v>
      </c>
      <c r="D31" s="61" t="str">
        <f>CONCATENATE(C29," ",D29)</f>
        <v xml:space="preserve"> Práce v HZS</v>
      </c>
      <c r="E31" s="65"/>
      <c r="F31" s="87"/>
      <c r="G31" s="89"/>
      <c r="H31" s="94">
        <f>SUM(H30:H30)</f>
        <v>0</v>
      </c>
    </row>
    <row r="32" spans="2:12" x14ac:dyDescent="0.2">
      <c r="B32" s="70"/>
      <c r="C32" s="86"/>
      <c r="D32" s="61"/>
      <c r="E32" s="65"/>
      <c r="F32" s="87"/>
      <c r="G32" s="89"/>
      <c r="H32" s="94"/>
    </row>
    <row r="33" spans="2:8" x14ac:dyDescent="0.2">
      <c r="B33" s="60" t="s">
        <v>59</v>
      </c>
      <c r="C33" s="86"/>
      <c r="D33" s="101" t="s">
        <v>151</v>
      </c>
      <c r="E33" s="65"/>
      <c r="F33" s="87"/>
      <c r="G33" s="89"/>
      <c r="H33" s="71"/>
    </row>
    <row r="34" spans="2:8" x14ac:dyDescent="0.2">
      <c r="B34" s="70"/>
      <c r="C34" s="86"/>
      <c r="D34" s="100" t="s">
        <v>152</v>
      </c>
      <c r="E34" s="138">
        <v>6</v>
      </c>
      <c r="F34" s="106" t="s">
        <v>71</v>
      </c>
      <c r="G34" s="89">
        <v>0</v>
      </c>
      <c r="H34" s="71">
        <f>ROUND(E34*G34,2)</f>
        <v>0</v>
      </c>
    </row>
    <row r="35" spans="2:8" x14ac:dyDescent="0.2">
      <c r="B35" s="70"/>
      <c r="C35" s="86" t="s">
        <v>60</v>
      </c>
      <c r="D35" s="61" t="str">
        <f>CONCATENATE(C33," ",D33)</f>
        <v xml:space="preserve"> Zkoušky a měření</v>
      </c>
      <c r="E35" s="70"/>
      <c r="F35" s="87"/>
      <c r="G35" s="89"/>
      <c r="H35" s="94">
        <f>SUM(H34:H34)</f>
        <v>0</v>
      </c>
    </row>
    <row r="37" spans="2:8" x14ac:dyDescent="0.2">
      <c r="B37" s="51"/>
      <c r="C37" s="53"/>
      <c r="D37" s="53"/>
      <c r="E37" s="51"/>
      <c r="F37" s="57"/>
      <c r="G37" s="91"/>
      <c r="H37" s="55">
        <f>SUM(H35,H31,H27,H16)</f>
        <v>0</v>
      </c>
    </row>
  </sheetData>
  <mergeCells count="2">
    <mergeCell ref="B2:C2"/>
    <mergeCell ref="B3:C3"/>
  </mergeCells>
  <printOptions gridLinesSet="0"/>
  <pageMargins left="0.59055118110236227" right="0.39370078740157483" top="0.98425196850393704" bottom="0.19685039370078741" header="0.59055118110236227" footer="0.19685039370078741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58</vt:i4>
      </vt:variant>
    </vt:vector>
  </HeadingPairs>
  <TitlesOfParts>
    <vt:vector size="65" baseType="lpstr">
      <vt:lpstr>Krycí list</vt:lpstr>
      <vt:lpstr>Rek.Silnoproud</vt:lpstr>
      <vt:lpstr>Pol.Silnoproud</vt:lpstr>
      <vt:lpstr>Rek.Rozvaděče</vt:lpstr>
      <vt:lpstr>Pol.Rozvaděče</vt:lpstr>
      <vt:lpstr>Rek.Slaboproud</vt:lpstr>
      <vt:lpstr>Pol.Slaboproud</vt:lpstr>
      <vt:lpstr>Rek.Rozvaděče!Dil</vt:lpstr>
      <vt:lpstr>Dil</vt:lpstr>
      <vt:lpstr>Rek.Rozvaděče!Dodavka</vt:lpstr>
      <vt:lpstr>Dodavka</vt:lpstr>
      <vt:lpstr>Rek.Rozvaděče!HSV</vt:lpstr>
      <vt:lpstr>HSV</vt:lpstr>
      <vt:lpstr>Rek.Rozvaděče!HZS</vt:lpstr>
      <vt:lpstr>HZS</vt:lpstr>
      <vt:lpstr>Rek.Rozvaděče!Mont</vt:lpstr>
      <vt:lpstr>Mont</vt:lpstr>
      <vt:lpstr>Rek.Rozvaděče!NazevDilu</vt:lpstr>
      <vt:lpstr>NazevDilu</vt:lpstr>
      <vt:lpstr>Objednatel</vt:lpstr>
      <vt:lpstr>'Krycí list'!Oblast_tisku</vt:lpstr>
      <vt:lpstr>Pol.Rozvaděče!Oblast_tisku</vt:lpstr>
      <vt:lpstr>Pol.Silnoproud!Oblast_tisku</vt:lpstr>
      <vt:lpstr>Pol.Slaboproud!Oblast_tisku</vt:lpstr>
      <vt:lpstr>Rek.Rozvaděče!Oblast_tisku</vt:lpstr>
      <vt:lpstr>Rek.Silnoproud!Oblast_tisku</vt:lpstr>
      <vt:lpstr>Rek.Slaboproud!Oblast_tisku</vt:lpstr>
      <vt:lpstr>PocetMJ</vt:lpstr>
      <vt:lpstr>'Krycí list'!Print_Area</vt:lpstr>
      <vt:lpstr>Pol.Rozvaděče!Print_Area</vt:lpstr>
      <vt:lpstr>Pol.Silnoproud!Print_Area</vt:lpstr>
      <vt:lpstr>Pol.Slaboproud!Print_Area</vt:lpstr>
      <vt:lpstr>Rek.Rozvaděče!Print_Area</vt:lpstr>
      <vt:lpstr>Rek.Silnoproud!Print_Area</vt:lpstr>
      <vt:lpstr>Rek.Slaboproud!Print_Area</vt:lpstr>
      <vt:lpstr>Pol.Rozvaděče!Print_Titles</vt:lpstr>
      <vt:lpstr>Pol.Silnoproud!Print_Titles</vt:lpstr>
      <vt:lpstr>Pol.Slaboproud!Print_Titles</vt:lpstr>
      <vt:lpstr>Rek.Rozvaděče!Print_Titles</vt:lpstr>
      <vt:lpstr>Rek.Silnoproud!Print_Titles</vt:lpstr>
      <vt:lpstr>Rek.Slaboproud!Print_Titles</vt:lpstr>
      <vt:lpstr>Projektant</vt:lpstr>
      <vt:lpstr>Rek.Rozvaděče!PSV</vt:lpstr>
      <vt:lpstr>PSV</vt:lpstr>
      <vt:lpstr>SazbaDPH1</vt:lpstr>
      <vt:lpstr>SazbaDPH2</vt:lpstr>
      <vt:lpstr>Pol.Rozvaděče!SloupecCC</vt:lpstr>
      <vt:lpstr>SloupecCC</vt:lpstr>
      <vt:lpstr>Pol.Rozvaděče!SloupecCisloPol</vt:lpstr>
      <vt:lpstr>SloupecCisloPol</vt:lpstr>
      <vt:lpstr>Pol.Rozvaděče!SloupecJC</vt:lpstr>
      <vt:lpstr>SloupecJC</vt:lpstr>
      <vt:lpstr>Pol.Rozvaděče!SloupecMJ</vt:lpstr>
      <vt:lpstr>SloupecMJ</vt:lpstr>
      <vt:lpstr>Pol.Rozvaděče!SloupecMnozstvi</vt:lpstr>
      <vt:lpstr>SloupecMnozstvi</vt:lpstr>
      <vt:lpstr>Pol.Rozvaděče!SloupecNazPol</vt:lpstr>
      <vt:lpstr>SloupecNazPol</vt:lpstr>
      <vt:lpstr>Pol.Rozvaděče!SloupecPC</vt:lpstr>
      <vt:lpstr>SloupecPC</vt:lpstr>
      <vt:lpstr>Rek.Rozvaděče!VRN</vt:lpstr>
      <vt:lpstr>VRN</vt:lpstr>
      <vt:lpstr>Zakazka</vt:lpstr>
      <vt:lpstr>Zaklad22</vt:lpstr>
      <vt:lpstr>Zaklad5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MARCEL-ALARM</dc:creator>
  <cp:lastModifiedBy>Iva Šumšalová</cp:lastModifiedBy>
  <cp:lastPrinted>2019-04-24T08:53:20Z</cp:lastPrinted>
  <dcterms:created xsi:type="dcterms:W3CDTF">2005-08-28T20:02:17Z</dcterms:created>
  <dcterms:modified xsi:type="dcterms:W3CDTF">2025-06-11T06:00:35Z</dcterms:modified>
</cp:coreProperties>
</file>