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\JD\208b Opava\Rozpočet Opava_3\Slepý rozpočet Opava_3\"/>
    </mc:Choice>
  </mc:AlternateContent>
  <bookViews>
    <workbookView xWindow="360" yWindow="276" windowWidth="18732" windowHeight="12216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Pol'!$A$1:$U$119</definedName>
    <definedName name="_xlnm.Print_Area" localSheetId="0">Stavba!$A$1:$J$55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I48" i="1"/>
  <c r="I47" i="1"/>
  <c r="G39" i="1"/>
  <c r="F39" i="1"/>
  <c r="G109" i="12"/>
  <c r="AC109" i="12"/>
  <c r="AD109" i="12"/>
  <c r="BA104" i="12"/>
  <c r="BA85" i="12"/>
  <c r="BA82" i="12"/>
  <c r="BA75" i="12"/>
  <c r="BA73" i="12"/>
  <c r="BA67" i="12"/>
  <c r="BA64" i="12"/>
  <c r="F9" i="12"/>
  <c r="G9" i="12"/>
  <c r="M9" i="12" s="1"/>
  <c r="I9" i="12"/>
  <c r="I8" i="12" s="1"/>
  <c r="K9" i="12"/>
  <c r="K8" i="12" s="1"/>
  <c r="O9" i="12"/>
  <c r="O8" i="12" s="1"/>
  <c r="Q9" i="12"/>
  <c r="Q8" i="12" s="1"/>
  <c r="U9" i="12"/>
  <c r="U8" i="12" s="1"/>
  <c r="F11" i="12"/>
  <c r="G11" i="12"/>
  <c r="M11" i="12" s="1"/>
  <c r="I11" i="12"/>
  <c r="K11" i="12"/>
  <c r="O11" i="12"/>
  <c r="Q11" i="12"/>
  <c r="U11" i="12"/>
  <c r="F13" i="12"/>
  <c r="G13" i="12"/>
  <c r="M13" i="12" s="1"/>
  <c r="I13" i="12"/>
  <c r="K13" i="12"/>
  <c r="O13" i="12"/>
  <c r="Q13" i="12"/>
  <c r="U13" i="12"/>
  <c r="F15" i="12"/>
  <c r="G15" i="12"/>
  <c r="M15" i="12" s="1"/>
  <c r="I15" i="12"/>
  <c r="K15" i="12"/>
  <c r="O15" i="12"/>
  <c r="Q15" i="12"/>
  <c r="U15" i="12"/>
  <c r="F17" i="12"/>
  <c r="G17" i="12"/>
  <c r="M17" i="12" s="1"/>
  <c r="I17" i="12"/>
  <c r="K17" i="12"/>
  <c r="O17" i="12"/>
  <c r="Q17" i="12"/>
  <c r="U17" i="12"/>
  <c r="F19" i="12"/>
  <c r="G19" i="12"/>
  <c r="M19" i="12" s="1"/>
  <c r="I19" i="12"/>
  <c r="K19" i="12"/>
  <c r="O19" i="12"/>
  <c r="Q19" i="12"/>
  <c r="U19" i="12"/>
  <c r="F21" i="12"/>
  <c r="G21" i="12"/>
  <c r="M21" i="12" s="1"/>
  <c r="I21" i="12"/>
  <c r="K21" i="12"/>
  <c r="O21" i="12"/>
  <c r="Q21" i="12"/>
  <c r="U21" i="12"/>
  <c r="F24" i="12"/>
  <c r="G24" i="12"/>
  <c r="M24" i="12" s="1"/>
  <c r="I24" i="12"/>
  <c r="K24" i="12"/>
  <c r="O24" i="12"/>
  <c r="Q24" i="12"/>
  <c r="U24" i="12"/>
  <c r="F26" i="12"/>
  <c r="G26" i="12"/>
  <c r="M26" i="12" s="1"/>
  <c r="I26" i="12"/>
  <c r="K26" i="12"/>
  <c r="O26" i="12"/>
  <c r="Q26" i="12"/>
  <c r="U26" i="12"/>
  <c r="F28" i="12"/>
  <c r="G28" i="12"/>
  <c r="M28" i="12" s="1"/>
  <c r="I28" i="12"/>
  <c r="K28" i="12"/>
  <c r="O28" i="12"/>
  <c r="Q28" i="12"/>
  <c r="U28" i="12"/>
  <c r="F30" i="12"/>
  <c r="G30" i="12"/>
  <c r="M30" i="12" s="1"/>
  <c r="I30" i="12"/>
  <c r="K30" i="12"/>
  <c r="O30" i="12"/>
  <c r="Q30" i="12"/>
  <c r="U30" i="12"/>
  <c r="F33" i="12"/>
  <c r="G33" i="12" s="1"/>
  <c r="I33" i="12"/>
  <c r="I32" i="12" s="1"/>
  <c r="K33" i="12"/>
  <c r="K32" i="12" s="1"/>
  <c r="O33" i="12"/>
  <c r="O32" i="12" s="1"/>
  <c r="Q33" i="12"/>
  <c r="Q32" i="12" s="1"/>
  <c r="U33" i="12"/>
  <c r="U32" i="12" s="1"/>
  <c r="F36" i="12"/>
  <c r="G36" i="12" s="1"/>
  <c r="M36" i="12" s="1"/>
  <c r="I36" i="12"/>
  <c r="K36" i="12"/>
  <c r="O36" i="12"/>
  <c r="Q36" i="12"/>
  <c r="U36" i="12"/>
  <c r="G39" i="12"/>
  <c r="F40" i="12"/>
  <c r="G40" i="12"/>
  <c r="M40" i="12" s="1"/>
  <c r="I40" i="12"/>
  <c r="I39" i="12" s="1"/>
  <c r="K40" i="12"/>
  <c r="K39" i="12" s="1"/>
  <c r="O40" i="12"/>
  <c r="O39" i="12" s="1"/>
  <c r="Q40" i="12"/>
  <c r="Q39" i="12" s="1"/>
  <c r="U40" i="12"/>
  <c r="U39" i="12" s="1"/>
  <c r="F42" i="12"/>
  <c r="G42" i="12"/>
  <c r="M42" i="12" s="1"/>
  <c r="I42" i="12"/>
  <c r="K42" i="12"/>
  <c r="O42" i="12"/>
  <c r="Q42" i="12"/>
  <c r="U42" i="12"/>
  <c r="F44" i="12"/>
  <c r="G44" i="12"/>
  <c r="M44" i="12" s="1"/>
  <c r="I44" i="12"/>
  <c r="K44" i="12"/>
  <c r="O44" i="12"/>
  <c r="Q44" i="12"/>
  <c r="U44" i="12"/>
  <c r="F46" i="12"/>
  <c r="G46" i="12"/>
  <c r="M46" i="12" s="1"/>
  <c r="I46" i="12"/>
  <c r="K46" i="12"/>
  <c r="O46" i="12"/>
  <c r="Q46" i="12"/>
  <c r="U46" i="12"/>
  <c r="F48" i="12"/>
  <c r="G48" i="12"/>
  <c r="M48" i="12" s="1"/>
  <c r="I48" i="12"/>
  <c r="K48" i="12"/>
  <c r="O48" i="12"/>
  <c r="Q48" i="12"/>
  <c r="U48" i="12"/>
  <c r="F50" i="12"/>
  <c r="G50" i="12"/>
  <c r="M50" i="12" s="1"/>
  <c r="I50" i="12"/>
  <c r="K50" i="12"/>
  <c r="O50" i="12"/>
  <c r="Q50" i="12"/>
  <c r="U50" i="12"/>
  <c r="F52" i="12"/>
  <c r="G52" i="12"/>
  <c r="M52" i="12" s="1"/>
  <c r="I52" i="12"/>
  <c r="K52" i="12"/>
  <c r="O52" i="12"/>
  <c r="Q52" i="12"/>
  <c r="U52" i="12"/>
  <c r="F54" i="12"/>
  <c r="G54" i="12"/>
  <c r="M54" i="12" s="1"/>
  <c r="I54" i="12"/>
  <c r="K54" i="12"/>
  <c r="O54" i="12"/>
  <c r="Q54" i="12"/>
  <c r="U54" i="12"/>
  <c r="F56" i="12"/>
  <c r="G56" i="12"/>
  <c r="M56" i="12" s="1"/>
  <c r="I56" i="12"/>
  <c r="K56" i="12"/>
  <c r="O56" i="12"/>
  <c r="Q56" i="12"/>
  <c r="U56" i="12"/>
  <c r="F58" i="12"/>
  <c r="G58" i="12"/>
  <c r="M58" i="12" s="1"/>
  <c r="I58" i="12"/>
  <c r="K58" i="12"/>
  <c r="O58" i="12"/>
  <c r="Q58" i="12"/>
  <c r="U58" i="12"/>
  <c r="F60" i="12"/>
  <c r="G60" i="12"/>
  <c r="M60" i="12" s="1"/>
  <c r="I60" i="12"/>
  <c r="K60" i="12"/>
  <c r="O60" i="12"/>
  <c r="Q60" i="12"/>
  <c r="U60" i="12"/>
  <c r="G62" i="12"/>
  <c r="F63" i="12"/>
  <c r="G63" i="12"/>
  <c r="M63" i="12" s="1"/>
  <c r="I63" i="12"/>
  <c r="I62" i="12" s="1"/>
  <c r="K63" i="12"/>
  <c r="K62" i="12" s="1"/>
  <c r="O63" i="12"/>
  <c r="O62" i="12" s="1"/>
  <c r="Q63" i="12"/>
  <c r="Q62" i="12" s="1"/>
  <c r="U63" i="12"/>
  <c r="U62" i="12" s="1"/>
  <c r="F66" i="12"/>
  <c r="G66" i="12"/>
  <c r="M66" i="12" s="1"/>
  <c r="I66" i="12"/>
  <c r="K66" i="12"/>
  <c r="O66" i="12"/>
  <c r="Q66" i="12"/>
  <c r="U66" i="12"/>
  <c r="F69" i="12"/>
  <c r="G69" i="12"/>
  <c r="M69" i="12" s="1"/>
  <c r="I69" i="12"/>
  <c r="K69" i="12"/>
  <c r="O69" i="12"/>
  <c r="Q69" i="12"/>
  <c r="U69" i="12"/>
  <c r="F72" i="12"/>
  <c r="G72" i="12"/>
  <c r="G71" i="12" s="1"/>
  <c r="I72" i="12"/>
  <c r="I71" i="12" s="1"/>
  <c r="K72" i="12"/>
  <c r="K71" i="12" s="1"/>
  <c r="O72" i="12"/>
  <c r="O71" i="12" s="1"/>
  <c r="Q72" i="12"/>
  <c r="Q71" i="12" s="1"/>
  <c r="U72" i="12"/>
  <c r="U71" i="12" s="1"/>
  <c r="F74" i="12"/>
  <c r="G74" i="12"/>
  <c r="M74" i="12" s="1"/>
  <c r="I74" i="12"/>
  <c r="K74" i="12"/>
  <c r="O74" i="12"/>
  <c r="Q74" i="12"/>
  <c r="U74" i="12"/>
  <c r="F77" i="12"/>
  <c r="G77" i="12"/>
  <c r="G76" i="12" s="1"/>
  <c r="I77" i="12"/>
  <c r="I76" i="12" s="1"/>
  <c r="K77" i="12"/>
  <c r="K76" i="12" s="1"/>
  <c r="M77" i="12"/>
  <c r="M76" i="12" s="1"/>
  <c r="O77" i="12"/>
  <c r="O76" i="12" s="1"/>
  <c r="Q77" i="12"/>
  <c r="Q76" i="12" s="1"/>
  <c r="U77" i="12"/>
  <c r="U76" i="12" s="1"/>
  <c r="F79" i="12"/>
  <c r="G79" i="12"/>
  <c r="I79" i="12"/>
  <c r="K79" i="12"/>
  <c r="M79" i="12"/>
  <c r="O79" i="12"/>
  <c r="Q79" i="12"/>
  <c r="U79" i="12"/>
  <c r="F81" i="12"/>
  <c r="G81" i="12"/>
  <c r="I81" i="12"/>
  <c r="K81" i="12"/>
  <c r="M81" i="12"/>
  <c r="O81" i="12"/>
  <c r="Q81" i="12"/>
  <c r="U81" i="12"/>
  <c r="F84" i="12"/>
  <c r="G84" i="12"/>
  <c r="I84" i="12"/>
  <c r="K84" i="12"/>
  <c r="M84" i="12"/>
  <c r="O84" i="12"/>
  <c r="Q84" i="12"/>
  <c r="U84" i="12"/>
  <c r="F87" i="12"/>
  <c r="G87" i="12"/>
  <c r="I87" i="12"/>
  <c r="K87" i="12"/>
  <c r="M87" i="12"/>
  <c r="O87" i="12"/>
  <c r="Q87" i="12"/>
  <c r="U87" i="12"/>
  <c r="F89" i="12"/>
  <c r="G89" i="12"/>
  <c r="I89" i="12"/>
  <c r="K89" i="12"/>
  <c r="M89" i="12"/>
  <c r="O89" i="12"/>
  <c r="Q89" i="12"/>
  <c r="U89" i="12"/>
  <c r="F91" i="12"/>
  <c r="G91" i="12"/>
  <c r="I91" i="12"/>
  <c r="K91" i="12"/>
  <c r="M91" i="12"/>
  <c r="O91" i="12"/>
  <c r="Q91" i="12"/>
  <c r="U91" i="12"/>
  <c r="F93" i="12"/>
  <c r="G93" i="12" s="1"/>
  <c r="I93" i="12"/>
  <c r="I92" i="12" s="1"/>
  <c r="K93" i="12"/>
  <c r="K92" i="12" s="1"/>
  <c r="O93" i="12"/>
  <c r="O92" i="12" s="1"/>
  <c r="Q93" i="12"/>
  <c r="Q92" i="12" s="1"/>
  <c r="U93" i="12"/>
  <c r="U92" i="12" s="1"/>
  <c r="F95" i="12"/>
  <c r="G95" i="12" s="1"/>
  <c r="M95" i="12" s="1"/>
  <c r="I95" i="12"/>
  <c r="K95" i="12"/>
  <c r="O95" i="12"/>
  <c r="Q95" i="12"/>
  <c r="U95" i="12"/>
  <c r="F97" i="12"/>
  <c r="G97" i="12" s="1"/>
  <c r="M97" i="12" s="1"/>
  <c r="I97" i="12"/>
  <c r="K97" i="12"/>
  <c r="O97" i="12"/>
  <c r="Q97" i="12"/>
  <c r="U97" i="12"/>
  <c r="F99" i="12"/>
  <c r="G99" i="12" s="1"/>
  <c r="M99" i="12" s="1"/>
  <c r="I99" i="12"/>
  <c r="K99" i="12"/>
  <c r="O99" i="12"/>
  <c r="Q99" i="12"/>
  <c r="U99" i="12"/>
  <c r="F101" i="12"/>
  <c r="G101" i="12" s="1"/>
  <c r="M101" i="12" s="1"/>
  <c r="I101" i="12"/>
  <c r="K101" i="12"/>
  <c r="O101" i="12"/>
  <c r="Q101" i="12"/>
  <c r="U101" i="12"/>
  <c r="F103" i="12"/>
  <c r="G103" i="12" s="1"/>
  <c r="M103" i="12" s="1"/>
  <c r="I103" i="12"/>
  <c r="K103" i="12"/>
  <c r="O103" i="12"/>
  <c r="Q103" i="12"/>
  <c r="U103" i="12"/>
  <c r="Q106" i="12"/>
  <c r="F107" i="12"/>
  <c r="G107" i="12"/>
  <c r="M107" i="12" s="1"/>
  <c r="M106" i="12" s="1"/>
  <c r="I107" i="12"/>
  <c r="I106" i="12" s="1"/>
  <c r="K107" i="12"/>
  <c r="K106" i="12" s="1"/>
  <c r="O107" i="12"/>
  <c r="O106" i="12" s="1"/>
  <c r="Q107" i="12"/>
  <c r="U107" i="12"/>
  <c r="U106" i="12" s="1"/>
  <c r="I20" i="1"/>
  <c r="I19" i="1"/>
  <c r="I18" i="1"/>
  <c r="I17" i="1"/>
  <c r="I16" i="1"/>
  <c r="I55" i="1"/>
  <c r="G27" i="1"/>
  <c r="F40" i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M39" i="12"/>
  <c r="M33" i="12"/>
  <c r="M32" i="12" s="1"/>
  <c r="G32" i="12"/>
  <c r="G92" i="12"/>
  <c r="M93" i="12"/>
  <c r="M92" i="12" s="1"/>
  <c r="M62" i="12"/>
  <c r="M8" i="12"/>
  <c r="G106" i="12"/>
  <c r="G8" i="12"/>
  <c r="M72" i="12"/>
  <c r="M71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<sst xmlns="http://schemas.openxmlformats.org/spreadsheetml/2006/main" count="439" uniqueCount="221">
  <si>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</si>
  <si>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</si>
  <si>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</si>
  <si>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</si>
  <si>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</si>
  <si>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</si>
  <si>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</si>
  <si>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</si>
  <si>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</si>
  <si>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</si>
  <si>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</si>
  <si>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</si>
  <si>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</si>
  <si>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</si>
  <si>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</si>
  <si>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</si>
  <si>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</si>
  <si>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</si>
  <si>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</si>
  <si>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</si>
  <si>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</si>
  <si>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</si>
  <si>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</si>
  <si>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</si>
  <si>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</si>
  <si>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</si>
  <si>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</si>
  <si>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</si>
  <si>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</si>
  <si>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</si>
  <si>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</si>
  <si>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</si>
  <si>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</si>
  <si>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</si>
  <si>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</si>
  <si>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</si>
  <si>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</si>
  <si>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</si>
  <si>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</si>
  <si>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</si>
  <si>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</si>
  <si>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</si>
  <si>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</si>
  <si>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Víceúčelové sportoviště u Masarykovy SŠZ a VOŠ Opava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</si>
  <si>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</si>
  <si>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</si>
  <si>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</si>
  <si>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</si>
  <si>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</si>
  <si>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</si>
  <si>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</si>
  <si>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</si>
  <si>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</si>
  <si>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</si>
  <si>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</si>
  <si>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59.1</t>
  </si>
  <si>
    <t>Sportovní povrch</t>
  </si>
  <si>
    <t>59.2</t>
  </si>
  <si>
    <t>Sportovní vybavení</t>
  </si>
  <si>
    <t>88</t>
  </si>
  <si>
    <t>Potrubí z drenážek</t>
  </si>
  <si>
    <t>91</t>
  </si>
  <si>
    <t>Doplňující práce na komunikaci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</si>
  <si>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</si>
  <si>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</si>
  <si>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</si>
  <si>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</si>
  <si>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</si>
  <si>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</si>
  <si>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</si>
  <si>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</si>
  <si>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</si>
  <si>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</si>
  <si>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</si>
  <si>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</si>
  <si>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</si>
  <si>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</si>
  <si>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</si>
  <si>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</si>
  <si>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</si>
  <si>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</si>
  <si>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</si>
  <si>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</si>
  <si>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</si>
  <si>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</si>
  <si>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</si>
  <si>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</si>
  <si>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</si>
  <si>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</si>
  <si>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</si>
  <si>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</si>
  <si>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</si>
  <si>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</si>
  <si>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</si>
  <si>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122201101R00</t>
  </si>
  <si>
    <t>Odkopávky nezapažené v hor. 3 do 100 m3</t>
  </si>
  <si>
    <t>m3</t>
  </si>
  <si>
    <t>POL1_0</t>
  </si>
  <si>
    <t>zemina s kamením:142*0,1</t>
  </si>
  <si>
    <t>VV</t>
  </si>
  <si>
    <t>doplňující odkop:17,5</t>
  </si>
  <si>
    <t>tvorba pláně:142/2*0,05</t>
  </si>
  <si>
    <t>162201102R00</t>
  </si>
  <si>
    <t>Vodorovné přemístění výkopku z hor.1-4 do 50 m</t>
  </si>
  <si>
    <t>171101102R00</t>
  </si>
  <si>
    <t>Uložení sypaniny do násypů zhutněných na 96% PS</t>
  </si>
  <si>
    <t>132201111R00</t>
  </si>
  <si>
    <t>Hloubení rýh š.do 60 cm v hor.3 do 100 m3, STROJNĚ</t>
  </si>
  <si>
    <t>sběrný drén:0,3*0,4*25</t>
  </si>
  <si>
    <t>133201101R00</t>
  </si>
  <si>
    <t>Hloubení šachet v hor.3 do 100 m3</t>
  </si>
  <si>
    <t>prkno skoku do dálky:0,5*1,25*0,4</t>
  </si>
  <si>
    <t>lavička:0,2*0,5*0,3*2*2</t>
  </si>
  <si>
    <t>162701105R00</t>
  </si>
  <si>
    <t>Vodorovné přemístění výkopku z hor.1-4 do 10000 m</t>
  </si>
  <si>
    <t>14,2+17,5+3+0,37</t>
  </si>
  <si>
    <t>162701109R00</t>
  </si>
  <si>
    <t>Příplatek k vod. přemístění hor.1-4 za další 1 km</t>
  </si>
  <si>
    <t>(14,2+17,5+3+0,37)*10</t>
  </si>
  <si>
    <t>199000002R00</t>
  </si>
  <si>
    <t>Poplatek za skládku zemina, kamenivo</t>
  </si>
  <si>
    <t>181101102R00</t>
  </si>
  <si>
    <t>Úprava pláně v zářezech v hor. 1-4, se zhutněním</t>
  </si>
  <si>
    <t>m2</t>
  </si>
  <si>
    <t>142</t>
  </si>
  <si>
    <t>271571111R00</t>
  </si>
  <si>
    <t>Polštář základu ze štěrkopísku tříděného</t>
  </si>
  <si>
    <t>prkno skoku do dálky:0,5*1,25*0,1</t>
  </si>
  <si>
    <t>lavička:0,2*0,5*0,1*2*2</t>
  </si>
  <si>
    <t>275313611R00</t>
  </si>
  <si>
    <t>Beton základových patek prostý C 16/20</t>
  </si>
  <si>
    <t>prkno skoku do dálky:0,5*1,25*0,3*1,1</t>
  </si>
  <si>
    <t>lavička:0,2*0,5*0,2*2*2*1,1</t>
  </si>
  <si>
    <t>R564 80-1111.4</t>
  </si>
  <si>
    <t>Podklad kameniva drceného po zhutnění tl. 1cm, frakce 0/4 mm, tř. A</t>
  </si>
  <si>
    <t>dráha:36</t>
  </si>
  <si>
    <t>R564 80-1111.3</t>
  </si>
  <si>
    <t>Podklad z kameniva drcen po zhutnění tloušťky 2 cm, frakce 4/8 mm, tř. A</t>
  </si>
  <si>
    <t>R564 80-1111.1</t>
  </si>
  <si>
    <t>Podklad z kameniva drcen po zhutnění tloušťky 3 cm, frakce 8/16 mm tř. A</t>
  </si>
  <si>
    <t>R564 81-1112.2</t>
  </si>
  <si>
    <t>Podklad z kameniva drcen po zhutnění tloušťky 6 cm, frakce 16/32 mm, tř. A</t>
  </si>
  <si>
    <t>564721112R00</t>
  </si>
  <si>
    <t>Podklad z kameniva drceného vel.32-63 mm,tl. 9 cm, tř. A</t>
  </si>
  <si>
    <t>564821112RT4</t>
  </si>
  <si>
    <t>Podklad ze štěrkodrti po zhutnění tloušťky 9 cm, štěrkodrť frakce 0-63 mm tř. A</t>
  </si>
  <si>
    <t>568111111R00</t>
  </si>
  <si>
    <t>Zřízení vrstvy z geotextilie skl.do 1:5, š.do 3 m</t>
  </si>
  <si>
    <t>69366057R</t>
  </si>
  <si>
    <t>Geotextilie 100% PP, 400 g/m2 šíře do 8,8 m</t>
  </si>
  <si>
    <t>POL3_0</t>
  </si>
  <si>
    <t>dráha:36*1,15</t>
  </si>
  <si>
    <t>564861111R00</t>
  </si>
  <si>
    <t>Podklad ze štěrkodrti po zhutnění tloušťky 20 cm</t>
  </si>
  <si>
    <t>doskočiště:6,5*3,5</t>
  </si>
  <si>
    <t>doskočiště:6*3</t>
  </si>
  <si>
    <t>69366049</t>
  </si>
  <si>
    <t>Geotextilie 200 g/m2</t>
  </si>
  <si>
    <t>doskočiště:6*3*1,15</t>
  </si>
  <si>
    <t>R0409</t>
  </si>
  <si>
    <t>Pružná podkladní vrstva, tl. 30 mm</t>
  </si>
  <si>
    <t>Směs kameniva fr. 3-8 mm, SBR pryžového granulátu fr. 2-4 mm a PUR pojiva s příčnou pevností v tahu větší než 0,2 MPa a filtračním průtokem větším než 1 cm/s.</t>
  </si>
  <si>
    <t>POP</t>
  </si>
  <si>
    <t>R0403</t>
  </si>
  <si>
    <t>Umělý vodopropustný tartan, tl. 10 mm</t>
  </si>
  <si>
    <t>Směs z celoprobarveného EPDM granulátu a PUR pojiva s filtračním průtokem min. 150 mm/h.</t>
  </si>
  <si>
    <t>R0403.2</t>
  </si>
  <si>
    <t>Příplatek za barevnost sportovního povrchu</t>
  </si>
  <si>
    <t>R0304</t>
  </si>
  <si>
    <t>Odrazové prkno skoku do dálky s ocel. truhlíkem, dodávka a montáž</t>
  </si>
  <si>
    <t>kus</t>
  </si>
  <si>
    <t>Podrobnější popis viz. Obecná specifikace navržených výrobků.</t>
  </si>
  <si>
    <t>R0986A</t>
  </si>
  <si>
    <t>Plachta pro doskočiště cca 6,5x3,5 m, s úchytkami atyp., vodopropustná  dodávka a montáž</t>
  </si>
  <si>
    <t>871318111R00</t>
  </si>
  <si>
    <t>Kladení drenážního potrubí z plastických hmot</t>
  </si>
  <si>
    <t>m</t>
  </si>
  <si>
    <t>sběrný drén:25</t>
  </si>
  <si>
    <t>28611223.AR</t>
  </si>
  <si>
    <t>Trubka PVC drenážní flexibilní d 100 mm</t>
  </si>
  <si>
    <t>sběrný drén:25*1,02</t>
  </si>
  <si>
    <t>212561111R00</t>
  </si>
  <si>
    <t>Výplň odvodňov. trativodů kam. hrubě drcen. 16 mm</t>
  </si>
  <si>
    <t>Změna frakce na 4-8 mm.</t>
  </si>
  <si>
    <t>sběrný drén:0,3*0,25*25</t>
  </si>
  <si>
    <t>Frakce 8-16 mm.</t>
  </si>
  <si>
    <t>sběrný drén:0,3*0,15*25</t>
  </si>
  <si>
    <t>212971110R00</t>
  </si>
  <si>
    <t>Opláštění trativodů z geotext., do sklonu 1:2,5</t>
  </si>
  <si>
    <t>sběrný drén:(0,3*3+0,4*2)*25</t>
  </si>
  <si>
    <t>69366197R</t>
  </si>
  <si>
    <t>Geotextilie 200 g/m2 š. 200cm 100% PP</t>
  </si>
  <si>
    <t>sběrný drén:(0,3*3+0,4*2)*25*1,15</t>
  </si>
  <si>
    <t>877353121RT2</t>
  </si>
  <si>
    <t>Montáž tvarovek odboč. plast. gum. kroužek DN 200, včetně dodávky odbočky PVC 110/110 mm</t>
  </si>
  <si>
    <t>0,3*0,1*(106+18)</t>
  </si>
  <si>
    <t>916561111RT4</t>
  </si>
  <si>
    <t>Osazení záhon.obrubníků do lože z C 12/15 s opěrou, včetně obrubníku  50/5/25 cm</t>
  </si>
  <si>
    <t>106</t>
  </si>
  <si>
    <t>R917461111</t>
  </si>
  <si>
    <t>Osaz. stoj. obrub. kam. s opěrou, lože z C 16/20</t>
  </si>
  <si>
    <t>doskočiště:18</t>
  </si>
  <si>
    <t>R0991A</t>
  </si>
  <si>
    <t>Polymerbetonový obrubník a s gumovým krytem</t>
  </si>
  <si>
    <t>doskočiště:18*1,02</t>
  </si>
  <si>
    <t>171201101R00</t>
  </si>
  <si>
    <t>Uložení sypaniny do násypů nezhutněných</t>
  </si>
  <si>
    <t>doskočiště:6*3*0,3</t>
  </si>
  <si>
    <t>58330999.0002</t>
  </si>
  <si>
    <t>Písek vhodný pro doskočiště</t>
  </si>
  <si>
    <t>Čistý křemičitý (SiO2 min 96%) kulatozrnný (zrna zaoblená a zakulacená) písek bílý bez organických komponentů, maximální frakce 2 mm - z nichž max 5% hmotnostních je nižší než 0,2 mm - automaticky splňující Vyhl.č.238/2011 Sb.</t>
  </si>
  <si>
    <t>doskočiště:6*3*0,3*1,02</t>
  </si>
  <si>
    <t>998222012R00</t>
  </si>
  <si>
    <t>Přesun hmot, zpevněné plochy, kryt z kameniva</t>
  </si>
  <si>
    <t>t</t>
  </si>
  <si>
    <t/>
  </si>
  <si>
    <t>SUM</t>
  </si>
  <si>
    <t>Poznámky uchazeče k zadání</t>
  </si>
  <si>
    <t>POPUZIV</t>
  </si>
  <si>
    <t>END</t>
  </si>
  <si>
    <t>SO 03 Sektor skoku do dálky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</si>
</sst>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2" borderId="39" xfId="0" applyNumberFormat="1" applyFill="1" applyBorder="1" applyAlignment="1">
      <alignment vertical="top" shrinkToFit="1"/>
    </xf>
    <xf numFmtId="174" fontId="18" fillId="0" borderId="0" xfId="0" applyNumberFormat="1" applyFont="1" applyBorder="1" applyAlignment="1">
      <alignment vertical="top" wrapText="1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7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B6" sqref="B6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0" t="s">
        <v>40</v>
      </c>
      <c r="C1" s="91"/>
      <c r="D1" s="91"/>
      <c r="E1" s="91"/>
      <c r="F1" s="91"/>
      <c r="G1" s="91"/>
      <c r="H1" s="91"/>
      <c r="I1" s="91"/>
      <c r="J1" s="92"/>
    </row>
    <row r="2" spans="1:15" ht="23.25" customHeight="1" x14ac:dyDescent="0.25">
      <c r="A2" s="4"/>
      <c r="B2" s="104" t="s">
        <v>38</v>
      </c>
      <c r="C2" s="105"/>
      <c r="D2" s="106" t="s">
        <v>43</v>
      </c>
      <c r="E2" s="107"/>
      <c r="F2" s="107"/>
      <c r="G2" s="107"/>
      <c r="H2" s="107"/>
      <c r="I2" s="107"/>
      <c r="J2" s="108"/>
      <c r="O2" s="2"/>
    </row>
    <row r="3" spans="1:15" ht="24" customHeight="1" x14ac:dyDescent="0.25">
      <c r="A3" s="4"/>
      <c r="B3" s="109" t="s">
        <v>41</v>
      </c>
      <c r="C3" s="110"/>
      <c r="D3" s="111" t="s">
        <v>220</v>
      </c>
      <c r="E3" s="112"/>
      <c r="F3" s="112"/>
      <c r="G3" s="112"/>
      <c r="H3" s="112"/>
      <c r="I3" s="112"/>
      <c r="J3" s="113"/>
    </row>
    <row r="4" spans="1:15" ht="24" customHeight="1" x14ac:dyDescent="0.25">
      <c r="A4" s="4"/>
      <c r="B4" s="114" t="s">
        <v>42</v>
      </c>
      <c r="C4" s="115"/>
      <c r="D4" s="116"/>
      <c r="E4" s="116"/>
      <c r="F4" s="117"/>
      <c r="G4" s="118"/>
      <c r="H4" s="117"/>
      <c r="I4" s="118"/>
      <c r="J4" s="119"/>
    </row>
    <row r="5" spans="1:15" ht="24" customHeight="1" x14ac:dyDescent="0.25">
      <c r="A5" s="4"/>
      <c r="B5" s="45" t="s">
        <v>21</v>
      </c>
      <c r="C5" s="5"/>
      <c r="D5" s="120"/>
      <c r="E5" s="25"/>
      <c r="F5" s="25"/>
      <c r="G5" s="25"/>
      <c r="H5" s="27" t="s">
        <v>33</v>
      </c>
      <c r="I5" s="120"/>
      <c r="J5" s="11"/>
    </row>
    <row r="6" spans="1:15" ht="15.75" customHeight="1" x14ac:dyDescent="0.25">
      <c r="A6" s="4"/>
      <c r="B6" s="39"/>
      <c r="C6" s="25"/>
      <c r="D6" s="120"/>
      <c r="E6" s="25"/>
      <c r="F6" s="25"/>
      <c r="G6" s="25"/>
      <c r="H6" s="27" t="s">
        <v>34</v>
      </c>
      <c r="I6" s="120"/>
      <c r="J6" s="11"/>
    </row>
    <row r="7" spans="1:15" ht="15.75" customHeight="1" x14ac:dyDescent="0.25">
      <c r="A7" s="4"/>
      <c r="B7" s="40"/>
      <c r="C7" s="121"/>
      <c r="D7" s="103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2"/>
      <c r="E11" s="122"/>
      <c r="F11" s="122"/>
      <c r="G11" s="122"/>
      <c r="H11" s="27" t="s">
        <v>33</v>
      </c>
      <c r="I11" s="126"/>
      <c r="J11" s="11"/>
    </row>
    <row r="12" spans="1:15" ht="15.75" customHeight="1" x14ac:dyDescent="0.25">
      <c r="A12" s="4"/>
      <c r="B12" s="39"/>
      <c r="C12" s="25"/>
      <c r="D12" s="123"/>
      <c r="E12" s="123"/>
      <c r="F12" s="123"/>
      <c r="G12" s="123"/>
      <c r="H12" s="27" t="s">
        <v>34</v>
      </c>
      <c r="I12" s="126"/>
      <c r="J12" s="11"/>
    </row>
    <row r="13" spans="1:15" ht="15.75" customHeight="1" x14ac:dyDescent="0.25">
      <c r="A13" s="4"/>
      <c r="B13" s="40"/>
      <c r="C13" s="125"/>
      <c r="D13" s="124"/>
      <c r="E13" s="124"/>
      <c r="F13" s="124"/>
      <c r="G13" s="124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2"/>
      <c r="F15" s="82"/>
      <c r="G15" s="97"/>
      <c r="H15" s="97"/>
      <c r="I15" s="97" t="s">
        <v>28</v>
      </c>
      <c r="J15" s="98"/>
    </row>
    <row r="16" spans="1:15" ht="23.25" customHeight="1" x14ac:dyDescent="0.25">
      <c r="A16" s="191" t="s">
        <v>23</v>
      </c>
      <c r="B16" s="192" t="s">
        <v>23</v>
      </c>
      <c r="C16" s="56"/>
      <c r="D16" s="57"/>
      <c r="E16" s="79"/>
      <c r="F16" s="80"/>
      <c r="G16" s="79"/>
      <c r="H16" s="80"/>
      <c r="I16" s="79">
        <f>SUMIF(F47:F54,A16,I47:I54)+SUMIF(F47:F54,"PSU",I47:I54)</f>
        <v>0</v>
      </c>
      <c r="J16" s="81"/>
    </row>
    <row r="17" spans="1:10" ht="23.25" customHeight="1" x14ac:dyDescent="0.25">
      <c r="A17" s="191" t="s">
        <v>24</v>
      </c>
      <c r="B17" s="192" t="s">
        <v>24</v>
      </c>
      <c r="C17" s="56"/>
      <c r="D17" s="57"/>
      <c r="E17" s="79"/>
      <c r="F17" s="80"/>
      <c r="G17" s="79"/>
      <c r="H17" s="80"/>
      <c r="I17" s="79">
        <f>SUMIF(F47:F54,A17,I47:I54)</f>
        <v>0</v>
      </c>
      <c r="J17" s="81"/>
    </row>
    <row r="18" spans="1:10" ht="23.25" customHeight="1" x14ac:dyDescent="0.25">
      <c r="A18" s="191" t="s">
        <v>25</v>
      </c>
      <c r="B18" s="192" t="s">
        <v>25</v>
      </c>
      <c r="C18" s="56"/>
      <c r="D18" s="57"/>
      <c r="E18" s="79"/>
      <c r="F18" s="80"/>
      <c r="G18" s="79"/>
      <c r="H18" s="80"/>
      <c r="I18" s="79">
        <f>SUMIF(F47:F54,A18,I47:I54)</f>
        <v>0</v>
      </c>
      <c r="J18" s="81"/>
    </row>
    <row r="19" spans="1:10" ht="23.25" customHeight="1" x14ac:dyDescent="0.25">
      <c r="A19" s="191" t="s">
        <v>65</v>
      </c>
      <c r="B19" s="192" t="s">
        <v>26</v>
      </c>
      <c r="C19" s="56"/>
      <c r="D19" s="57"/>
      <c r="E19" s="79"/>
      <c r="F19" s="80"/>
      <c r="G19" s="79"/>
      <c r="H19" s="80"/>
      <c r="I19" s="79">
        <f>SUMIF(F47:F54,A19,I47:I54)</f>
        <v>0</v>
      </c>
      <c r="J19" s="81"/>
    </row>
    <row r="20" spans="1:10" ht="23.25" customHeight="1" x14ac:dyDescent="0.25">
      <c r="A20" s="191" t="s">
        <v>66</v>
      </c>
      <c r="B20" s="192" t="s">
        <v>27</v>
      </c>
      <c r="C20" s="56"/>
      <c r="D20" s="57"/>
      <c r="E20" s="79"/>
      <c r="F20" s="80"/>
      <c r="G20" s="79"/>
      <c r="H20" s="80"/>
      <c r="I20" s="79">
        <f>SUMIF(F47:F54,A20,I47:I54)</f>
        <v>0</v>
      </c>
      <c r="J20" s="81"/>
    </row>
    <row r="21" spans="1:10" ht="23.25" customHeight="1" x14ac:dyDescent="0.25">
      <c r="A21" s="4"/>
      <c r="B21" s="72" t="s">
        <v>28</v>
      </c>
      <c r="C21" s="73"/>
      <c r="D21" s="74"/>
      <c r="E21" s="88"/>
      <c r="F21" s="96"/>
      <c r="G21" s="88"/>
      <c r="H21" s="96"/>
      <c r="I21" s="88">
        <f>SUM(I16:J20)</f>
        <v>0</v>
      </c>
      <c r="J21" s="89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6">
        <f>ZakladDPHSniVypocet</f>
        <v>0</v>
      </c>
      <c r="H23" s="87"/>
      <c r="I23" s="87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4">
        <f>ZakladDPHSni*SazbaDPH1/100</f>
        <v>0</v>
      </c>
      <c r="H24" s="85"/>
      <c r="I24" s="85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6">
        <f>ZakladDPHZaklVypocet</f>
        <v>0</v>
      </c>
      <c r="H25" s="87"/>
      <c r="I25" s="87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3">
        <f>ZakladDPHZakl*SazbaDPH2/100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5">
        <f>0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3">
      <c r="A28" s="4"/>
      <c r="B28" s="150" t="s">
        <v>22</v>
      </c>
      <c r="C28" s="151"/>
      <c r="D28" s="151"/>
      <c r="E28" s="152"/>
      <c r="F28" s="153"/>
      <c r="G28" s="154">
        <f>ZakladDPHSniVypocet+ZakladDPHZaklVypocet</f>
        <v>0</v>
      </c>
      <c r="H28" s="154"/>
      <c r="I28" s="154"/>
      <c r="J28" s="155" t="str">
        <f t="shared" si="0"/>
        <v>CZK</v>
      </c>
    </row>
    <row r="29" spans="1:10" ht="27.75" customHeight="1" thickBot="1" x14ac:dyDescent="0.3">
      <c r="A29" s="4"/>
      <c r="B29" s="150" t="s">
        <v>35</v>
      </c>
      <c r="C29" s="156"/>
      <c r="D29" s="156"/>
      <c r="E29" s="156"/>
      <c r="F29" s="156"/>
      <c r="G29" s="157">
        <f>ZakladDPHSni+DPHSni+ZakladDPHZakl+DPHZakl+Zaokrouhleni</f>
        <v>0</v>
      </c>
      <c r="H29" s="157"/>
      <c r="I29" s="157"/>
      <c r="J29" s="158" t="s">
        <v>46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8"/>
      <c r="E34" s="78"/>
      <c r="F34" s="30"/>
      <c r="G34" s="78"/>
      <c r="H34" s="78"/>
      <c r="I34" s="78"/>
      <c r="J34" s="36"/>
    </row>
    <row r="35" spans="1:10" ht="12.75" customHeight="1" x14ac:dyDescent="0.25">
      <c r="A35" s="4"/>
      <c r="B35" s="4"/>
      <c r="C35" s="5"/>
      <c r="D35" s="83" t="s">
        <v>2</v>
      </c>
      <c r="E35" s="83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 x14ac:dyDescent="0.25">
      <c r="A38" s="129" t="s">
        <v>37</v>
      </c>
      <c r="B38" s="131" t="s">
        <v>16</v>
      </c>
      <c r="C38" s="132" t="s">
        <v>5</v>
      </c>
      <c r="D38" s="133"/>
      <c r="E38" s="133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4" t="s">
        <v>1</v>
      </c>
      <c r="J38" s="134" t="s">
        <v>0</v>
      </c>
    </row>
    <row r="39" spans="1:10" ht="25.5" hidden="1" customHeight="1" x14ac:dyDescent="0.25">
      <c r="A39" s="129">
        <v>1</v>
      </c>
      <c r="B39" s="135" t="s">
        <v>44</v>
      </c>
      <c r="C39" s="136" t="s">
        <v>43</v>
      </c>
      <c r="D39" s="137"/>
      <c r="E39" s="137"/>
      <c r="F39" s="145">
        <f>'Rozpočet Pol'!AC109</f>
        <v>0</v>
      </c>
      <c r="G39" s="146">
        <f>'Rozpočet Pol'!AD109</f>
        <v>0</v>
      </c>
      <c r="H39" s="147">
        <f>(F39*SazbaDPH1/100)+(G39*SazbaDPH2/100)</f>
        <v>0</v>
      </c>
      <c r="I39" s="147">
        <f>F39+G39+H39</f>
        <v>0</v>
      </c>
      <c r="J39" s="138" t="str">
        <f>IF(CenaCelkemVypocet=0,"",I39/CenaCelkemVypocet*100)</f>
        <v/>
      </c>
    </row>
    <row r="40" spans="1:10" ht="25.5" hidden="1" customHeight="1" x14ac:dyDescent="0.25">
      <c r="A40" s="129"/>
      <c r="B40" s="139" t="s">
        <v>45</v>
      </c>
      <c r="C40" s="140"/>
      <c r="D40" s="140"/>
      <c r="E40" s="141"/>
      <c r="F40" s="148">
        <f>SUMIF(A39:A39,"=1",F39:F39)</f>
        <v>0</v>
      </c>
      <c r="G40" s="149">
        <f>SUMIF(A39:A39,"=1",G39:G39)</f>
        <v>0</v>
      </c>
      <c r="H40" s="149">
        <f>SUMIF(A39:A39,"=1",H39:H39)</f>
        <v>0</v>
      </c>
      <c r="I40" s="149">
        <f>SUMIF(A39:A39,"=1",I39:I39)</f>
        <v>0</v>
      </c>
      <c r="J40" s="130">
        <f>SUMIF(A39:A39,"=1",J39:J39)</f>
        <v>0</v>
      </c>
    </row>
    <row r="44" spans="1:10" ht="15.6" x14ac:dyDescent="0.3">
      <c r="B44" s="159" t="s">
        <v>47</v>
      </c>
    </row>
    <row r="46" spans="1:10" ht="25.5" customHeight="1" x14ac:dyDescent="0.25">
      <c r="A46" s="160"/>
      <c r="B46" s="166" t="s">
        <v>16</v>
      </c>
      <c r="C46" s="166" t="s">
        <v>5</v>
      </c>
      <c r="D46" s="167"/>
      <c r="E46" s="167"/>
      <c r="F46" s="170" t="s">
        <v>48</v>
      </c>
      <c r="G46" s="170"/>
      <c r="H46" s="170"/>
      <c r="I46" s="171" t="s">
        <v>28</v>
      </c>
      <c r="J46" s="171"/>
    </row>
    <row r="47" spans="1:10" ht="25.5" customHeight="1" x14ac:dyDescent="0.25">
      <c r="A47" s="161"/>
      <c r="B47" s="172" t="s">
        <v>49</v>
      </c>
      <c r="C47" s="173" t="s">
        <v>50</v>
      </c>
      <c r="D47" s="174"/>
      <c r="E47" s="174"/>
      <c r="F47" s="178" t="s">
        <v>23</v>
      </c>
      <c r="G47" s="179"/>
      <c r="H47" s="179"/>
      <c r="I47" s="180">
        <f>'Rozpočet Pol'!G8</f>
        <v>0</v>
      </c>
      <c r="J47" s="180"/>
    </row>
    <row r="48" spans="1:10" ht="25.5" customHeight="1" x14ac:dyDescent="0.25">
      <c r="A48" s="161"/>
      <c r="B48" s="164" t="s">
        <v>51</v>
      </c>
      <c r="C48" s="163" t="s">
        <v>52</v>
      </c>
      <c r="D48" s="165"/>
      <c r="E48" s="165"/>
      <c r="F48" s="181" t="s">
        <v>23</v>
      </c>
      <c r="G48" s="182"/>
      <c r="H48" s="182"/>
      <c r="I48" s="183">
        <f>'Rozpočet Pol'!G32</f>
        <v>0</v>
      </c>
      <c r="J48" s="183"/>
    </row>
    <row r="49" spans="1:10" ht="25.5" customHeight="1" x14ac:dyDescent="0.25">
      <c r="A49" s="161"/>
      <c r="B49" s="164" t="s">
        <v>53</v>
      </c>
      <c r="C49" s="163" t="s">
        <v>54</v>
      </c>
      <c r="D49" s="165"/>
      <c r="E49" s="165"/>
      <c r="F49" s="181" t="s">
        <v>23</v>
      </c>
      <c r="G49" s="182"/>
      <c r="H49" s="182"/>
      <c r="I49" s="183">
        <f>'Rozpočet Pol'!G39</f>
        <v>0</v>
      </c>
      <c r="J49" s="183"/>
    </row>
    <row r="50" spans="1:10" ht="25.5" customHeight="1" x14ac:dyDescent="0.25">
      <c r="A50" s="161"/>
      <c r="B50" s="164" t="s">
        <v>55</v>
      </c>
      <c r="C50" s="163" t="s">
        <v>56</v>
      </c>
      <c r="D50" s="165"/>
      <c r="E50" s="165"/>
      <c r="F50" s="181" t="s">
        <v>23</v>
      </c>
      <c r="G50" s="182"/>
      <c r="H50" s="182"/>
      <c r="I50" s="183">
        <f>'Rozpočet Pol'!G62</f>
        <v>0</v>
      </c>
      <c r="J50" s="183"/>
    </row>
    <row r="51" spans="1:10" ht="25.5" customHeight="1" x14ac:dyDescent="0.25">
      <c r="A51" s="161"/>
      <c r="B51" s="164" t="s">
        <v>57</v>
      </c>
      <c r="C51" s="163" t="s">
        <v>58</v>
      </c>
      <c r="D51" s="165"/>
      <c r="E51" s="165"/>
      <c r="F51" s="181" t="s">
        <v>23</v>
      </c>
      <c r="G51" s="182"/>
      <c r="H51" s="182"/>
      <c r="I51" s="183">
        <f>'Rozpočet Pol'!G71</f>
        <v>0</v>
      </c>
      <c r="J51" s="183"/>
    </row>
    <row r="52" spans="1:10" ht="25.5" customHeight="1" x14ac:dyDescent="0.25">
      <c r="A52" s="161"/>
      <c r="B52" s="164" t="s">
        <v>59</v>
      </c>
      <c r="C52" s="163" t="s">
        <v>60</v>
      </c>
      <c r="D52" s="165"/>
      <c r="E52" s="165"/>
      <c r="F52" s="181" t="s">
        <v>23</v>
      </c>
      <c r="G52" s="182"/>
      <c r="H52" s="182"/>
      <c r="I52" s="183">
        <f>'Rozpočet Pol'!G76</f>
        <v>0</v>
      </c>
      <c r="J52" s="183"/>
    </row>
    <row r="53" spans="1:10" ht="25.5" customHeight="1" x14ac:dyDescent="0.25">
      <c r="A53" s="161"/>
      <c r="B53" s="164" t="s">
        <v>61</v>
      </c>
      <c r="C53" s="163" t="s">
        <v>62</v>
      </c>
      <c r="D53" s="165"/>
      <c r="E53" s="165"/>
      <c r="F53" s="181" t="s">
        <v>23</v>
      </c>
      <c r="G53" s="182"/>
      <c r="H53" s="182"/>
      <c r="I53" s="183">
        <f>'Rozpočet Pol'!G92</f>
        <v>0</v>
      </c>
      <c r="J53" s="183"/>
    </row>
    <row r="54" spans="1:10" ht="25.5" customHeight="1" x14ac:dyDescent="0.25">
      <c r="A54" s="161"/>
      <c r="B54" s="175" t="s">
        <v>63</v>
      </c>
      <c r="C54" s="176" t="s">
        <v>64</v>
      </c>
      <c r="D54" s="177"/>
      <c r="E54" s="177"/>
      <c r="F54" s="184" t="s">
        <v>23</v>
      </c>
      <c r="G54" s="185"/>
      <c r="H54" s="185"/>
      <c r="I54" s="186">
        <f>'Rozpočet Pol'!G106</f>
        <v>0</v>
      </c>
      <c r="J54" s="186"/>
    </row>
    <row r="55" spans="1:10" ht="25.5" customHeight="1" x14ac:dyDescent="0.25">
      <c r="A55" s="162"/>
      <c r="B55" s="168" t="s">
        <v>1</v>
      </c>
      <c r="C55" s="168"/>
      <c r="D55" s="169"/>
      <c r="E55" s="169"/>
      <c r="F55" s="187"/>
      <c r="G55" s="188"/>
      <c r="H55" s="188"/>
      <c r="I55" s="189">
        <f>SUM(I47:I54)</f>
        <v>0</v>
      </c>
      <c r="J55" s="189"/>
    </row>
    <row r="56" spans="1:10" x14ac:dyDescent="0.25">
      <c r="F56" s="190"/>
      <c r="G56" s="128"/>
      <c r="H56" s="190"/>
      <c r="I56" s="128"/>
      <c r="J56" s="128"/>
    </row>
    <row r="57" spans="1:10" x14ac:dyDescent="0.25">
      <c r="F57" s="190"/>
      <c r="G57" s="128"/>
      <c r="H57" s="190"/>
      <c r="I57" s="128"/>
      <c r="J57" s="128"/>
    </row>
    <row r="58" spans="1:10" x14ac:dyDescent="0.25">
      <c r="F58" s="190"/>
      <c r="G58" s="128"/>
      <c r="H58" s="190"/>
      <c r="I58" s="128"/>
      <c r="J58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4:J54"/>
    <mergeCell ref="C54:E54"/>
    <mergeCell ref="I55:J55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99" t="s">
        <v>6</v>
      </c>
      <c r="B1" s="99"/>
      <c r="C1" s="100"/>
      <c r="D1" s="99"/>
      <c r="E1" s="99"/>
      <c r="F1" s="99"/>
      <c r="G1" s="99"/>
    </row>
    <row r="2" spans="1:7" ht="24.9" customHeight="1" x14ac:dyDescent="0.25">
      <c r="A2" s="77" t="s">
        <v>39</v>
      </c>
      <c r="B2" s="76"/>
      <c r="C2" s="101"/>
      <c r="D2" s="101"/>
      <c r="E2" s="101"/>
      <c r="F2" s="101"/>
      <c r="G2" s="102"/>
    </row>
    <row r="3" spans="1:7" ht="24.9" hidden="1" customHeight="1" x14ac:dyDescent="0.25">
      <c r="A3" s="77" t="s">
        <v>7</v>
      </c>
      <c r="B3" s="76"/>
      <c r="C3" s="101"/>
      <c r="D3" s="101"/>
      <c r="E3" s="101"/>
      <c r="F3" s="101"/>
      <c r="G3" s="102"/>
    </row>
    <row r="4" spans="1:7" ht="24.9" hidden="1" customHeight="1" x14ac:dyDescent="0.25">
      <c r="A4" s="77" t="s">
        <v>8</v>
      </c>
      <c r="B4" s="76"/>
      <c r="C4" s="101"/>
      <c r="D4" s="101"/>
      <c r="E4" s="101"/>
      <c r="F4" s="101"/>
      <c r="G4" s="102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9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7" customWidth="1"/>
    <col min="3" max="3" width="38.33203125" style="127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193" t="s">
        <v>6</v>
      </c>
      <c r="B1" s="193"/>
      <c r="C1" s="193"/>
      <c r="D1" s="193"/>
      <c r="E1" s="193"/>
      <c r="F1" s="193"/>
      <c r="G1" s="193"/>
      <c r="AE1" t="s">
        <v>68</v>
      </c>
    </row>
    <row r="2" spans="1:60" ht="25.05" customHeight="1" x14ac:dyDescent="0.25">
      <c r="A2" s="200" t="s">
        <v>67</v>
      </c>
      <c r="B2" s="194"/>
      <c r="C2" s="195" t="s">
        <v>43</v>
      </c>
      <c r="D2" s="196"/>
      <c r="E2" s="196"/>
      <c r="F2" s="196"/>
      <c r="G2" s="202"/>
      <c r="AE2" t="s">
        <v>69</v>
      </c>
    </row>
    <row r="3" spans="1:60" ht="25.05" hidden="1" customHeight="1" x14ac:dyDescent="0.25">
      <c r="A3" s="201" t="s">
        <v>7</v>
      </c>
      <c r="B3" s="199"/>
      <c r="C3" s="197"/>
      <c r="D3" s="198"/>
      <c r="E3" s="198"/>
      <c r="F3" s="198"/>
      <c r="G3" s="203"/>
      <c r="AE3" t="s">
        <v>70</v>
      </c>
    </row>
    <row r="4" spans="1:60" ht="25.05" hidden="1" customHeight="1" x14ac:dyDescent="0.25">
      <c r="A4" s="201" t="s">
        <v>8</v>
      </c>
      <c r="B4" s="199"/>
      <c r="C4" s="197"/>
      <c r="D4" s="198"/>
      <c r="E4" s="198"/>
      <c r="F4" s="198"/>
      <c r="G4" s="203"/>
      <c r="AE4" t="s">
        <v>71</v>
      </c>
    </row>
    <row r="5" spans="1:60" hidden="1" x14ac:dyDescent="0.25">
      <c r="A5" s="204" t="s">
        <v>72</v>
      </c>
      <c r="B5" s="205"/>
      <c r="C5" s="206"/>
      <c r="D5" s="207"/>
      <c r="E5" s="207"/>
      <c r="F5" s="207"/>
      <c r="G5" s="208"/>
      <c r="AE5" t="s">
        <v>73</v>
      </c>
    </row>
    <row r="7" spans="1:60" ht="39.6" x14ac:dyDescent="0.25">
      <c r="A7" s="214" t="s">
        <v>74</v>
      </c>
      <c r="B7" s="215" t="s">
        <v>75</v>
      </c>
      <c r="C7" s="215" t="s">
        <v>76</v>
      </c>
      <c r="D7" s="214" t="s">
        <v>77</v>
      </c>
      <c r="E7" s="214" t="s">
        <v>78</v>
      </c>
      <c r="F7" s="209" t="s">
        <v>79</v>
      </c>
      <c r="G7" s="235" t="s">
        <v>28</v>
      </c>
      <c r="H7" s="236" t="s">
        <v>29</v>
      </c>
      <c r="I7" s="236" t="s">
        <v>80</v>
      </c>
      <c r="J7" s="236" t="s">
        <v>30</v>
      </c>
      <c r="K7" s="236" t="s">
        <v>81</v>
      </c>
      <c r="L7" s="236" t="s">
        <v>82</v>
      </c>
      <c r="M7" s="236" t="s">
        <v>83</v>
      </c>
      <c r="N7" s="236" t="s">
        <v>84</v>
      </c>
      <c r="O7" s="236" t="s">
        <v>85</v>
      </c>
      <c r="P7" s="236" t="s">
        <v>86</v>
      </c>
      <c r="Q7" s="236" t="s">
        <v>87</v>
      </c>
      <c r="R7" s="236" t="s">
        <v>88</v>
      </c>
      <c r="S7" s="236" t="s">
        <v>89</v>
      </c>
      <c r="T7" s="236" t="s">
        <v>90</v>
      </c>
      <c r="U7" s="217" t="s">
        <v>91</v>
      </c>
    </row>
    <row r="8" spans="1:60" x14ac:dyDescent="0.25">
      <c r="A8" s="237" t="s">
        <v>92</v>
      </c>
      <c r="B8" s="238" t="s">
        <v>49</v>
      </c>
      <c r="C8" s="239" t="s">
        <v>50</v>
      </c>
      <c r="D8" s="216"/>
      <c r="E8" s="240"/>
      <c r="F8" s="241"/>
      <c r="G8" s="241">
        <f>SUMIF(AE9:AE31,"&lt;&gt;NOR",G9:G31)</f>
        <v>0</v>
      </c>
      <c r="H8" s="241"/>
      <c r="I8" s="241">
        <f>SUM(I9:I31)</f>
        <v>0</v>
      </c>
      <c r="J8" s="241"/>
      <c r="K8" s="241">
        <f>SUM(K9:K31)</f>
        <v>0</v>
      </c>
      <c r="L8" s="241"/>
      <c r="M8" s="241">
        <f>SUM(M9:M31)</f>
        <v>0</v>
      </c>
      <c r="N8" s="216"/>
      <c r="O8" s="216">
        <f>SUM(O9:O31)</f>
        <v>0</v>
      </c>
      <c r="P8" s="216"/>
      <c r="Q8" s="216">
        <f>SUM(Q9:Q31)</f>
        <v>0</v>
      </c>
      <c r="R8" s="216"/>
      <c r="S8" s="216"/>
      <c r="T8" s="237"/>
      <c r="U8" s="216">
        <f>SUM(U9:U31)</f>
        <v>18.509999999999998</v>
      </c>
      <c r="AE8" t="s">
        <v>93</v>
      </c>
    </row>
    <row r="9" spans="1:60" outlineLevel="1" x14ac:dyDescent="0.25">
      <c r="A9" s="211">
        <v>1</v>
      </c>
      <c r="B9" s="218" t="s">
        <v>94</v>
      </c>
      <c r="C9" s="263" t="s">
        <v>95</v>
      </c>
      <c r="D9" s="220" t="s">
        <v>96</v>
      </c>
      <c r="E9" s="226">
        <v>14.2</v>
      </c>
      <c r="F9" s="230">
        <f>H9+J9</f>
        <v>0</v>
      </c>
      <c r="G9" s="231">
        <f>ROUND(E9*F9,2)</f>
        <v>0</v>
      </c>
      <c r="H9" s="231"/>
      <c r="I9" s="231">
        <f>ROUND(E9*H9,2)</f>
        <v>0</v>
      </c>
      <c r="J9" s="231"/>
      <c r="K9" s="231">
        <f>ROUND(E9*J9,2)</f>
        <v>0</v>
      </c>
      <c r="L9" s="231">
        <v>21</v>
      </c>
      <c r="M9" s="231">
        <f>G9*(1+L9/100)</f>
        <v>0</v>
      </c>
      <c r="N9" s="220">
        <v>0</v>
      </c>
      <c r="O9" s="220">
        <f>ROUND(E9*N9,5)</f>
        <v>0</v>
      </c>
      <c r="P9" s="220">
        <v>0</v>
      </c>
      <c r="Q9" s="220">
        <f>ROUND(E9*P9,5)</f>
        <v>0</v>
      </c>
      <c r="R9" s="220"/>
      <c r="S9" s="220"/>
      <c r="T9" s="221">
        <v>0.37</v>
      </c>
      <c r="U9" s="220">
        <f>ROUND(E9*T9,2)</f>
        <v>5.25</v>
      </c>
      <c r="V9" s="210"/>
      <c r="W9" s="210"/>
      <c r="X9" s="210"/>
      <c r="Y9" s="210"/>
      <c r="Z9" s="210"/>
      <c r="AA9" s="210"/>
      <c r="AB9" s="210"/>
      <c r="AC9" s="210"/>
      <c r="AD9" s="210"/>
      <c r="AE9" s="210" t="s">
        <v>97</v>
      </c>
      <c r="AF9" s="210"/>
      <c r="AG9" s="210"/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11"/>
      <c r="B10" s="218"/>
      <c r="C10" s="264" t="s">
        <v>98</v>
      </c>
      <c r="D10" s="222"/>
      <c r="E10" s="227">
        <v>14.2</v>
      </c>
      <c r="F10" s="231"/>
      <c r="G10" s="231"/>
      <c r="H10" s="231"/>
      <c r="I10" s="231"/>
      <c r="J10" s="231"/>
      <c r="K10" s="231"/>
      <c r="L10" s="231"/>
      <c r="M10" s="231"/>
      <c r="N10" s="220"/>
      <c r="O10" s="220"/>
      <c r="P10" s="220"/>
      <c r="Q10" s="220"/>
      <c r="R10" s="220"/>
      <c r="S10" s="220"/>
      <c r="T10" s="221"/>
      <c r="U10" s="220"/>
      <c r="V10" s="210"/>
      <c r="W10" s="210"/>
      <c r="X10" s="210"/>
      <c r="Y10" s="210"/>
      <c r="Z10" s="210"/>
      <c r="AA10" s="210"/>
      <c r="AB10" s="210"/>
      <c r="AC10" s="210"/>
      <c r="AD10" s="210"/>
      <c r="AE10" s="210" t="s">
        <v>99</v>
      </c>
      <c r="AF10" s="210">
        <v>0</v>
      </c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11">
        <v>2</v>
      </c>
      <c r="B11" s="218" t="s">
        <v>94</v>
      </c>
      <c r="C11" s="263" t="s">
        <v>95</v>
      </c>
      <c r="D11" s="220" t="s">
        <v>96</v>
      </c>
      <c r="E11" s="226">
        <v>17.5</v>
      </c>
      <c r="F11" s="230">
        <f>H11+J11</f>
        <v>0</v>
      </c>
      <c r="G11" s="231">
        <f>ROUND(E11*F11,2)</f>
        <v>0</v>
      </c>
      <c r="H11" s="231"/>
      <c r="I11" s="231">
        <f>ROUND(E11*H11,2)</f>
        <v>0</v>
      </c>
      <c r="J11" s="231"/>
      <c r="K11" s="231">
        <f>ROUND(E11*J11,2)</f>
        <v>0</v>
      </c>
      <c r="L11" s="231">
        <v>21</v>
      </c>
      <c r="M11" s="231">
        <f>G11*(1+L11/100)</f>
        <v>0</v>
      </c>
      <c r="N11" s="220">
        <v>0</v>
      </c>
      <c r="O11" s="220">
        <f>ROUND(E11*N11,5)</f>
        <v>0</v>
      </c>
      <c r="P11" s="220">
        <v>0</v>
      </c>
      <c r="Q11" s="220">
        <f>ROUND(E11*P11,5)</f>
        <v>0</v>
      </c>
      <c r="R11" s="220"/>
      <c r="S11" s="220"/>
      <c r="T11" s="221">
        <v>0.37</v>
      </c>
      <c r="U11" s="220">
        <f>ROUND(E11*T11,2)</f>
        <v>6.48</v>
      </c>
      <c r="V11" s="210"/>
      <c r="W11" s="210"/>
      <c r="X11" s="210"/>
      <c r="Y11" s="210"/>
      <c r="Z11" s="210"/>
      <c r="AA11" s="210"/>
      <c r="AB11" s="210"/>
      <c r="AC11" s="210"/>
      <c r="AD11" s="210"/>
      <c r="AE11" s="210" t="s">
        <v>97</v>
      </c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11"/>
      <c r="B12" s="218"/>
      <c r="C12" s="264" t="s">
        <v>100</v>
      </c>
      <c r="D12" s="222"/>
      <c r="E12" s="227">
        <v>17.5</v>
      </c>
      <c r="F12" s="231"/>
      <c r="G12" s="231"/>
      <c r="H12" s="231"/>
      <c r="I12" s="231"/>
      <c r="J12" s="231"/>
      <c r="K12" s="231"/>
      <c r="L12" s="231"/>
      <c r="M12" s="231"/>
      <c r="N12" s="220"/>
      <c r="O12" s="220"/>
      <c r="P12" s="220"/>
      <c r="Q12" s="220"/>
      <c r="R12" s="220"/>
      <c r="S12" s="220"/>
      <c r="T12" s="221"/>
      <c r="U12" s="220"/>
      <c r="V12" s="210"/>
      <c r="W12" s="210"/>
      <c r="X12" s="210"/>
      <c r="Y12" s="210"/>
      <c r="Z12" s="210"/>
      <c r="AA12" s="210"/>
      <c r="AB12" s="210"/>
      <c r="AC12" s="210"/>
      <c r="AD12" s="210"/>
      <c r="AE12" s="210" t="s">
        <v>99</v>
      </c>
      <c r="AF12" s="210">
        <v>0</v>
      </c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11">
        <v>3</v>
      </c>
      <c r="B13" s="218" t="s">
        <v>94</v>
      </c>
      <c r="C13" s="263" t="s">
        <v>95</v>
      </c>
      <c r="D13" s="220" t="s">
        <v>96</v>
      </c>
      <c r="E13" s="226">
        <v>3.55</v>
      </c>
      <c r="F13" s="230">
        <f>H13+J13</f>
        <v>0</v>
      </c>
      <c r="G13" s="231">
        <f>ROUND(E13*F13,2)</f>
        <v>0</v>
      </c>
      <c r="H13" s="231"/>
      <c r="I13" s="231">
        <f>ROUND(E13*H13,2)</f>
        <v>0</v>
      </c>
      <c r="J13" s="231"/>
      <c r="K13" s="231">
        <f>ROUND(E13*J13,2)</f>
        <v>0</v>
      </c>
      <c r="L13" s="231">
        <v>21</v>
      </c>
      <c r="M13" s="231">
        <f>G13*(1+L13/100)</f>
        <v>0</v>
      </c>
      <c r="N13" s="220">
        <v>0</v>
      </c>
      <c r="O13" s="220">
        <f>ROUND(E13*N13,5)</f>
        <v>0</v>
      </c>
      <c r="P13" s="220">
        <v>0</v>
      </c>
      <c r="Q13" s="220">
        <f>ROUND(E13*P13,5)</f>
        <v>0</v>
      </c>
      <c r="R13" s="220"/>
      <c r="S13" s="220"/>
      <c r="T13" s="221">
        <v>0.37</v>
      </c>
      <c r="U13" s="220">
        <f>ROUND(E13*T13,2)</f>
        <v>1.31</v>
      </c>
      <c r="V13" s="210"/>
      <c r="W13" s="210"/>
      <c r="X13" s="210"/>
      <c r="Y13" s="210"/>
      <c r="Z13" s="210"/>
      <c r="AA13" s="210"/>
      <c r="AB13" s="210"/>
      <c r="AC13" s="210"/>
      <c r="AD13" s="210"/>
      <c r="AE13" s="210" t="s">
        <v>97</v>
      </c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11"/>
      <c r="B14" s="218"/>
      <c r="C14" s="264" t="s">
        <v>101</v>
      </c>
      <c r="D14" s="222"/>
      <c r="E14" s="227">
        <v>3.55</v>
      </c>
      <c r="F14" s="231"/>
      <c r="G14" s="231"/>
      <c r="H14" s="231"/>
      <c r="I14" s="231"/>
      <c r="J14" s="231"/>
      <c r="K14" s="231"/>
      <c r="L14" s="231"/>
      <c r="M14" s="231"/>
      <c r="N14" s="220"/>
      <c r="O14" s="220"/>
      <c r="P14" s="220"/>
      <c r="Q14" s="220"/>
      <c r="R14" s="220"/>
      <c r="S14" s="220"/>
      <c r="T14" s="221"/>
      <c r="U14" s="220"/>
      <c r="V14" s="210"/>
      <c r="W14" s="210"/>
      <c r="X14" s="210"/>
      <c r="Y14" s="210"/>
      <c r="Z14" s="210"/>
      <c r="AA14" s="210"/>
      <c r="AB14" s="210"/>
      <c r="AC14" s="210"/>
      <c r="AD14" s="210"/>
      <c r="AE14" s="210" t="s">
        <v>99</v>
      </c>
      <c r="AF14" s="210">
        <v>0</v>
      </c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11">
        <v>4</v>
      </c>
      <c r="B15" s="218" t="s">
        <v>102</v>
      </c>
      <c r="C15" s="263" t="s">
        <v>103</v>
      </c>
      <c r="D15" s="220" t="s">
        <v>96</v>
      </c>
      <c r="E15" s="226">
        <v>3.55</v>
      </c>
      <c r="F15" s="230">
        <f>H15+J15</f>
        <v>0</v>
      </c>
      <c r="G15" s="231">
        <f>ROUND(E15*F15,2)</f>
        <v>0</v>
      </c>
      <c r="H15" s="231"/>
      <c r="I15" s="231">
        <f>ROUND(E15*H15,2)</f>
        <v>0</v>
      </c>
      <c r="J15" s="231"/>
      <c r="K15" s="231">
        <f>ROUND(E15*J15,2)</f>
        <v>0</v>
      </c>
      <c r="L15" s="231">
        <v>21</v>
      </c>
      <c r="M15" s="231">
        <f>G15*(1+L15/100)</f>
        <v>0</v>
      </c>
      <c r="N15" s="220">
        <v>0</v>
      </c>
      <c r="O15" s="220">
        <f>ROUND(E15*N15,5)</f>
        <v>0</v>
      </c>
      <c r="P15" s="220">
        <v>0</v>
      </c>
      <c r="Q15" s="220">
        <f>ROUND(E15*P15,5)</f>
        <v>0</v>
      </c>
      <c r="R15" s="220"/>
      <c r="S15" s="220"/>
      <c r="T15" s="221">
        <v>7.0000000000000007E-2</v>
      </c>
      <c r="U15" s="220">
        <f>ROUND(E15*T15,2)</f>
        <v>0.25</v>
      </c>
      <c r="V15" s="210"/>
      <c r="W15" s="210"/>
      <c r="X15" s="210"/>
      <c r="Y15" s="210"/>
      <c r="Z15" s="210"/>
      <c r="AA15" s="210"/>
      <c r="AB15" s="210"/>
      <c r="AC15" s="210"/>
      <c r="AD15" s="210"/>
      <c r="AE15" s="210" t="s">
        <v>97</v>
      </c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11"/>
      <c r="B16" s="218"/>
      <c r="C16" s="264" t="s">
        <v>101</v>
      </c>
      <c r="D16" s="222"/>
      <c r="E16" s="227">
        <v>3.55</v>
      </c>
      <c r="F16" s="231"/>
      <c r="G16" s="231"/>
      <c r="H16" s="231"/>
      <c r="I16" s="231"/>
      <c r="J16" s="231"/>
      <c r="K16" s="231"/>
      <c r="L16" s="231"/>
      <c r="M16" s="231"/>
      <c r="N16" s="220"/>
      <c r="O16" s="220"/>
      <c r="P16" s="220"/>
      <c r="Q16" s="220"/>
      <c r="R16" s="220"/>
      <c r="S16" s="220"/>
      <c r="T16" s="221"/>
      <c r="U16" s="220"/>
      <c r="V16" s="210"/>
      <c r="W16" s="210"/>
      <c r="X16" s="210"/>
      <c r="Y16" s="210"/>
      <c r="Z16" s="210"/>
      <c r="AA16" s="210"/>
      <c r="AB16" s="210"/>
      <c r="AC16" s="210"/>
      <c r="AD16" s="210"/>
      <c r="AE16" s="210" t="s">
        <v>99</v>
      </c>
      <c r="AF16" s="210">
        <v>0</v>
      </c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11">
        <v>5</v>
      </c>
      <c r="B17" s="218" t="s">
        <v>104</v>
      </c>
      <c r="C17" s="263" t="s">
        <v>105</v>
      </c>
      <c r="D17" s="220" t="s">
        <v>96</v>
      </c>
      <c r="E17" s="226">
        <v>3.55</v>
      </c>
      <c r="F17" s="230">
        <f>H17+J17</f>
        <v>0</v>
      </c>
      <c r="G17" s="231">
        <f>ROUND(E17*F17,2)</f>
        <v>0</v>
      </c>
      <c r="H17" s="231"/>
      <c r="I17" s="231">
        <f>ROUND(E17*H17,2)</f>
        <v>0</v>
      </c>
      <c r="J17" s="231"/>
      <c r="K17" s="231">
        <f>ROUND(E17*J17,2)</f>
        <v>0</v>
      </c>
      <c r="L17" s="231">
        <v>21</v>
      </c>
      <c r="M17" s="231">
        <f>G17*(1+L17/100)</f>
        <v>0</v>
      </c>
      <c r="N17" s="220">
        <v>0</v>
      </c>
      <c r="O17" s="220">
        <f>ROUND(E17*N17,5)</f>
        <v>0</v>
      </c>
      <c r="P17" s="220">
        <v>0</v>
      </c>
      <c r="Q17" s="220">
        <f>ROUND(E17*P17,5)</f>
        <v>0</v>
      </c>
      <c r="R17" s="220"/>
      <c r="S17" s="220"/>
      <c r="T17" s="221">
        <v>0.05</v>
      </c>
      <c r="U17" s="220">
        <f>ROUND(E17*T17,2)</f>
        <v>0.18</v>
      </c>
      <c r="V17" s="210"/>
      <c r="W17" s="210"/>
      <c r="X17" s="210"/>
      <c r="Y17" s="210"/>
      <c r="Z17" s="210"/>
      <c r="AA17" s="210"/>
      <c r="AB17" s="210"/>
      <c r="AC17" s="210"/>
      <c r="AD17" s="210"/>
      <c r="AE17" s="210" t="s">
        <v>97</v>
      </c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11"/>
      <c r="B18" s="218"/>
      <c r="C18" s="264" t="s">
        <v>101</v>
      </c>
      <c r="D18" s="222"/>
      <c r="E18" s="227">
        <v>3.55</v>
      </c>
      <c r="F18" s="231"/>
      <c r="G18" s="231"/>
      <c r="H18" s="231"/>
      <c r="I18" s="231"/>
      <c r="J18" s="231"/>
      <c r="K18" s="231"/>
      <c r="L18" s="231"/>
      <c r="M18" s="231"/>
      <c r="N18" s="220"/>
      <c r="O18" s="220"/>
      <c r="P18" s="220"/>
      <c r="Q18" s="220"/>
      <c r="R18" s="220"/>
      <c r="S18" s="220"/>
      <c r="T18" s="221"/>
      <c r="U18" s="220"/>
      <c r="V18" s="210"/>
      <c r="W18" s="210"/>
      <c r="X18" s="210"/>
      <c r="Y18" s="210"/>
      <c r="Z18" s="210"/>
      <c r="AA18" s="210"/>
      <c r="AB18" s="210"/>
      <c r="AC18" s="210"/>
      <c r="AD18" s="210"/>
      <c r="AE18" s="210" t="s">
        <v>99</v>
      </c>
      <c r="AF18" s="210">
        <v>0</v>
      </c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11">
        <v>6</v>
      </c>
      <c r="B19" s="218" t="s">
        <v>106</v>
      </c>
      <c r="C19" s="263" t="s">
        <v>107</v>
      </c>
      <c r="D19" s="220" t="s">
        <v>96</v>
      </c>
      <c r="E19" s="226">
        <v>3</v>
      </c>
      <c r="F19" s="230">
        <f>H19+J19</f>
        <v>0</v>
      </c>
      <c r="G19" s="231">
        <f>ROUND(E19*F19,2)</f>
        <v>0</v>
      </c>
      <c r="H19" s="231"/>
      <c r="I19" s="231">
        <f>ROUND(E19*H19,2)</f>
        <v>0</v>
      </c>
      <c r="J19" s="231"/>
      <c r="K19" s="231">
        <f>ROUND(E19*J19,2)</f>
        <v>0</v>
      </c>
      <c r="L19" s="231">
        <v>21</v>
      </c>
      <c r="M19" s="231">
        <f>G19*(1+L19/100)</f>
        <v>0</v>
      </c>
      <c r="N19" s="220">
        <v>0</v>
      </c>
      <c r="O19" s="220">
        <f>ROUND(E19*N19,5)</f>
        <v>0</v>
      </c>
      <c r="P19" s="220">
        <v>0</v>
      </c>
      <c r="Q19" s="220">
        <f>ROUND(E19*P19,5)</f>
        <v>0</v>
      </c>
      <c r="R19" s="220"/>
      <c r="S19" s="220"/>
      <c r="T19" s="221">
        <v>0.23</v>
      </c>
      <c r="U19" s="220">
        <f>ROUND(E19*T19,2)</f>
        <v>0.69</v>
      </c>
      <c r="V19" s="210"/>
      <c r="W19" s="210"/>
      <c r="X19" s="210"/>
      <c r="Y19" s="210"/>
      <c r="Z19" s="210"/>
      <c r="AA19" s="210"/>
      <c r="AB19" s="210"/>
      <c r="AC19" s="210"/>
      <c r="AD19" s="210"/>
      <c r="AE19" s="210" t="s">
        <v>97</v>
      </c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11"/>
      <c r="B20" s="218"/>
      <c r="C20" s="264" t="s">
        <v>108</v>
      </c>
      <c r="D20" s="222"/>
      <c r="E20" s="227">
        <v>3</v>
      </c>
      <c r="F20" s="231"/>
      <c r="G20" s="231"/>
      <c r="H20" s="231"/>
      <c r="I20" s="231"/>
      <c r="J20" s="231"/>
      <c r="K20" s="231"/>
      <c r="L20" s="231"/>
      <c r="M20" s="231"/>
      <c r="N20" s="220"/>
      <c r="O20" s="220"/>
      <c r="P20" s="220"/>
      <c r="Q20" s="220"/>
      <c r="R20" s="220"/>
      <c r="S20" s="220"/>
      <c r="T20" s="221"/>
      <c r="U20" s="220"/>
      <c r="V20" s="210"/>
      <c r="W20" s="210"/>
      <c r="X20" s="210"/>
      <c r="Y20" s="210"/>
      <c r="Z20" s="210"/>
      <c r="AA20" s="210"/>
      <c r="AB20" s="210"/>
      <c r="AC20" s="210"/>
      <c r="AD20" s="210"/>
      <c r="AE20" s="210" t="s">
        <v>99</v>
      </c>
      <c r="AF20" s="210">
        <v>0</v>
      </c>
      <c r="AG20" s="210"/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11">
        <v>7</v>
      </c>
      <c r="B21" s="218" t="s">
        <v>109</v>
      </c>
      <c r="C21" s="263" t="s">
        <v>110</v>
      </c>
      <c r="D21" s="220" t="s">
        <v>96</v>
      </c>
      <c r="E21" s="226">
        <v>0.37</v>
      </c>
      <c r="F21" s="230">
        <f>H21+J21</f>
        <v>0</v>
      </c>
      <c r="G21" s="231">
        <f>ROUND(E21*F21,2)</f>
        <v>0</v>
      </c>
      <c r="H21" s="231"/>
      <c r="I21" s="231">
        <f>ROUND(E21*H21,2)</f>
        <v>0</v>
      </c>
      <c r="J21" s="231"/>
      <c r="K21" s="231">
        <f>ROUND(E21*J21,2)</f>
        <v>0</v>
      </c>
      <c r="L21" s="231">
        <v>21</v>
      </c>
      <c r="M21" s="231">
        <f>G21*(1+L21/100)</f>
        <v>0</v>
      </c>
      <c r="N21" s="220">
        <v>0</v>
      </c>
      <c r="O21" s="220">
        <f>ROUND(E21*N21,5)</f>
        <v>0</v>
      </c>
      <c r="P21" s="220">
        <v>0</v>
      </c>
      <c r="Q21" s="220">
        <f>ROUND(E21*P21,5)</f>
        <v>0</v>
      </c>
      <c r="R21" s="220"/>
      <c r="S21" s="220"/>
      <c r="T21" s="221">
        <v>3.13</v>
      </c>
      <c r="U21" s="220">
        <f>ROUND(E21*T21,2)</f>
        <v>1.1599999999999999</v>
      </c>
      <c r="V21" s="210"/>
      <c r="W21" s="210"/>
      <c r="X21" s="210"/>
      <c r="Y21" s="210"/>
      <c r="Z21" s="210"/>
      <c r="AA21" s="210"/>
      <c r="AB21" s="210"/>
      <c r="AC21" s="210"/>
      <c r="AD21" s="210"/>
      <c r="AE21" s="210" t="s">
        <v>97</v>
      </c>
      <c r="AF21" s="210"/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11"/>
      <c r="B22" s="218"/>
      <c r="C22" s="264" t="s">
        <v>111</v>
      </c>
      <c r="D22" s="222"/>
      <c r="E22" s="227">
        <v>0.25</v>
      </c>
      <c r="F22" s="231"/>
      <c r="G22" s="231"/>
      <c r="H22" s="231"/>
      <c r="I22" s="231"/>
      <c r="J22" s="231"/>
      <c r="K22" s="231"/>
      <c r="L22" s="231"/>
      <c r="M22" s="231"/>
      <c r="N22" s="220"/>
      <c r="O22" s="220"/>
      <c r="P22" s="220"/>
      <c r="Q22" s="220"/>
      <c r="R22" s="220"/>
      <c r="S22" s="220"/>
      <c r="T22" s="221"/>
      <c r="U22" s="220"/>
      <c r="V22" s="210"/>
      <c r="W22" s="210"/>
      <c r="X22" s="210"/>
      <c r="Y22" s="210"/>
      <c r="Z22" s="210"/>
      <c r="AA22" s="210"/>
      <c r="AB22" s="210"/>
      <c r="AC22" s="210"/>
      <c r="AD22" s="210"/>
      <c r="AE22" s="210" t="s">
        <v>99</v>
      </c>
      <c r="AF22" s="210">
        <v>0</v>
      </c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11"/>
      <c r="B23" s="218"/>
      <c r="C23" s="264" t="s">
        <v>112</v>
      </c>
      <c r="D23" s="222"/>
      <c r="E23" s="227">
        <v>0.12</v>
      </c>
      <c r="F23" s="231"/>
      <c r="G23" s="231"/>
      <c r="H23" s="231"/>
      <c r="I23" s="231"/>
      <c r="J23" s="231"/>
      <c r="K23" s="231"/>
      <c r="L23" s="231"/>
      <c r="M23" s="231"/>
      <c r="N23" s="220"/>
      <c r="O23" s="220"/>
      <c r="P23" s="220"/>
      <c r="Q23" s="220"/>
      <c r="R23" s="220"/>
      <c r="S23" s="220"/>
      <c r="T23" s="221"/>
      <c r="U23" s="220"/>
      <c r="V23" s="210"/>
      <c r="W23" s="210"/>
      <c r="X23" s="210"/>
      <c r="Y23" s="210"/>
      <c r="Z23" s="210"/>
      <c r="AA23" s="210"/>
      <c r="AB23" s="210"/>
      <c r="AC23" s="210"/>
      <c r="AD23" s="210"/>
      <c r="AE23" s="210" t="s">
        <v>99</v>
      </c>
      <c r="AF23" s="210">
        <v>0</v>
      </c>
      <c r="AG23" s="210"/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11">
        <v>8</v>
      </c>
      <c r="B24" s="218" t="s">
        <v>113</v>
      </c>
      <c r="C24" s="263" t="s">
        <v>114</v>
      </c>
      <c r="D24" s="220" t="s">
        <v>96</v>
      </c>
      <c r="E24" s="226">
        <v>35.07</v>
      </c>
      <c r="F24" s="230">
        <f>H24+J24</f>
        <v>0</v>
      </c>
      <c r="G24" s="231">
        <f>ROUND(E24*F24,2)</f>
        <v>0</v>
      </c>
      <c r="H24" s="231"/>
      <c r="I24" s="231">
        <f>ROUND(E24*H24,2)</f>
        <v>0</v>
      </c>
      <c r="J24" s="231"/>
      <c r="K24" s="231">
        <f>ROUND(E24*J24,2)</f>
        <v>0</v>
      </c>
      <c r="L24" s="231">
        <v>21</v>
      </c>
      <c r="M24" s="231">
        <f>G24*(1+L24/100)</f>
        <v>0</v>
      </c>
      <c r="N24" s="220">
        <v>0</v>
      </c>
      <c r="O24" s="220">
        <f>ROUND(E24*N24,5)</f>
        <v>0</v>
      </c>
      <c r="P24" s="220">
        <v>0</v>
      </c>
      <c r="Q24" s="220">
        <f>ROUND(E24*P24,5)</f>
        <v>0</v>
      </c>
      <c r="R24" s="220"/>
      <c r="S24" s="220"/>
      <c r="T24" s="221">
        <v>0.01</v>
      </c>
      <c r="U24" s="220">
        <f>ROUND(E24*T24,2)</f>
        <v>0.35</v>
      </c>
      <c r="V24" s="210"/>
      <c r="W24" s="210"/>
      <c r="X24" s="210"/>
      <c r="Y24" s="210"/>
      <c r="Z24" s="210"/>
      <c r="AA24" s="210"/>
      <c r="AB24" s="210"/>
      <c r="AC24" s="210"/>
      <c r="AD24" s="210"/>
      <c r="AE24" s="210" t="s">
        <v>97</v>
      </c>
      <c r="AF24" s="210"/>
      <c r="AG24" s="210"/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11"/>
      <c r="B25" s="218"/>
      <c r="C25" s="264" t="s">
        <v>115</v>
      </c>
      <c r="D25" s="222"/>
      <c r="E25" s="227">
        <v>35.07</v>
      </c>
      <c r="F25" s="231"/>
      <c r="G25" s="231"/>
      <c r="H25" s="231"/>
      <c r="I25" s="231"/>
      <c r="J25" s="231"/>
      <c r="K25" s="231"/>
      <c r="L25" s="231"/>
      <c r="M25" s="231"/>
      <c r="N25" s="220"/>
      <c r="O25" s="220"/>
      <c r="P25" s="220"/>
      <c r="Q25" s="220"/>
      <c r="R25" s="220"/>
      <c r="S25" s="220"/>
      <c r="T25" s="221"/>
      <c r="U25" s="220"/>
      <c r="V25" s="210"/>
      <c r="W25" s="210"/>
      <c r="X25" s="210"/>
      <c r="Y25" s="210"/>
      <c r="Z25" s="210"/>
      <c r="AA25" s="210"/>
      <c r="AB25" s="210"/>
      <c r="AC25" s="210"/>
      <c r="AD25" s="210"/>
      <c r="AE25" s="210" t="s">
        <v>99</v>
      </c>
      <c r="AF25" s="210">
        <v>0</v>
      </c>
      <c r="AG25" s="210"/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11">
        <v>9</v>
      </c>
      <c r="B26" s="218" t="s">
        <v>116</v>
      </c>
      <c r="C26" s="263" t="s">
        <v>117</v>
      </c>
      <c r="D26" s="220" t="s">
        <v>96</v>
      </c>
      <c r="E26" s="226">
        <v>350.7</v>
      </c>
      <c r="F26" s="230">
        <f>H26+J26</f>
        <v>0</v>
      </c>
      <c r="G26" s="231">
        <f>ROUND(E26*F26,2)</f>
        <v>0</v>
      </c>
      <c r="H26" s="231"/>
      <c r="I26" s="231">
        <f>ROUND(E26*H26,2)</f>
        <v>0</v>
      </c>
      <c r="J26" s="231"/>
      <c r="K26" s="231">
        <f>ROUND(E26*J26,2)</f>
        <v>0</v>
      </c>
      <c r="L26" s="231">
        <v>21</v>
      </c>
      <c r="M26" s="231">
        <f>G26*(1+L26/100)</f>
        <v>0</v>
      </c>
      <c r="N26" s="220">
        <v>0</v>
      </c>
      <c r="O26" s="220">
        <f>ROUND(E26*N26,5)</f>
        <v>0</v>
      </c>
      <c r="P26" s="220">
        <v>0</v>
      </c>
      <c r="Q26" s="220">
        <f>ROUND(E26*P26,5)</f>
        <v>0</v>
      </c>
      <c r="R26" s="220"/>
      <c r="S26" s="220"/>
      <c r="T26" s="221">
        <v>0</v>
      </c>
      <c r="U26" s="220">
        <f>ROUND(E26*T26,2)</f>
        <v>0</v>
      </c>
      <c r="V26" s="210"/>
      <c r="W26" s="210"/>
      <c r="X26" s="210"/>
      <c r="Y26" s="210"/>
      <c r="Z26" s="210"/>
      <c r="AA26" s="210"/>
      <c r="AB26" s="210"/>
      <c r="AC26" s="210"/>
      <c r="AD26" s="210"/>
      <c r="AE26" s="210" t="s">
        <v>97</v>
      </c>
      <c r="AF26" s="210"/>
      <c r="AG26" s="210"/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11"/>
      <c r="B27" s="218"/>
      <c r="C27" s="264" t="s">
        <v>118</v>
      </c>
      <c r="D27" s="222"/>
      <c r="E27" s="227">
        <v>350.7</v>
      </c>
      <c r="F27" s="231"/>
      <c r="G27" s="231"/>
      <c r="H27" s="231"/>
      <c r="I27" s="231"/>
      <c r="J27" s="231"/>
      <c r="K27" s="231"/>
      <c r="L27" s="231"/>
      <c r="M27" s="231"/>
      <c r="N27" s="220"/>
      <c r="O27" s="220"/>
      <c r="P27" s="220"/>
      <c r="Q27" s="220"/>
      <c r="R27" s="220"/>
      <c r="S27" s="220"/>
      <c r="T27" s="221"/>
      <c r="U27" s="220"/>
      <c r="V27" s="210"/>
      <c r="W27" s="210"/>
      <c r="X27" s="210"/>
      <c r="Y27" s="210"/>
      <c r="Z27" s="210"/>
      <c r="AA27" s="210"/>
      <c r="AB27" s="210"/>
      <c r="AC27" s="210"/>
      <c r="AD27" s="210"/>
      <c r="AE27" s="210" t="s">
        <v>99</v>
      </c>
      <c r="AF27" s="210">
        <v>0</v>
      </c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11">
        <v>10</v>
      </c>
      <c r="B28" s="218" t="s">
        <v>119</v>
      </c>
      <c r="C28" s="263" t="s">
        <v>120</v>
      </c>
      <c r="D28" s="220" t="s">
        <v>96</v>
      </c>
      <c r="E28" s="226">
        <v>35.07</v>
      </c>
      <c r="F28" s="230">
        <f>H28+J28</f>
        <v>0</v>
      </c>
      <c r="G28" s="231">
        <f>ROUND(E28*F28,2)</f>
        <v>0</v>
      </c>
      <c r="H28" s="231"/>
      <c r="I28" s="231">
        <f>ROUND(E28*H28,2)</f>
        <v>0</v>
      </c>
      <c r="J28" s="231"/>
      <c r="K28" s="231">
        <f>ROUND(E28*J28,2)</f>
        <v>0</v>
      </c>
      <c r="L28" s="231">
        <v>21</v>
      </c>
      <c r="M28" s="231">
        <f>G28*(1+L28/100)</f>
        <v>0</v>
      </c>
      <c r="N28" s="220">
        <v>0</v>
      </c>
      <c r="O28" s="220">
        <f>ROUND(E28*N28,5)</f>
        <v>0</v>
      </c>
      <c r="P28" s="220">
        <v>0</v>
      </c>
      <c r="Q28" s="220">
        <f>ROUND(E28*P28,5)</f>
        <v>0</v>
      </c>
      <c r="R28" s="220"/>
      <c r="S28" s="220"/>
      <c r="T28" s="221">
        <v>0</v>
      </c>
      <c r="U28" s="220">
        <f>ROUND(E28*T28,2)</f>
        <v>0</v>
      </c>
      <c r="V28" s="210"/>
      <c r="W28" s="210"/>
      <c r="X28" s="210"/>
      <c r="Y28" s="210"/>
      <c r="Z28" s="210"/>
      <c r="AA28" s="210"/>
      <c r="AB28" s="210"/>
      <c r="AC28" s="210"/>
      <c r="AD28" s="210"/>
      <c r="AE28" s="210" t="s">
        <v>97</v>
      </c>
      <c r="AF28" s="210"/>
      <c r="AG28" s="210"/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11"/>
      <c r="B29" s="218"/>
      <c r="C29" s="264" t="s">
        <v>115</v>
      </c>
      <c r="D29" s="222"/>
      <c r="E29" s="227">
        <v>35.07</v>
      </c>
      <c r="F29" s="231"/>
      <c r="G29" s="231"/>
      <c r="H29" s="231"/>
      <c r="I29" s="231"/>
      <c r="J29" s="231"/>
      <c r="K29" s="231"/>
      <c r="L29" s="231"/>
      <c r="M29" s="231"/>
      <c r="N29" s="220"/>
      <c r="O29" s="220"/>
      <c r="P29" s="220"/>
      <c r="Q29" s="220"/>
      <c r="R29" s="220"/>
      <c r="S29" s="220"/>
      <c r="T29" s="221"/>
      <c r="U29" s="220"/>
      <c r="V29" s="210"/>
      <c r="W29" s="210"/>
      <c r="X29" s="210"/>
      <c r="Y29" s="210"/>
      <c r="Z29" s="210"/>
      <c r="AA29" s="210"/>
      <c r="AB29" s="210"/>
      <c r="AC29" s="210"/>
      <c r="AD29" s="210"/>
      <c r="AE29" s="210" t="s">
        <v>99</v>
      </c>
      <c r="AF29" s="210">
        <v>0</v>
      </c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11">
        <v>11</v>
      </c>
      <c r="B30" s="218" t="s">
        <v>121</v>
      </c>
      <c r="C30" s="263" t="s">
        <v>122</v>
      </c>
      <c r="D30" s="220" t="s">
        <v>123</v>
      </c>
      <c r="E30" s="226">
        <v>142</v>
      </c>
      <c r="F30" s="230">
        <f>H30+J30</f>
        <v>0</v>
      </c>
      <c r="G30" s="231">
        <f>ROUND(E30*F30,2)</f>
        <v>0</v>
      </c>
      <c r="H30" s="231"/>
      <c r="I30" s="231">
        <f>ROUND(E30*H30,2)</f>
        <v>0</v>
      </c>
      <c r="J30" s="231"/>
      <c r="K30" s="231">
        <f>ROUND(E30*J30,2)</f>
        <v>0</v>
      </c>
      <c r="L30" s="231">
        <v>21</v>
      </c>
      <c r="M30" s="231">
        <f>G30*(1+L30/100)</f>
        <v>0</v>
      </c>
      <c r="N30" s="220">
        <v>0</v>
      </c>
      <c r="O30" s="220">
        <f>ROUND(E30*N30,5)</f>
        <v>0</v>
      </c>
      <c r="P30" s="220">
        <v>0</v>
      </c>
      <c r="Q30" s="220">
        <f>ROUND(E30*P30,5)</f>
        <v>0</v>
      </c>
      <c r="R30" s="220"/>
      <c r="S30" s="220"/>
      <c r="T30" s="221">
        <v>0.02</v>
      </c>
      <c r="U30" s="220">
        <f>ROUND(E30*T30,2)</f>
        <v>2.84</v>
      </c>
      <c r="V30" s="210"/>
      <c r="W30" s="210"/>
      <c r="X30" s="210"/>
      <c r="Y30" s="210"/>
      <c r="Z30" s="210"/>
      <c r="AA30" s="210"/>
      <c r="AB30" s="210"/>
      <c r="AC30" s="210"/>
      <c r="AD30" s="210"/>
      <c r="AE30" s="210" t="s">
        <v>97</v>
      </c>
      <c r="AF30" s="210"/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11"/>
      <c r="B31" s="218"/>
      <c r="C31" s="264" t="s">
        <v>124</v>
      </c>
      <c r="D31" s="222"/>
      <c r="E31" s="227">
        <v>142</v>
      </c>
      <c r="F31" s="231"/>
      <c r="G31" s="231"/>
      <c r="H31" s="231"/>
      <c r="I31" s="231"/>
      <c r="J31" s="231"/>
      <c r="K31" s="231"/>
      <c r="L31" s="231"/>
      <c r="M31" s="231"/>
      <c r="N31" s="220"/>
      <c r="O31" s="220"/>
      <c r="P31" s="220"/>
      <c r="Q31" s="220"/>
      <c r="R31" s="220"/>
      <c r="S31" s="220"/>
      <c r="T31" s="221"/>
      <c r="U31" s="220"/>
      <c r="V31" s="210"/>
      <c r="W31" s="210"/>
      <c r="X31" s="210"/>
      <c r="Y31" s="210"/>
      <c r="Z31" s="210"/>
      <c r="AA31" s="210"/>
      <c r="AB31" s="210"/>
      <c r="AC31" s="210"/>
      <c r="AD31" s="210"/>
      <c r="AE31" s="210" t="s">
        <v>99</v>
      </c>
      <c r="AF31" s="210">
        <v>0</v>
      </c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x14ac:dyDescent="0.25">
      <c r="A32" s="212" t="s">
        <v>92</v>
      </c>
      <c r="B32" s="219" t="s">
        <v>51</v>
      </c>
      <c r="C32" s="265" t="s">
        <v>52</v>
      </c>
      <c r="D32" s="223"/>
      <c r="E32" s="228"/>
      <c r="F32" s="232"/>
      <c r="G32" s="232">
        <f>SUMIF(AE33:AE38,"&lt;&gt;NOR",G33:G38)</f>
        <v>0</v>
      </c>
      <c r="H32" s="232"/>
      <c r="I32" s="232">
        <f>SUM(I33:I38)</f>
        <v>0</v>
      </c>
      <c r="J32" s="232"/>
      <c r="K32" s="232">
        <f>SUM(K33:K38)</f>
        <v>0</v>
      </c>
      <c r="L32" s="232"/>
      <c r="M32" s="232">
        <f>SUM(M33:M38)</f>
        <v>0</v>
      </c>
      <c r="N32" s="223"/>
      <c r="O32" s="223">
        <f>SUM(O33:O38)</f>
        <v>0.95822999999999992</v>
      </c>
      <c r="P32" s="223"/>
      <c r="Q32" s="223">
        <f>SUM(Q33:Q38)</f>
        <v>0</v>
      </c>
      <c r="R32" s="223"/>
      <c r="S32" s="223"/>
      <c r="T32" s="224"/>
      <c r="U32" s="223">
        <f>SUM(U33:U38)</f>
        <v>0.24000000000000002</v>
      </c>
      <c r="AE32" t="s">
        <v>93</v>
      </c>
    </row>
    <row r="33" spans="1:60" outlineLevel="1" x14ac:dyDescent="0.25">
      <c r="A33" s="211">
        <v>12</v>
      </c>
      <c r="B33" s="218" t="s">
        <v>125</v>
      </c>
      <c r="C33" s="263" t="s">
        <v>126</v>
      </c>
      <c r="D33" s="220" t="s">
        <v>96</v>
      </c>
      <c r="E33" s="226">
        <v>0.10249999999999999</v>
      </c>
      <c r="F33" s="230">
        <f>H33+J33</f>
        <v>0</v>
      </c>
      <c r="G33" s="231">
        <f>ROUND(E33*F33,2)</f>
        <v>0</v>
      </c>
      <c r="H33" s="231"/>
      <c r="I33" s="231">
        <f>ROUND(E33*H33,2)</f>
        <v>0</v>
      </c>
      <c r="J33" s="231"/>
      <c r="K33" s="231">
        <f>ROUND(E33*J33,2)</f>
        <v>0</v>
      </c>
      <c r="L33" s="231">
        <v>21</v>
      </c>
      <c r="M33" s="231">
        <f>G33*(1+L33/100)</f>
        <v>0</v>
      </c>
      <c r="N33" s="220">
        <v>2.1</v>
      </c>
      <c r="O33" s="220">
        <f>ROUND(E33*N33,5)</f>
        <v>0.21525</v>
      </c>
      <c r="P33" s="220">
        <v>0</v>
      </c>
      <c r="Q33" s="220">
        <f>ROUND(E33*P33,5)</f>
        <v>0</v>
      </c>
      <c r="R33" s="220"/>
      <c r="S33" s="220"/>
      <c r="T33" s="221">
        <v>0.97</v>
      </c>
      <c r="U33" s="220">
        <f>ROUND(E33*T33,2)</f>
        <v>0.1</v>
      </c>
      <c r="V33" s="210"/>
      <c r="W33" s="210"/>
      <c r="X33" s="210"/>
      <c r="Y33" s="210"/>
      <c r="Z33" s="210"/>
      <c r="AA33" s="210"/>
      <c r="AB33" s="210"/>
      <c r="AC33" s="210"/>
      <c r="AD33" s="210"/>
      <c r="AE33" s="210" t="s">
        <v>97</v>
      </c>
      <c r="AF33" s="210"/>
      <c r="AG33" s="210"/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11"/>
      <c r="B34" s="218"/>
      <c r="C34" s="264" t="s">
        <v>127</v>
      </c>
      <c r="D34" s="222"/>
      <c r="E34" s="227">
        <v>6.25E-2</v>
      </c>
      <c r="F34" s="231"/>
      <c r="G34" s="231"/>
      <c r="H34" s="231"/>
      <c r="I34" s="231"/>
      <c r="J34" s="231"/>
      <c r="K34" s="231"/>
      <c r="L34" s="231"/>
      <c r="M34" s="231"/>
      <c r="N34" s="220"/>
      <c r="O34" s="220"/>
      <c r="P34" s="220"/>
      <c r="Q34" s="220"/>
      <c r="R34" s="220"/>
      <c r="S34" s="220"/>
      <c r="T34" s="221"/>
      <c r="U34" s="220"/>
      <c r="V34" s="210"/>
      <c r="W34" s="210"/>
      <c r="X34" s="210"/>
      <c r="Y34" s="210"/>
      <c r="Z34" s="210"/>
      <c r="AA34" s="210"/>
      <c r="AB34" s="210"/>
      <c r="AC34" s="210"/>
      <c r="AD34" s="210"/>
      <c r="AE34" s="210" t="s">
        <v>99</v>
      </c>
      <c r="AF34" s="210">
        <v>0</v>
      </c>
      <c r="AG34" s="210"/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11"/>
      <c r="B35" s="218"/>
      <c r="C35" s="264" t="s">
        <v>128</v>
      </c>
      <c r="D35" s="222"/>
      <c r="E35" s="227">
        <v>0.04</v>
      </c>
      <c r="F35" s="231"/>
      <c r="G35" s="231"/>
      <c r="H35" s="231"/>
      <c r="I35" s="231"/>
      <c r="J35" s="231"/>
      <c r="K35" s="231"/>
      <c r="L35" s="231"/>
      <c r="M35" s="231"/>
      <c r="N35" s="220"/>
      <c r="O35" s="220"/>
      <c r="P35" s="220"/>
      <c r="Q35" s="220"/>
      <c r="R35" s="220"/>
      <c r="S35" s="220"/>
      <c r="T35" s="221"/>
      <c r="U35" s="220"/>
      <c r="V35" s="210"/>
      <c r="W35" s="210"/>
      <c r="X35" s="210"/>
      <c r="Y35" s="210"/>
      <c r="Z35" s="210"/>
      <c r="AA35" s="210"/>
      <c r="AB35" s="210"/>
      <c r="AC35" s="210"/>
      <c r="AD35" s="210"/>
      <c r="AE35" s="210" t="s">
        <v>99</v>
      </c>
      <c r="AF35" s="210">
        <v>0</v>
      </c>
      <c r="AG35" s="210"/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11">
        <v>13</v>
      </c>
      <c r="B36" s="218" t="s">
        <v>129</v>
      </c>
      <c r="C36" s="263" t="s">
        <v>130</v>
      </c>
      <c r="D36" s="220" t="s">
        <v>96</v>
      </c>
      <c r="E36" s="226">
        <v>0.29425000000000001</v>
      </c>
      <c r="F36" s="230">
        <f>H36+J36</f>
        <v>0</v>
      </c>
      <c r="G36" s="231">
        <f>ROUND(E36*F36,2)</f>
        <v>0</v>
      </c>
      <c r="H36" s="231"/>
      <c r="I36" s="231">
        <f>ROUND(E36*H36,2)</f>
        <v>0</v>
      </c>
      <c r="J36" s="231"/>
      <c r="K36" s="231">
        <f>ROUND(E36*J36,2)</f>
        <v>0</v>
      </c>
      <c r="L36" s="231">
        <v>21</v>
      </c>
      <c r="M36" s="231">
        <f>G36*(1+L36/100)</f>
        <v>0</v>
      </c>
      <c r="N36" s="220">
        <v>2.5249999999999999</v>
      </c>
      <c r="O36" s="220">
        <f>ROUND(E36*N36,5)</f>
        <v>0.74297999999999997</v>
      </c>
      <c r="P36" s="220">
        <v>0</v>
      </c>
      <c r="Q36" s="220">
        <f>ROUND(E36*P36,5)</f>
        <v>0</v>
      </c>
      <c r="R36" s="220"/>
      <c r="S36" s="220"/>
      <c r="T36" s="221">
        <v>0.48</v>
      </c>
      <c r="U36" s="220">
        <f>ROUND(E36*T36,2)</f>
        <v>0.14000000000000001</v>
      </c>
      <c r="V36" s="210"/>
      <c r="W36" s="210"/>
      <c r="X36" s="210"/>
      <c r="Y36" s="210"/>
      <c r="Z36" s="210"/>
      <c r="AA36" s="210"/>
      <c r="AB36" s="210"/>
      <c r="AC36" s="210"/>
      <c r="AD36" s="210"/>
      <c r="AE36" s="210" t="s">
        <v>97</v>
      </c>
      <c r="AF36" s="210"/>
      <c r="AG36" s="210"/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11"/>
      <c r="B37" s="218"/>
      <c r="C37" s="264" t="s">
        <v>131</v>
      </c>
      <c r="D37" s="222"/>
      <c r="E37" s="227">
        <v>0.20624999999999999</v>
      </c>
      <c r="F37" s="231"/>
      <c r="G37" s="231"/>
      <c r="H37" s="231"/>
      <c r="I37" s="231"/>
      <c r="J37" s="231"/>
      <c r="K37" s="231"/>
      <c r="L37" s="231"/>
      <c r="M37" s="231"/>
      <c r="N37" s="220"/>
      <c r="O37" s="220"/>
      <c r="P37" s="220"/>
      <c r="Q37" s="220"/>
      <c r="R37" s="220"/>
      <c r="S37" s="220"/>
      <c r="T37" s="221"/>
      <c r="U37" s="220"/>
      <c r="V37" s="210"/>
      <c r="W37" s="210"/>
      <c r="X37" s="210"/>
      <c r="Y37" s="210"/>
      <c r="Z37" s="210"/>
      <c r="AA37" s="210"/>
      <c r="AB37" s="210"/>
      <c r="AC37" s="210"/>
      <c r="AD37" s="210"/>
      <c r="AE37" s="210" t="s">
        <v>99</v>
      </c>
      <c r="AF37" s="210">
        <v>0</v>
      </c>
      <c r="AG37" s="210"/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11"/>
      <c r="B38" s="218"/>
      <c r="C38" s="264" t="s">
        <v>132</v>
      </c>
      <c r="D38" s="222"/>
      <c r="E38" s="227">
        <v>8.7999999999999995E-2</v>
      </c>
      <c r="F38" s="231"/>
      <c r="G38" s="231"/>
      <c r="H38" s="231"/>
      <c r="I38" s="231"/>
      <c r="J38" s="231"/>
      <c r="K38" s="231"/>
      <c r="L38" s="231"/>
      <c r="M38" s="231"/>
      <c r="N38" s="220"/>
      <c r="O38" s="220"/>
      <c r="P38" s="220"/>
      <c r="Q38" s="220"/>
      <c r="R38" s="220"/>
      <c r="S38" s="220"/>
      <c r="T38" s="221"/>
      <c r="U38" s="220"/>
      <c r="V38" s="210"/>
      <c r="W38" s="210"/>
      <c r="X38" s="210"/>
      <c r="Y38" s="210"/>
      <c r="Z38" s="210"/>
      <c r="AA38" s="210"/>
      <c r="AB38" s="210"/>
      <c r="AC38" s="210"/>
      <c r="AD38" s="210"/>
      <c r="AE38" s="210" t="s">
        <v>99</v>
      </c>
      <c r="AF38" s="210">
        <v>0</v>
      </c>
      <c r="AG38" s="210"/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x14ac:dyDescent="0.25">
      <c r="A39" s="212" t="s">
        <v>92</v>
      </c>
      <c r="B39" s="219" t="s">
        <v>53</v>
      </c>
      <c r="C39" s="265" t="s">
        <v>54</v>
      </c>
      <c r="D39" s="223"/>
      <c r="E39" s="228"/>
      <c r="F39" s="232"/>
      <c r="G39" s="232">
        <f>SUMIF(AE40:AE61,"&lt;&gt;NOR",G40:G61)</f>
        <v>0</v>
      </c>
      <c r="H39" s="232"/>
      <c r="I39" s="232">
        <f>SUM(I40:I61)</f>
        <v>0</v>
      </c>
      <c r="J39" s="232"/>
      <c r="K39" s="232">
        <f>SUM(K40:K61)</f>
        <v>0</v>
      </c>
      <c r="L39" s="232"/>
      <c r="M39" s="232">
        <f>SUM(M40:M61)</f>
        <v>0</v>
      </c>
      <c r="N39" s="223"/>
      <c r="O39" s="223">
        <f>SUM(O40:O61)</f>
        <v>37.133369999999999</v>
      </c>
      <c r="P39" s="223"/>
      <c r="Q39" s="223">
        <f>SUM(Q40:Q61)</f>
        <v>0</v>
      </c>
      <c r="R39" s="223"/>
      <c r="S39" s="223"/>
      <c r="T39" s="224"/>
      <c r="U39" s="223">
        <f>SUM(U40:U61)</f>
        <v>11.3</v>
      </c>
      <c r="AE39" t="s">
        <v>93</v>
      </c>
    </row>
    <row r="40" spans="1:60" ht="20.399999999999999" outlineLevel="1" x14ac:dyDescent="0.25">
      <c r="A40" s="211">
        <v>14</v>
      </c>
      <c r="B40" s="218" t="s">
        <v>133</v>
      </c>
      <c r="C40" s="263" t="s">
        <v>134</v>
      </c>
      <c r="D40" s="220" t="s">
        <v>123</v>
      </c>
      <c r="E40" s="226">
        <v>36</v>
      </c>
      <c r="F40" s="230">
        <f>H40+J40</f>
        <v>0</v>
      </c>
      <c r="G40" s="231">
        <f>ROUND(E40*F40,2)</f>
        <v>0</v>
      </c>
      <c r="H40" s="231"/>
      <c r="I40" s="231">
        <f>ROUND(E40*H40,2)</f>
        <v>0</v>
      </c>
      <c r="J40" s="231"/>
      <c r="K40" s="231">
        <f>ROUND(E40*J40,2)</f>
        <v>0</v>
      </c>
      <c r="L40" s="231">
        <v>21</v>
      </c>
      <c r="M40" s="231">
        <f>G40*(1+L40/100)</f>
        <v>0</v>
      </c>
      <c r="N40" s="220">
        <v>6.7849999999999994E-2</v>
      </c>
      <c r="O40" s="220">
        <f>ROUND(E40*N40,5)</f>
        <v>2.4426000000000001</v>
      </c>
      <c r="P40" s="220">
        <v>0</v>
      </c>
      <c r="Q40" s="220">
        <f>ROUND(E40*P40,5)</f>
        <v>0</v>
      </c>
      <c r="R40" s="220"/>
      <c r="S40" s="220"/>
      <c r="T40" s="221">
        <v>0.03</v>
      </c>
      <c r="U40" s="220">
        <f>ROUND(E40*T40,2)</f>
        <v>1.08</v>
      </c>
      <c r="V40" s="210"/>
      <c r="W40" s="210"/>
      <c r="X40" s="210"/>
      <c r="Y40" s="210"/>
      <c r="Z40" s="210"/>
      <c r="AA40" s="210"/>
      <c r="AB40" s="210"/>
      <c r="AC40" s="210"/>
      <c r="AD40" s="210"/>
      <c r="AE40" s="210" t="s">
        <v>97</v>
      </c>
      <c r="AF40" s="210"/>
      <c r="AG40" s="210"/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11"/>
      <c r="B41" s="218"/>
      <c r="C41" s="264" t="s">
        <v>135</v>
      </c>
      <c r="D41" s="222"/>
      <c r="E41" s="227">
        <v>36</v>
      </c>
      <c r="F41" s="231"/>
      <c r="G41" s="231"/>
      <c r="H41" s="231"/>
      <c r="I41" s="231"/>
      <c r="J41" s="231"/>
      <c r="K41" s="231"/>
      <c r="L41" s="231"/>
      <c r="M41" s="231"/>
      <c r="N41" s="220"/>
      <c r="O41" s="220"/>
      <c r="P41" s="220"/>
      <c r="Q41" s="220"/>
      <c r="R41" s="220"/>
      <c r="S41" s="220"/>
      <c r="T41" s="221"/>
      <c r="U41" s="220"/>
      <c r="V41" s="210"/>
      <c r="W41" s="210"/>
      <c r="X41" s="210"/>
      <c r="Y41" s="210"/>
      <c r="Z41" s="210"/>
      <c r="AA41" s="210"/>
      <c r="AB41" s="210"/>
      <c r="AC41" s="210"/>
      <c r="AD41" s="210"/>
      <c r="AE41" s="210" t="s">
        <v>99</v>
      </c>
      <c r="AF41" s="210">
        <v>0</v>
      </c>
      <c r="AG41" s="210"/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0.399999999999999" outlineLevel="1" x14ac:dyDescent="0.25">
      <c r="A42" s="211">
        <v>15</v>
      </c>
      <c r="B42" s="218" t="s">
        <v>136</v>
      </c>
      <c r="C42" s="263" t="s">
        <v>137</v>
      </c>
      <c r="D42" s="220" t="s">
        <v>123</v>
      </c>
      <c r="E42" s="226">
        <v>36</v>
      </c>
      <c r="F42" s="230">
        <f>H42+J42</f>
        <v>0</v>
      </c>
      <c r="G42" s="231">
        <f>ROUND(E42*F42,2)</f>
        <v>0</v>
      </c>
      <c r="H42" s="231"/>
      <c r="I42" s="231">
        <f>ROUND(E42*H42,2)</f>
        <v>0</v>
      </c>
      <c r="J42" s="231"/>
      <c r="K42" s="231">
        <f>ROUND(E42*J42,2)</f>
        <v>0</v>
      </c>
      <c r="L42" s="231">
        <v>21</v>
      </c>
      <c r="M42" s="231">
        <f>G42*(1+L42/100)</f>
        <v>0</v>
      </c>
      <c r="N42" s="220">
        <v>6.7849999999999994E-2</v>
      </c>
      <c r="O42" s="220">
        <f>ROUND(E42*N42,5)</f>
        <v>2.4426000000000001</v>
      </c>
      <c r="P42" s="220">
        <v>0</v>
      </c>
      <c r="Q42" s="220">
        <f>ROUND(E42*P42,5)</f>
        <v>0</v>
      </c>
      <c r="R42" s="220"/>
      <c r="S42" s="220"/>
      <c r="T42" s="221">
        <v>0.03</v>
      </c>
      <c r="U42" s="220">
        <f>ROUND(E42*T42,2)</f>
        <v>1.08</v>
      </c>
      <c r="V42" s="210"/>
      <c r="W42" s="210"/>
      <c r="X42" s="210"/>
      <c r="Y42" s="210"/>
      <c r="Z42" s="210"/>
      <c r="AA42" s="210"/>
      <c r="AB42" s="210"/>
      <c r="AC42" s="210"/>
      <c r="AD42" s="210"/>
      <c r="AE42" s="210" t="s">
        <v>97</v>
      </c>
      <c r="AF42" s="210"/>
      <c r="AG42" s="210"/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11"/>
      <c r="B43" s="218"/>
      <c r="C43" s="264" t="s">
        <v>135</v>
      </c>
      <c r="D43" s="222"/>
      <c r="E43" s="227">
        <v>36</v>
      </c>
      <c r="F43" s="231"/>
      <c r="G43" s="231"/>
      <c r="H43" s="231"/>
      <c r="I43" s="231"/>
      <c r="J43" s="231"/>
      <c r="K43" s="231"/>
      <c r="L43" s="231"/>
      <c r="M43" s="231"/>
      <c r="N43" s="220"/>
      <c r="O43" s="220"/>
      <c r="P43" s="220"/>
      <c r="Q43" s="220"/>
      <c r="R43" s="220"/>
      <c r="S43" s="220"/>
      <c r="T43" s="221"/>
      <c r="U43" s="220"/>
      <c r="V43" s="210"/>
      <c r="W43" s="210"/>
      <c r="X43" s="210"/>
      <c r="Y43" s="210"/>
      <c r="Z43" s="210"/>
      <c r="AA43" s="210"/>
      <c r="AB43" s="210"/>
      <c r="AC43" s="210"/>
      <c r="AD43" s="210"/>
      <c r="AE43" s="210" t="s">
        <v>99</v>
      </c>
      <c r="AF43" s="210">
        <v>0</v>
      </c>
      <c r="AG43" s="210"/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0.399999999999999" outlineLevel="1" x14ac:dyDescent="0.25">
      <c r="A44" s="211">
        <v>16</v>
      </c>
      <c r="B44" s="218" t="s">
        <v>138</v>
      </c>
      <c r="C44" s="263" t="s">
        <v>139</v>
      </c>
      <c r="D44" s="220" t="s">
        <v>123</v>
      </c>
      <c r="E44" s="226">
        <v>36</v>
      </c>
      <c r="F44" s="230">
        <f>H44+J44</f>
        <v>0</v>
      </c>
      <c r="G44" s="231">
        <f>ROUND(E44*F44,2)</f>
        <v>0</v>
      </c>
      <c r="H44" s="231"/>
      <c r="I44" s="231">
        <f>ROUND(E44*H44,2)</f>
        <v>0</v>
      </c>
      <c r="J44" s="231"/>
      <c r="K44" s="231">
        <f>ROUND(E44*J44,2)</f>
        <v>0</v>
      </c>
      <c r="L44" s="231">
        <v>21</v>
      </c>
      <c r="M44" s="231">
        <f>G44*(1+L44/100)</f>
        <v>0</v>
      </c>
      <c r="N44" s="220">
        <v>6.7849999999999994E-2</v>
      </c>
      <c r="O44" s="220">
        <f>ROUND(E44*N44,5)</f>
        <v>2.4426000000000001</v>
      </c>
      <c r="P44" s="220">
        <v>0</v>
      </c>
      <c r="Q44" s="220">
        <f>ROUND(E44*P44,5)</f>
        <v>0</v>
      </c>
      <c r="R44" s="220"/>
      <c r="S44" s="220"/>
      <c r="T44" s="221">
        <v>0.03</v>
      </c>
      <c r="U44" s="220">
        <f>ROUND(E44*T44,2)</f>
        <v>1.08</v>
      </c>
      <c r="V44" s="210"/>
      <c r="W44" s="210"/>
      <c r="X44" s="210"/>
      <c r="Y44" s="210"/>
      <c r="Z44" s="210"/>
      <c r="AA44" s="210"/>
      <c r="AB44" s="210"/>
      <c r="AC44" s="210"/>
      <c r="AD44" s="210"/>
      <c r="AE44" s="210" t="s">
        <v>97</v>
      </c>
      <c r="AF44" s="210"/>
      <c r="AG44" s="210"/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5">
      <c r="A45" s="211"/>
      <c r="B45" s="218"/>
      <c r="C45" s="264" t="s">
        <v>135</v>
      </c>
      <c r="D45" s="222"/>
      <c r="E45" s="227">
        <v>36</v>
      </c>
      <c r="F45" s="231"/>
      <c r="G45" s="231"/>
      <c r="H45" s="231"/>
      <c r="I45" s="231"/>
      <c r="J45" s="231"/>
      <c r="K45" s="231"/>
      <c r="L45" s="231"/>
      <c r="M45" s="231"/>
      <c r="N45" s="220"/>
      <c r="O45" s="220"/>
      <c r="P45" s="220"/>
      <c r="Q45" s="220"/>
      <c r="R45" s="220"/>
      <c r="S45" s="220"/>
      <c r="T45" s="221"/>
      <c r="U45" s="220"/>
      <c r="V45" s="210"/>
      <c r="W45" s="210"/>
      <c r="X45" s="210"/>
      <c r="Y45" s="210"/>
      <c r="Z45" s="210"/>
      <c r="AA45" s="210"/>
      <c r="AB45" s="210"/>
      <c r="AC45" s="210"/>
      <c r="AD45" s="210"/>
      <c r="AE45" s="210" t="s">
        <v>99</v>
      </c>
      <c r="AF45" s="210">
        <v>0</v>
      </c>
      <c r="AG45" s="210"/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20.399999999999999" outlineLevel="1" x14ac:dyDescent="0.25">
      <c r="A46" s="211">
        <v>17</v>
      </c>
      <c r="B46" s="218" t="s">
        <v>140</v>
      </c>
      <c r="C46" s="263" t="s">
        <v>141</v>
      </c>
      <c r="D46" s="220" t="s">
        <v>123</v>
      </c>
      <c r="E46" s="226">
        <v>36</v>
      </c>
      <c r="F46" s="230">
        <f>H46+J46</f>
        <v>0</v>
      </c>
      <c r="G46" s="231">
        <f>ROUND(E46*F46,2)</f>
        <v>0</v>
      </c>
      <c r="H46" s="231"/>
      <c r="I46" s="231">
        <f>ROUND(E46*H46,2)</f>
        <v>0</v>
      </c>
      <c r="J46" s="231"/>
      <c r="K46" s="231">
        <f>ROUND(E46*J46,2)</f>
        <v>0</v>
      </c>
      <c r="L46" s="231">
        <v>21</v>
      </c>
      <c r="M46" s="231">
        <f>G46*(1+L46/100)</f>
        <v>0</v>
      </c>
      <c r="N46" s="220">
        <v>0.12837000000000001</v>
      </c>
      <c r="O46" s="220">
        <f>ROUND(E46*N46,5)</f>
        <v>4.6213199999999999</v>
      </c>
      <c r="P46" s="220">
        <v>0</v>
      </c>
      <c r="Q46" s="220">
        <f>ROUND(E46*P46,5)</f>
        <v>0</v>
      </c>
      <c r="R46" s="220"/>
      <c r="S46" s="220"/>
      <c r="T46" s="221">
        <v>0.02</v>
      </c>
      <c r="U46" s="220">
        <f>ROUND(E46*T46,2)</f>
        <v>0.72</v>
      </c>
      <c r="V46" s="210"/>
      <c r="W46" s="210"/>
      <c r="X46" s="210"/>
      <c r="Y46" s="210"/>
      <c r="Z46" s="210"/>
      <c r="AA46" s="210"/>
      <c r="AB46" s="210"/>
      <c r="AC46" s="210"/>
      <c r="AD46" s="210"/>
      <c r="AE46" s="210" t="s">
        <v>97</v>
      </c>
      <c r="AF46" s="210"/>
      <c r="AG46" s="210"/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5">
      <c r="A47" s="211"/>
      <c r="B47" s="218"/>
      <c r="C47" s="264" t="s">
        <v>135</v>
      </c>
      <c r="D47" s="222"/>
      <c r="E47" s="227">
        <v>36</v>
      </c>
      <c r="F47" s="231"/>
      <c r="G47" s="231"/>
      <c r="H47" s="231"/>
      <c r="I47" s="231"/>
      <c r="J47" s="231"/>
      <c r="K47" s="231"/>
      <c r="L47" s="231"/>
      <c r="M47" s="231"/>
      <c r="N47" s="220"/>
      <c r="O47" s="220"/>
      <c r="P47" s="220"/>
      <c r="Q47" s="220"/>
      <c r="R47" s="220"/>
      <c r="S47" s="220"/>
      <c r="T47" s="221"/>
      <c r="U47" s="220"/>
      <c r="V47" s="210"/>
      <c r="W47" s="210"/>
      <c r="X47" s="210"/>
      <c r="Y47" s="210"/>
      <c r="Z47" s="210"/>
      <c r="AA47" s="210"/>
      <c r="AB47" s="210"/>
      <c r="AC47" s="210"/>
      <c r="AD47" s="210"/>
      <c r="AE47" s="210" t="s">
        <v>99</v>
      </c>
      <c r="AF47" s="210">
        <v>0</v>
      </c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ht="20.399999999999999" outlineLevel="1" x14ac:dyDescent="0.25">
      <c r="A48" s="211">
        <v>18</v>
      </c>
      <c r="B48" s="218" t="s">
        <v>142</v>
      </c>
      <c r="C48" s="263" t="s">
        <v>143</v>
      </c>
      <c r="D48" s="220" t="s">
        <v>123</v>
      </c>
      <c r="E48" s="226">
        <v>36</v>
      </c>
      <c r="F48" s="230">
        <f>H48+J48</f>
        <v>0</v>
      </c>
      <c r="G48" s="231">
        <f>ROUND(E48*F48,2)</f>
        <v>0</v>
      </c>
      <c r="H48" s="231"/>
      <c r="I48" s="231">
        <f>ROUND(E48*H48,2)</f>
        <v>0</v>
      </c>
      <c r="J48" s="231"/>
      <c r="K48" s="231">
        <f>ROUND(E48*J48,2)</f>
        <v>0</v>
      </c>
      <c r="L48" s="231">
        <v>21</v>
      </c>
      <c r="M48" s="231">
        <f>G48*(1+L48/100)</f>
        <v>0</v>
      </c>
      <c r="N48" s="220">
        <v>0.19350000000000001</v>
      </c>
      <c r="O48" s="220">
        <f>ROUND(E48*N48,5)</f>
        <v>6.9660000000000002</v>
      </c>
      <c r="P48" s="220">
        <v>0</v>
      </c>
      <c r="Q48" s="220">
        <f>ROUND(E48*P48,5)</f>
        <v>0</v>
      </c>
      <c r="R48" s="220"/>
      <c r="S48" s="220"/>
      <c r="T48" s="221">
        <v>0.03</v>
      </c>
      <c r="U48" s="220">
        <f>ROUND(E48*T48,2)</f>
        <v>1.08</v>
      </c>
      <c r="V48" s="210"/>
      <c r="W48" s="210"/>
      <c r="X48" s="210"/>
      <c r="Y48" s="210"/>
      <c r="Z48" s="210"/>
      <c r="AA48" s="210"/>
      <c r="AB48" s="210"/>
      <c r="AC48" s="210"/>
      <c r="AD48" s="210"/>
      <c r="AE48" s="210" t="s">
        <v>97</v>
      </c>
      <c r="AF48" s="210"/>
      <c r="AG48" s="210"/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5">
      <c r="A49" s="211"/>
      <c r="B49" s="218"/>
      <c r="C49" s="264" t="s">
        <v>135</v>
      </c>
      <c r="D49" s="222"/>
      <c r="E49" s="227">
        <v>36</v>
      </c>
      <c r="F49" s="231"/>
      <c r="G49" s="231"/>
      <c r="H49" s="231"/>
      <c r="I49" s="231"/>
      <c r="J49" s="231"/>
      <c r="K49" s="231"/>
      <c r="L49" s="231"/>
      <c r="M49" s="231"/>
      <c r="N49" s="220"/>
      <c r="O49" s="220"/>
      <c r="P49" s="220"/>
      <c r="Q49" s="220"/>
      <c r="R49" s="220"/>
      <c r="S49" s="220"/>
      <c r="T49" s="221"/>
      <c r="U49" s="220"/>
      <c r="V49" s="210"/>
      <c r="W49" s="210"/>
      <c r="X49" s="210"/>
      <c r="Y49" s="210"/>
      <c r="Z49" s="210"/>
      <c r="AA49" s="210"/>
      <c r="AB49" s="210"/>
      <c r="AC49" s="210"/>
      <c r="AD49" s="210"/>
      <c r="AE49" s="210" t="s">
        <v>99</v>
      </c>
      <c r="AF49" s="210">
        <v>0</v>
      </c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20.399999999999999" outlineLevel="1" x14ac:dyDescent="0.25">
      <c r="A50" s="211">
        <v>19</v>
      </c>
      <c r="B50" s="218" t="s">
        <v>144</v>
      </c>
      <c r="C50" s="263" t="s">
        <v>145</v>
      </c>
      <c r="D50" s="220" t="s">
        <v>123</v>
      </c>
      <c r="E50" s="226">
        <v>36</v>
      </c>
      <c r="F50" s="230">
        <f>H50+J50</f>
        <v>0</v>
      </c>
      <c r="G50" s="231">
        <f>ROUND(E50*F50,2)</f>
        <v>0</v>
      </c>
      <c r="H50" s="231"/>
      <c r="I50" s="231">
        <f>ROUND(E50*H50,2)</f>
        <v>0</v>
      </c>
      <c r="J50" s="231"/>
      <c r="K50" s="231">
        <f>ROUND(E50*J50,2)</f>
        <v>0</v>
      </c>
      <c r="L50" s="231">
        <v>21</v>
      </c>
      <c r="M50" s="231">
        <f>G50*(1+L50/100)</f>
        <v>0</v>
      </c>
      <c r="N50" s="220">
        <v>0.2268</v>
      </c>
      <c r="O50" s="220">
        <f>ROUND(E50*N50,5)</f>
        <v>8.1647999999999996</v>
      </c>
      <c r="P50" s="220">
        <v>0</v>
      </c>
      <c r="Q50" s="220">
        <f>ROUND(E50*P50,5)</f>
        <v>0</v>
      </c>
      <c r="R50" s="220"/>
      <c r="S50" s="220"/>
      <c r="T50" s="221">
        <v>0.02</v>
      </c>
      <c r="U50" s="220">
        <f>ROUND(E50*T50,2)</f>
        <v>0.72</v>
      </c>
      <c r="V50" s="210"/>
      <c r="W50" s="210"/>
      <c r="X50" s="210"/>
      <c r="Y50" s="210"/>
      <c r="Z50" s="210"/>
      <c r="AA50" s="210"/>
      <c r="AB50" s="210"/>
      <c r="AC50" s="210"/>
      <c r="AD50" s="210"/>
      <c r="AE50" s="210" t="s">
        <v>97</v>
      </c>
      <c r="AF50" s="210"/>
      <c r="AG50" s="210"/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5">
      <c r="A51" s="211"/>
      <c r="B51" s="218"/>
      <c r="C51" s="264" t="s">
        <v>135</v>
      </c>
      <c r="D51" s="222"/>
      <c r="E51" s="227">
        <v>36</v>
      </c>
      <c r="F51" s="231"/>
      <c r="G51" s="231"/>
      <c r="H51" s="231"/>
      <c r="I51" s="231"/>
      <c r="J51" s="231"/>
      <c r="K51" s="231"/>
      <c r="L51" s="231"/>
      <c r="M51" s="231"/>
      <c r="N51" s="220"/>
      <c r="O51" s="220"/>
      <c r="P51" s="220"/>
      <c r="Q51" s="220"/>
      <c r="R51" s="220"/>
      <c r="S51" s="220"/>
      <c r="T51" s="221"/>
      <c r="U51" s="220"/>
      <c r="V51" s="210"/>
      <c r="W51" s="210"/>
      <c r="X51" s="210"/>
      <c r="Y51" s="210"/>
      <c r="Z51" s="210"/>
      <c r="AA51" s="210"/>
      <c r="AB51" s="210"/>
      <c r="AC51" s="210"/>
      <c r="AD51" s="210"/>
      <c r="AE51" s="210" t="s">
        <v>99</v>
      </c>
      <c r="AF51" s="210">
        <v>0</v>
      </c>
      <c r="AG51" s="210"/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5">
      <c r="A52" s="211">
        <v>20</v>
      </c>
      <c r="B52" s="218" t="s">
        <v>146</v>
      </c>
      <c r="C52" s="263" t="s">
        <v>147</v>
      </c>
      <c r="D52" s="220" t="s">
        <v>123</v>
      </c>
      <c r="E52" s="226">
        <v>36</v>
      </c>
      <c r="F52" s="230">
        <f>H52+J52</f>
        <v>0</v>
      </c>
      <c r="G52" s="231">
        <f>ROUND(E52*F52,2)</f>
        <v>0</v>
      </c>
      <c r="H52" s="231"/>
      <c r="I52" s="231">
        <f>ROUND(E52*H52,2)</f>
        <v>0</v>
      </c>
      <c r="J52" s="231"/>
      <c r="K52" s="231">
        <f>ROUND(E52*J52,2)</f>
        <v>0</v>
      </c>
      <c r="L52" s="231">
        <v>21</v>
      </c>
      <c r="M52" s="231">
        <f>G52*(1+L52/100)</f>
        <v>0</v>
      </c>
      <c r="N52" s="220">
        <v>0</v>
      </c>
      <c r="O52" s="220">
        <f>ROUND(E52*N52,5)</f>
        <v>0</v>
      </c>
      <c r="P52" s="220">
        <v>0</v>
      </c>
      <c r="Q52" s="220">
        <f>ROUND(E52*P52,5)</f>
        <v>0</v>
      </c>
      <c r="R52" s="220"/>
      <c r="S52" s="220"/>
      <c r="T52" s="221">
        <v>0.09</v>
      </c>
      <c r="U52" s="220">
        <f>ROUND(E52*T52,2)</f>
        <v>3.24</v>
      </c>
      <c r="V52" s="210"/>
      <c r="W52" s="210"/>
      <c r="X52" s="210"/>
      <c r="Y52" s="210"/>
      <c r="Z52" s="210"/>
      <c r="AA52" s="210"/>
      <c r="AB52" s="210"/>
      <c r="AC52" s="210"/>
      <c r="AD52" s="210"/>
      <c r="AE52" s="210" t="s">
        <v>97</v>
      </c>
      <c r="AF52" s="210"/>
      <c r="AG52" s="210"/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5">
      <c r="A53" s="211"/>
      <c r="B53" s="218"/>
      <c r="C53" s="264" t="s">
        <v>135</v>
      </c>
      <c r="D53" s="222"/>
      <c r="E53" s="227">
        <v>36</v>
      </c>
      <c r="F53" s="231"/>
      <c r="G53" s="231"/>
      <c r="H53" s="231"/>
      <c r="I53" s="231"/>
      <c r="J53" s="231"/>
      <c r="K53" s="231"/>
      <c r="L53" s="231"/>
      <c r="M53" s="231"/>
      <c r="N53" s="220"/>
      <c r="O53" s="220"/>
      <c r="P53" s="220"/>
      <c r="Q53" s="220"/>
      <c r="R53" s="220"/>
      <c r="S53" s="220"/>
      <c r="T53" s="221"/>
      <c r="U53" s="220"/>
      <c r="V53" s="210"/>
      <c r="W53" s="210"/>
      <c r="X53" s="210"/>
      <c r="Y53" s="210"/>
      <c r="Z53" s="210"/>
      <c r="AA53" s="210"/>
      <c r="AB53" s="210"/>
      <c r="AC53" s="210"/>
      <c r="AD53" s="210"/>
      <c r="AE53" s="210" t="s">
        <v>99</v>
      </c>
      <c r="AF53" s="210">
        <v>0</v>
      </c>
      <c r="AG53" s="210"/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11">
        <v>21</v>
      </c>
      <c r="B54" s="218" t="s">
        <v>148</v>
      </c>
      <c r="C54" s="263" t="s">
        <v>149</v>
      </c>
      <c r="D54" s="220" t="s">
        <v>123</v>
      </c>
      <c r="E54" s="226">
        <v>41.4</v>
      </c>
      <c r="F54" s="230">
        <f>H54+J54</f>
        <v>0</v>
      </c>
      <c r="G54" s="231">
        <f>ROUND(E54*F54,2)</f>
        <v>0</v>
      </c>
      <c r="H54" s="231"/>
      <c r="I54" s="231">
        <f>ROUND(E54*H54,2)</f>
        <v>0</v>
      </c>
      <c r="J54" s="231"/>
      <c r="K54" s="231">
        <f>ROUND(E54*J54,2)</f>
        <v>0</v>
      </c>
      <c r="L54" s="231">
        <v>21</v>
      </c>
      <c r="M54" s="231">
        <f>G54*(1+L54/100)</f>
        <v>0</v>
      </c>
      <c r="N54" s="220">
        <v>4.0000000000000002E-4</v>
      </c>
      <c r="O54" s="220">
        <f>ROUND(E54*N54,5)</f>
        <v>1.6559999999999998E-2</v>
      </c>
      <c r="P54" s="220">
        <v>0</v>
      </c>
      <c r="Q54" s="220">
        <f>ROUND(E54*P54,5)</f>
        <v>0</v>
      </c>
      <c r="R54" s="220"/>
      <c r="S54" s="220"/>
      <c r="T54" s="221">
        <v>0</v>
      </c>
      <c r="U54" s="220">
        <f>ROUND(E54*T54,2)</f>
        <v>0</v>
      </c>
      <c r="V54" s="210"/>
      <c r="W54" s="210"/>
      <c r="X54" s="210"/>
      <c r="Y54" s="210"/>
      <c r="Z54" s="210"/>
      <c r="AA54" s="210"/>
      <c r="AB54" s="210"/>
      <c r="AC54" s="210"/>
      <c r="AD54" s="210"/>
      <c r="AE54" s="210" t="s">
        <v>150</v>
      </c>
      <c r="AF54" s="210"/>
      <c r="AG54" s="210"/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11"/>
      <c r="B55" s="218"/>
      <c r="C55" s="264" t="s">
        <v>151</v>
      </c>
      <c r="D55" s="222"/>
      <c r="E55" s="227">
        <v>41.4</v>
      </c>
      <c r="F55" s="231"/>
      <c r="G55" s="231"/>
      <c r="H55" s="231"/>
      <c r="I55" s="231"/>
      <c r="J55" s="231"/>
      <c r="K55" s="231"/>
      <c r="L55" s="231"/>
      <c r="M55" s="231"/>
      <c r="N55" s="220"/>
      <c r="O55" s="220"/>
      <c r="P55" s="220"/>
      <c r="Q55" s="220"/>
      <c r="R55" s="220"/>
      <c r="S55" s="220"/>
      <c r="T55" s="221"/>
      <c r="U55" s="220"/>
      <c r="V55" s="210"/>
      <c r="W55" s="210"/>
      <c r="X55" s="210"/>
      <c r="Y55" s="210"/>
      <c r="Z55" s="210"/>
      <c r="AA55" s="210"/>
      <c r="AB55" s="210"/>
      <c r="AC55" s="210"/>
      <c r="AD55" s="210"/>
      <c r="AE55" s="210" t="s">
        <v>99</v>
      </c>
      <c r="AF55" s="210">
        <v>0</v>
      </c>
      <c r="AG55" s="210"/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5">
      <c r="A56" s="211">
        <v>22</v>
      </c>
      <c r="B56" s="218" t="s">
        <v>152</v>
      </c>
      <c r="C56" s="263" t="s">
        <v>153</v>
      </c>
      <c r="D56" s="220" t="s">
        <v>123</v>
      </c>
      <c r="E56" s="226">
        <v>22.75</v>
      </c>
      <c r="F56" s="230">
        <f>H56+J56</f>
        <v>0</v>
      </c>
      <c r="G56" s="231">
        <f>ROUND(E56*F56,2)</f>
        <v>0</v>
      </c>
      <c r="H56" s="231"/>
      <c r="I56" s="231">
        <f>ROUND(E56*H56,2)</f>
        <v>0</v>
      </c>
      <c r="J56" s="231"/>
      <c r="K56" s="231">
        <f>ROUND(E56*J56,2)</f>
        <v>0</v>
      </c>
      <c r="L56" s="231">
        <v>21</v>
      </c>
      <c r="M56" s="231">
        <f>G56*(1+L56/100)</f>
        <v>0</v>
      </c>
      <c r="N56" s="220">
        <v>0.441</v>
      </c>
      <c r="O56" s="220">
        <f>ROUND(E56*N56,5)</f>
        <v>10.03275</v>
      </c>
      <c r="P56" s="220">
        <v>0</v>
      </c>
      <c r="Q56" s="220">
        <f>ROUND(E56*P56,5)</f>
        <v>0</v>
      </c>
      <c r="R56" s="220"/>
      <c r="S56" s="220"/>
      <c r="T56" s="221">
        <v>0.03</v>
      </c>
      <c r="U56" s="220">
        <f>ROUND(E56*T56,2)</f>
        <v>0.68</v>
      </c>
      <c r="V56" s="210"/>
      <c r="W56" s="210"/>
      <c r="X56" s="210"/>
      <c r="Y56" s="210"/>
      <c r="Z56" s="210"/>
      <c r="AA56" s="210"/>
      <c r="AB56" s="210"/>
      <c r="AC56" s="210"/>
      <c r="AD56" s="210"/>
      <c r="AE56" s="210" t="s">
        <v>97</v>
      </c>
      <c r="AF56" s="210"/>
      <c r="AG56" s="210"/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5">
      <c r="A57" s="211"/>
      <c r="B57" s="218"/>
      <c r="C57" s="264" t="s">
        <v>154</v>
      </c>
      <c r="D57" s="222"/>
      <c r="E57" s="227">
        <v>22.75</v>
      </c>
      <c r="F57" s="231"/>
      <c r="G57" s="231"/>
      <c r="H57" s="231"/>
      <c r="I57" s="231"/>
      <c r="J57" s="231"/>
      <c r="K57" s="231"/>
      <c r="L57" s="231"/>
      <c r="M57" s="231"/>
      <c r="N57" s="220"/>
      <c r="O57" s="220"/>
      <c r="P57" s="220"/>
      <c r="Q57" s="220"/>
      <c r="R57" s="220"/>
      <c r="S57" s="220"/>
      <c r="T57" s="221"/>
      <c r="U57" s="220"/>
      <c r="V57" s="210"/>
      <c r="W57" s="210"/>
      <c r="X57" s="210"/>
      <c r="Y57" s="210"/>
      <c r="Z57" s="210"/>
      <c r="AA57" s="210"/>
      <c r="AB57" s="210"/>
      <c r="AC57" s="210"/>
      <c r="AD57" s="210"/>
      <c r="AE57" s="210" t="s">
        <v>99</v>
      </c>
      <c r="AF57" s="210">
        <v>0</v>
      </c>
      <c r="AG57" s="210"/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5">
      <c r="A58" s="211">
        <v>23</v>
      </c>
      <c r="B58" s="218" t="s">
        <v>146</v>
      </c>
      <c r="C58" s="263" t="s">
        <v>147</v>
      </c>
      <c r="D58" s="220" t="s">
        <v>123</v>
      </c>
      <c r="E58" s="226">
        <v>18</v>
      </c>
      <c r="F58" s="230">
        <f>H58+J58</f>
        <v>0</v>
      </c>
      <c r="G58" s="231">
        <f>ROUND(E58*F58,2)</f>
        <v>0</v>
      </c>
      <c r="H58" s="231"/>
      <c r="I58" s="231">
        <f>ROUND(E58*H58,2)</f>
        <v>0</v>
      </c>
      <c r="J58" s="231"/>
      <c r="K58" s="231">
        <f>ROUND(E58*J58,2)</f>
        <v>0</v>
      </c>
      <c r="L58" s="231">
        <v>21</v>
      </c>
      <c r="M58" s="231">
        <f>G58*(1+L58/100)</f>
        <v>0</v>
      </c>
      <c r="N58" s="220">
        <v>0</v>
      </c>
      <c r="O58" s="220">
        <f>ROUND(E58*N58,5)</f>
        <v>0</v>
      </c>
      <c r="P58" s="220">
        <v>0</v>
      </c>
      <c r="Q58" s="220">
        <f>ROUND(E58*P58,5)</f>
        <v>0</v>
      </c>
      <c r="R58" s="220"/>
      <c r="S58" s="220"/>
      <c r="T58" s="221">
        <v>0.09</v>
      </c>
      <c r="U58" s="220">
        <f>ROUND(E58*T58,2)</f>
        <v>1.62</v>
      </c>
      <c r="V58" s="210"/>
      <c r="W58" s="210"/>
      <c r="X58" s="210"/>
      <c r="Y58" s="210"/>
      <c r="Z58" s="210"/>
      <c r="AA58" s="210"/>
      <c r="AB58" s="210"/>
      <c r="AC58" s="210"/>
      <c r="AD58" s="210"/>
      <c r="AE58" s="210" t="s">
        <v>97</v>
      </c>
      <c r="AF58" s="210"/>
      <c r="AG58" s="210"/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5">
      <c r="A59" s="211"/>
      <c r="B59" s="218"/>
      <c r="C59" s="264" t="s">
        <v>155</v>
      </c>
      <c r="D59" s="222"/>
      <c r="E59" s="227">
        <v>18</v>
      </c>
      <c r="F59" s="231"/>
      <c r="G59" s="231"/>
      <c r="H59" s="231"/>
      <c r="I59" s="231"/>
      <c r="J59" s="231"/>
      <c r="K59" s="231"/>
      <c r="L59" s="231"/>
      <c r="M59" s="231"/>
      <c r="N59" s="220"/>
      <c r="O59" s="220"/>
      <c r="P59" s="220"/>
      <c r="Q59" s="220"/>
      <c r="R59" s="220"/>
      <c r="S59" s="220"/>
      <c r="T59" s="221"/>
      <c r="U59" s="220"/>
      <c r="V59" s="210"/>
      <c r="W59" s="210"/>
      <c r="X59" s="210"/>
      <c r="Y59" s="210"/>
      <c r="Z59" s="210"/>
      <c r="AA59" s="210"/>
      <c r="AB59" s="210"/>
      <c r="AC59" s="210"/>
      <c r="AD59" s="210"/>
      <c r="AE59" s="210" t="s">
        <v>99</v>
      </c>
      <c r="AF59" s="210">
        <v>0</v>
      </c>
      <c r="AG59" s="210"/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11">
        <v>24</v>
      </c>
      <c r="B60" s="218" t="s">
        <v>156</v>
      </c>
      <c r="C60" s="263" t="s">
        <v>157</v>
      </c>
      <c r="D60" s="220" t="s">
        <v>123</v>
      </c>
      <c r="E60" s="226">
        <v>20.7</v>
      </c>
      <c r="F60" s="230">
        <f>H60+J60</f>
        <v>0</v>
      </c>
      <c r="G60" s="231">
        <f>ROUND(E60*F60,2)</f>
        <v>0</v>
      </c>
      <c r="H60" s="231"/>
      <c r="I60" s="231">
        <f>ROUND(E60*H60,2)</f>
        <v>0</v>
      </c>
      <c r="J60" s="231"/>
      <c r="K60" s="231">
        <f>ROUND(E60*J60,2)</f>
        <v>0</v>
      </c>
      <c r="L60" s="231">
        <v>21</v>
      </c>
      <c r="M60" s="231">
        <f>G60*(1+L60/100)</f>
        <v>0</v>
      </c>
      <c r="N60" s="220">
        <v>2.0000000000000001E-4</v>
      </c>
      <c r="O60" s="220">
        <f>ROUND(E60*N60,5)</f>
        <v>4.1399999999999996E-3</v>
      </c>
      <c r="P60" s="220">
        <v>0</v>
      </c>
      <c r="Q60" s="220">
        <f>ROUND(E60*P60,5)</f>
        <v>0</v>
      </c>
      <c r="R60" s="220"/>
      <c r="S60" s="220"/>
      <c r="T60" s="221">
        <v>0</v>
      </c>
      <c r="U60" s="220">
        <f>ROUND(E60*T60,2)</f>
        <v>0</v>
      </c>
      <c r="V60" s="210"/>
      <c r="W60" s="210"/>
      <c r="X60" s="210"/>
      <c r="Y60" s="210"/>
      <c r="Z60" s="210"/>
      <c r="AA60" s="210"/>
      <c r="AB60" s="210"/>
      <c r="AC60" s="210"/>
      <c r="AD60" s="210"/>
      <c r="AE60" s="210" t="s">
        <v>150</v>
      </c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5">
      <c r="A61" s="211"/>
      <c r="B61" s="218"/>
      <c r="C61" s="264" t="s">
        <v>158</v>
      </c>
      <c r="D61" s="222"/>
      <c r="E61" s="227">
        <v>20.7</v>
      </c>
      <c r="F61" s="231"/>
      <c r="G61" s="231"/>
      <c r="H61" s="231"/>
      <c r="I61" s="231"/>
      <c r="J61" s="231"/>
      <c r="K61" s="231"/>
      <c r="L61" s="231"/>
      <c r="M61" s="231"/>
      <c r="N61" s="220"/>
      <c r="O61" s="220"/>
      <c r="P61" s="220"/>
      <c r="Q61" s="220"/>
      <c r="R61" s="220"/>
      <c r="S61" s="220"/>
      <c r="T61" s="221"/>
      <c r="U61" s="220"/>
      <c r="V61" s="210"/>
      <c r="W61" s="210"/>
      <c r="X61" s="210"/>
      <c r="Y61" s="210"/>
      <c r="Z61" s="210"/>
      <c r="AA61" s="210"/>
      <c r="AB61" s="210"/>
      <c r="AC61" s="210"/>
      <c r="AD61" s="210"/>
      <c r="AE61" s="210" t="s">
        <v>99</v>
      </c>
      <c r="AF61" s="210">
        <v>0</v>
      </c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x14ac:dyDescent="0.25">
      <c r="A62" s="212" t="s">
        <v>92</v>
      </c>
      <c r="B62" s="219" t="s">
        <v>55</v>
      </c>
      <c r="C62" s="265" t="s">
        <v>56</v>
      </c>
      <c r="D62" s="223"/>
      <c r="E62" s="228"/>
      <c r="F62" s="232"/>
      <c r="G62" s="232">
        <f>SUMIF(AE63:AE70,"&lt;&gt;NOR",G63:G70)</f>
        <v>0</v>
      </c>
      <c r="H62" s="232"/>
      <c r="I62" s="232">
        <f>SUM(I63:I70)</f>
        <v>0</v>
      </c>
      <c r="J62" s="232"/>
      <c r="K62" s="232">
        <f>SUM(K63:K70)</f>
        <v>0</v>
      </c>
      <c r="L62" s="232"/>
      <c r="M62" s="232">
        <f>SUM(M63:M70)</f>
        <v>0</v>
      </c>
      <c r="N62" s="223"/>
      <c r="O62" s="223">
        <f>SUM(O63:O70)</f>
        <v>1.8</v>
      </c>
      <c r="P62" s="223"/>
      <c r="Q62" s="223">
        <f>SUM(Q63:Q70)</f>
        <v>0</v>
      </c>
      <c r="R62" s="223"/>
      <c r="S62" s="223"/>
      <c r="T62" s="224"/>
      <c r="U62" s="223">
        <f>SUM(U63:U70)</f>
        <v>0</v>
      </c>
      <c r="AE62" t="s">
        <v>93</v>
      </c>
    </row>
    <row r="63" spans="1:60" outlineLevel="1" x14ac:dyDescent="0.25">
      <c r="A63" s="211">
        <v>25</v>
      </c>
      <c r="B63" s="218" t="s">
        <v>159</v>
      </c>
      <c r="C63" s="263" t="s">
        <v>160</v>
      </c>
      <c r="D63" s="220" t="s">
        <v>123</v>
      </c>
      <c r="E63" s="226">
        <v>36</v>
      </c>
      <c r="F63" s="230">
        <f>H63+J63</f>
        <v>0</v>
      </c>
      <c r="G63" s="231">
        <f>ROUND(E63*F63,2)</f>
        <v>0</v>
      </c>
      <c r="H63" s="231"/>
      <c r="I63" s="231">
        <f>ROUND(E63*H63,2)</f>
        <v>0</v>
      </c>
      <c r="J63" s="231"/>
      <c r="K63" s="231">
        <f>ROUND(E63*J63,2)</f>
        <v>0</v>
      </c>
      <c r="L63" s="231">
        <v>21</v>
      </c>
      <c r="M63" s="231">
        <f>G63*(1+L63/100)</f>
        <v>0</v>
      </c>
      <c r="N63" s="220">
        <v>0</v>
      </c>
      <c r="O63" s="220">
        <f>ROUND(E63*N63,5)</f>
        <v>0</v>
      </c>
      <c r="P63" s="220">
        <v>0</v>
      </c>
      <c r="Q63" s="220">
        <f>ROUND(E63*P63,5)</f>
        <v>0</v>
      </c>
      <c r="R63" s="220"/>
      <c r="S63" s="220"/>
      <c r="T63" s="221">
        <v>0</v>
      </c>
      <c r="U63" s="220">
        <f>ROUND(E63*T63,2)</f>
        <v>0</v>
      </c>
      <c r="V63" s="210"/>
      <c r="W63" s="210"/>
      <c r="X63" s="210"/>
      <c r="Y63" s="210"/>
      <c r="Z63" s="210"/>
      <c r="AA63" s="210"/>
      <c r="AB63" s="210"/>
      <c r="AC63" s="210"/>
      <c r="AD63" s="210"/>
      <c r="AE63" s="210" t="s">
        <v>97</v>
      </c>
      <c r="AF63" s="210"/>
      <c r="AG63" s="210"/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1" outlineLevel="1" x14ac:dyDescent="0.25">
      <c r="A64" s="211"/>
      <c r="B64" s="218"/>
      <c r="C64" s="266" t="s">
        <v>161</v>
      </c>
      <c r="D64" s="225"/>
      <c r="E64" s="229"/>
      <c r="F64" s="233"/>
      <c r="G64" s="234"/>
      <c r="H64" s="231"/>
      <c r="I64" s="231"/>
      <c r="J64" s="231"/>
      <c r="K64" s="231"/>
      <c r="L64" s="231"/>
      <c r="M64" s="231"/>
      <c r="N64" s="220"/>
      <c r="O64" s="220"/>
      <c r="P64" s="220"/>
      <c r="Q64" s="220"/>
      <c r="R64" s="220"/>
      <c r="S64" s="220"/>
      <c r="T64" s="221"/>
      <c r="U64" s="220"/>
      <c r="V64" s="210"/>
      <c r="W64" s="210"/>
      <c r="X64" s="210"/>
      <c r="Y64" s="210"/>
      <c r="Z64" s="210"/>
      <c r="AA64" s="210"/>
      <c r="AB64" s="210"/>
      <c r="AC64" s="210"/>
      <c r="AD64" s="210"/>
      <c r="AE64" s="210" t="s">
        <v>162</v>
      </c>
      <c r="AF64" s="210"/>
      <c r="AG64" s="210"/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3" t="str">
        <f>C64</f>
        <v>Směs kameniva fr. 3-8 mm, SBR pryžového granulátu fr. 2-4 mm a PUR pojiva s příčnou pevností v tahu větší než 0,2 MPa a filtračním průtokem větším než 1 cm/s.</v>
      </c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11"/>
      <c r="B65" s="218"/>
      <c r="C65" s="264" t="s">
        <v>135</v>
      </c>
      <c r="D65" s="222"/>
      <c r="E65" s="227">
        <v>36</v>
      </c>
      <c r="F65" s="231"/>
      <c r="G65" s="231"/>
      <c r="H65" s="231"/>
      <c r="I65" s="231"/>
      <c r="J65" s="231"/>
      <c r="K65" s="231"/>
      <c r="L65" s="231"/>
      <c r="M65" s="231"/>
      <c r="N65" s="220"/>
      <c r="O65" s="220"/>
      <c r="P65" s="220"/>
      <c r="Q65" s="220"/>
      <c r="R65" s="220"/>
      <c r="S65" s="220"/>
      <c r="T65" s="221"/>
      <c r="U65" s="220"/>
      <c r="V65" s="210"/>
      <c r="W65" s="210"/>
      <c r="X65" s="210"/>
      <c r="Y65" s="210"/>
      <c r="Z65" s="210"/>
      <c r="AA65" s="210"/>
      <c r="AB65" s="210"/>
      <c r="AC65" s="210"/>
      <c r="AD65" s="210"/>
      <c r="AE65" s="210" t="s">
        <v>99</v>
      </c>
      <c r="AF65" s="210">
        <v>0</v>
      </c>
      <c r="AG65" s="210"/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5">
      <c r="A66" s="211">
        <v>26</v>
      </c>
      <c r="B66" s="218" t="s">
        <v>163</v>
      </c>
      <c r="C66" s="263" t="s">
        <v>164</v>
      </c>
      <c r="D66" s="220" t="s">
        <v>123</v>
      </c>
      <c r="E66" s="226">
        <v>36</v>
      </c>
      <c r="F66" s="230">
        <f>H66+J66</f>
        <v>0</v>
      </c>
      <c r="G66" s="231">
        <f>ROUND(E66*F66,2)</f>
        <v>0</v>
      </c>
      <c r="H66" s="231"/>
      <c r="I66" s="231">
        <f>ROUND(E66*H66,2)</f>
        <v>0</v>
      </c>
      <c r="J66" s="231"/>
      <c r="K66" s="231">
        <f>ROUND(E66*J66,2)</f>
        <v>0</v>
      </c>
      <c r="L66" s="231">
        <v>21</v>
      </c>
      <c r="M66" s="231">
        <f>G66*(1+L66/100)</f>
        <v>0</v>
      </c>
      <c r="N66" s="220">
        <v>2.5000000000000001E-2</v>
      </c>
      <c r="O66" s="220">
        <f>ROUND(E66*N66,5)</f>
        <v>0.9</v>
      </c>
      <c r="P66" s="220">
        <v>0</v>
      </c>
      <c r="Q66" s="220">
        <f>ROUND(E66*P66,5)</f>
        <v>0</v>
      </c>
      <c r="R66" s="220"/>
      <c r="S66" s="220"/>
      <c r="T66" s="221">
        <v>0</v>
      </c>
      <c r="U66" s="220">
        <f>ROUND(E66*T66,2)</f>
        <v>0</v>
      </c>
      <c r="V66" s="210"/>
      <c r="W66" s="210"/>
      <c r="X66" s="210"/>
      <c r="Y66" s="210"/>
      <c r="Z66" s="210"/>
      <c r="AA66" s="210"/>
      <c r="AB66" s="210"/>
      <c r="AC66" s="210"/>
      <c r="AD66" s="210"/>
      <c r="AE66" s="210" t="s">
        <v>150</v>
      </c>
      <c r="AF66" s="210"/>
      <c r="AG66" s="210"/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5">
      <c r="A67" s="211"/>
      <c r="B67" s="218"/>
      <c r="C67" s="266" t="s">
        <v>165</v>
      </c>
      <c r="D67" s="225"/>
      <c r="E67" s="229"/>
      <c r="F67" s="233"/>
      <c r="G67" s="234"/>
      <c r="H67" s="231"/>
      <c r="I67" s="231"/>
      <c r="J67" s="231"/>
      <c r="K67" s="231"/>
      <c r="L67" s="231"/>
      <c r="M67" s="231"/>
      <c r="N67" s="220"/>
      <c r="O67" s="220"/>
      <c r="P67" s="220"/>
      <c r="Q67" s="220"/>
      <c r="R67" s="220"/>
      <c r="S67" s="220"/>
      <c r="T67" s="221"/>
      <c r="U67" s="220"/>
      <c r="V67" s="210"/>
      <c r="W67" s="210"/>
      <c r="X67" s="210"/>
      <c r="Y67" s="210"/>
      <c r="Z67" s="210"/>
      <c r="AA67" s="210"/>
      <c r="AB67" s="210"/>
      <c r="AC67" s="210"/>
      <c r="AD67" s="210"/>
      <c r="AE67" s="210" t="s">
        <v>162</v>
      </c>
      <c r="AF67" s="210"/>
      <c r="AG67" s="210"/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3" t="str">
        <f>C67</f>
        <v>Směs z celoprobarveného EPDM granulátu a PUR pojiva s filtračním průtokem min. 150 mm/h.</v>
      </c>
      <c r="BB67" s="210"/>
      <c r="BC67" s="210"/>
      <c r="BD67" s="210"/>
      <c r="BE67" s="210"/>
      <c r="BF67" s="210"/>
      <c r="BG67" s="210"/>
      <c r="BH67" s="210"/>
    </row>
    <row r="68" spans="1:60" outlineLevel="1" x14ac:dyDescent="0.25">
      <c r="A68" s="211"/>
      <c r="B68" s="218"/>
      <c r="C68" s="264" t="s">
        <v>135</v>
      </c>
      <c r="D68" s="222"/>
      <c r="E68" s="227">
        <v>36</v>
      </c>
      <c r="F68" s="231"/>
      <c r="G68" s="231"/>
      <c r="H68" s="231"/>
      <c r="I68" s="231"/>
      <c r="J68" s="231"/>
      <c r="K68" s="231"/>
      <c r="L68" s="231"/>
      <c r="M68" s="231"/>
      <c r="N68" s="220"/>
      <c r="O68" s="220"/>
      <c r="P68" s="220"/>
      <c r="Q68" s="220"/>
      <c r="R68" s="220"/>
      <c r="S68" s="220"/>
      <c r="T68" s="221"/>
      <c r="U68" s="220"/>
      <c r="V68" s="210"/>
      <c r="W68" s="210"/>
      <c r="X68" s="210"/>
      <c r="Y68" s="210"/>
      <c r="Z68" s="210"/>
      <c r="AA68" s="210"/>
      <c r="AB68" s="210"/>
      <c r="AC68" s="210"/>
      <c r="AD68" s="210"/>
      <c r="AE68" s="210" t="s">
        <v>99</v>
      </c>
      <c r="AF68" s="210">
        <v>0</v>
      </c>
      <c r="AG68" s="210"/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5">
      <c r="A69" s="211">
        <v>27</v>
      </c>
      <c r="B69" s="218" t="s">
        <v>166</v>
      </c>
      <c r="C69" s="263" t="s">
        <v>167</v>
      </c>
      <c r="D69" s="220" t="s">
        <v>123</v>
      </c>
      <c r="E69" s="226">
        <v>36</v>
      </c>
      <c r="F69" s="230">
        <f>H69+J69</f>
        <v>0</v>
      </c>
      <c r="G69" s="231">
        <f>ROUND(E69*F69,2)</f>
        <v>0</v>
      </c>
      <c r="H69" s="231"/>
      <c r="I69" s="231">
        <f>ROUND(E69*H69,2)</f>
        <v>0</v>
      </c>
      <c r="J69" s="231"/>
      <c r="K69" s="231">
        <f>ROUND(E69*J69,2)</f>
        <v>0</v>
      </c>
      <c r="L69" s="231">
        <v>21</v>
      </c>
      <c r="M69" s="231">
        <f>G69*(1+L69/100)</f>
        <v>0</v>
      </c>
      <c r="N69" s="220">
        <v>2.5000000000000001E-2</v>
      </c>
      <c r="O69" s="220">
        <f>ROUND(E69*N69,5)</f>
        <v>0.9</v>
      </c>
      <c r="P69" s="220">
        <v>0</v>
      </c>
      <c r="Q69" s="220">
        <f>ROUND(E69*P69,5)</f>
        <v>0</v>
      </c>
      <c r="R69" s="220"/>
      <c r="S69" s="220"/>
      <c r="T69" s="221">
        <v>0</v>
      </c>
      <c r="U69" s="220">
        <f>ROUND(E69*T69,2)</f>
        <v>0</v>
      </c>
      <c r="V69" s="210"/>
      <c r="W69" s="210"/>
      <c r="X69" s="210"/>
      <c r="Y69" s="210"/>
      <c r="Z69" s="210"/>
      <c r="AA69" s="210"/>
      <c r="AB69" s="210"/>
      <c r="AC69" s="210"/>
      <c r="AD69" s="210"/>
      <c r="AE69" s="210" t="s">
        <v>97</v>
      </c>
      <c r="AF69" s="210"/>
      <c r="AG69" s="210"/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5">
      <c r="A70" s="211"/>
      <c r="B70" s="218"/>
      <c r="C70" s="264" t="s">
        <v>135</v>
      </c>
      <c r="D70" s="222"/>
      <c r="E70" s="227">
        <v>36</v>
      </c>
      <c r="F70" s="231"/>
      <c r="G70" s="231"/>
      <c r="H70" s="231"/>
      <c r="I70" s="231"/>
      <c r="J70" s="231"/>
      <c r="K70" s="231"/>
      <c r="L70" s="231"/>
      <c r="M70" s="231"/>
      <c r="N70" s="220"/>
      <c r="O70" s="220"/>
      <c r="P70" s="220"/>
      <c r="Q70" s="220"/>
      <c r="R70" s="220"/>
      <c r="S70" s="220"/>
      <c r="T70" s="221"/>
      <c r="U70" s="220"/>
      <c r="V70" s="210"/>
      <c r="W70" s="210"/>
      <c r="X70" s="210"/>
      <c r="Y70" s="210"/>
      <c r="Z70" s="210"/>
      <c r="AA70" s="210"/>
      <c r="AB70" s="210"/>
      <c r="AC70" s="210"/>
      <c r="AD70" s="210"/>
      <c r="AE70" s="210" t="s">
        <v>99</v>
      </c>
      <c r="AF70" s="210">
        <v>0</v>
      </c>
      <c r="AG70" s="210"/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x14ac:dyDescent="0.25">
      <c r="A71" s="212" t="s">
        <v>92</v>
      </c>
      <c r="B71" s="219" t="s">
        <v>57</v>
      </c>
      <c r="C71" s="265" t="s">
        <v>58</v>
      </c>
      <c r="D71" s="223"/>
      <c r="E71" s="228"/>
      <c r="F71" s="232"/>
      <c r="G71" s="232">
        <f>SUMIF(AE72:AE75,"&lt;&gt;NOR",G72:G75)</f>
        <v>0</v>
      </c>
      <c r="H71" s="232"/>
      <c r="I71" s="232">
        <f>SUM(I72:I75)</f>
        <v>0</v>
      </c>
      <c r="J71" s="232"/>
      <c r="K71" s="232">
        <f>SUM(K72:K75)</f>
        <v>0</v>
      </c>
      <c r="L71" s="232"/>
      <c r="M71" s="232">
        <f>SUM(M72:M75)</f>
        <v>0</v>
      </c>
      <c r="N71" s="223"/>
      <c r="O71" s="223">
        <f>SUM(O72:O75)</f>
        <v>0</v>
      </c>
      <c r="P71" s="223"/>
      <c r="Q71" s="223">
        <f>SUM(Q72:Q75)</f>
        <v>0</v>
      </c>
      <c r="R71" s="223"/>
      <c r="S71" s="223"/>
      <c r="T71" s="224"/>
      <c r="U71" s="223">
        <f>SUM(U72:U75)</f>
        <v>0</v>
      </c>
      <c r="AE71" t="s">
        <v>93</v>
      </c>
    </row>
    <row r="72" spans="1:60" ht="20.399999999999999" outlineLevel="1" x14ac:dyDescent="0.25">
      <c r="A72" s="211">
        <v>28</v>
      </c>
      <c r="B72" s="218" t="s">
        <v>168</v>
      </c>
      <c r="C72" s="263" t="s">
        <v>169</v>
      </c>
      <c r="D72" s="220" t="s">
        <v>170</v>
      </c>
      <c r="E72" s="226">
        <v>1</v>
      </c>
      <c r="F72" s="230">
        <f>H72+J72</f>
        <v>0</v>
      </c>
      <c r="G72" s="231">
        <f>ROUND(E72*F72,2)</f>
        <v>0</v>
      </c>
      <c r="H72" s="231"/>
      <c r="I72" s="231">
        <f>ROUND(E72*H72,2)</f>
        <v>0</v>
      </c>
      <c r="J72" s="231"/>
      <c r="K72" s="231">
        <f>ROUND(E72*J72,2)</f>
        <v>0</v>
      </c>
      <c r="L72" s="231">
        <v>21</v>
      </c>
      <c r="M72" s="231">
        <f>G72*(1+L72/100)</f>
        <v>0</v>
      </c>
      <c r="N72" s="220">
        <v>0</v>
      </c>
      <c r="O72" s="220">
        <f>ROUND(E72*N72,5)</f>
        <v>0</v>
      </c>
      <c r="P72" s="220">
        <v>0</v>
      </c>
      <c r="Q72" s="220">
        <f>ROUND(E72*P72,5)</f>
        <v>0</v>
      </c>
      <c r="R72" s="220"/>
      <c r="S72" s="220"/>
      <c r="T72" s="221">
        <v>0</v>
      </c>
      <c r="U72" s="220">
        <f>ROUND(E72*T72,2)</f>
        <v>0</v>
      </c>
      <c r="V72" s="210"/>
      <c r="W72" s="210"/>
      <c r="X72" s="210"/>
      <c r="Y72" s="210"/>
      <c r="Z72" s="210"/>
      <c r="AA72" s="210"/>
      <c r="AB72" s="210"/>
      <c r="AC72" s="210"/>
      <c r="AD72" s="210"/>
      <c r="AE72" s="210" t="s">
        <v>150</v>
      </c>
      <c r="AF72" s="210"/>
      <c r="AG72" s="210"/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5">
      <c r="A73" s="211"/>
      <c r="B73" s="218"/>
      <c r="C73" s="266" t="s">
        <v>171</v>
      </c>
      <c r="D73" s="225"/>
      <c r="E73" s="229"/>
      <c r="F73" s="233"/>
      <c r="G73" s="234"/>
      <c r="H73" s="231"/>
      <c r="I73" s="231"/>
      <c r="J73" s="231"/>
      <c r="K73" s="231"/>
      <c r="L73" s="231"/>
      <c r="M73" s="231"/>
      <c r="N73" s="220"/>
      <c r="O73" s="220"/>
      <c r="P73" s="220"/>
      <c r="Q73" s="220"/>
      <c r="R73" s="220"/>
      <c r="S73" s="220"/>
      <c r="T73" s="221"/>
      <c r="U73" s="220"/>
      <c r="V73" s="210"/>
      <c r="W73" s="210"/>
      <c r="X73" s="210"/>
      <c r="Y73" s="210"/>
      <c r="Z73" s="210"/>
      <c r="AA73" s="210"/>
      <c r="AB73" s="210"/>
      <c r="AC73" s="210"/>
      <c r="AD73" s="210"/>
      <c r="AE73" s="210" t="s">
        <v>162</v>
      </c>
      <c r="AF73" s="210"/>
      <c r="AG73" s="210"/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3" t="str">
        <f>C73</f>
        <v>Podrobnější popis viz. Obecná specifikace navržených výrobků.</v>
      </c>
      <c r="BB73" s="210"/>
      <c r="BC73" s="210"/>
      <c r="BD73" s="210"/>
      <c r="BE73" s="210"/>
      <c r="BF73" s="210"/>
      <c r="BG73" s="210"/>
      <c r="BH73" s="210"/>
    </row>
    <row r="74" spans="1:60" ht="20.399999999999999" outlineLevel="1" x14ac:dyDescent="0.25">
      <c r="A74" s="211">
        <v>29</v>
      </c>
      <c r="B74" s="218" t="s">
        <v>172</v>
      </c>
      <c r="C74" s="263" t="s">
        <v>173</v>
      </c>
      <c r="D74" s="220" t="s">
        <v>170</v>
      </c>
      <c r="E74" s="226">
        <v>1</v>
      </c>
      <c r="F74" s="230">
        <f>H74+J74</f>
        <v>0</v>
      </c>
      <c r="G74" s="231">
        <f>ROUND(E74*F74,2)</f>
        <v>0</v>
      </c>
      <c r="H74" s="231"/>
      <c r="I74" s="231">
        <f>ROUND(E74*H74,2)</f>
        <v>0</v>
      </c>
      <c r="J74" s="231"/>
      <c r="K74" s="231">
        <f>ROUND(E74*J74,2)</f>
        <v>0</v>
      </c>
      <c r="L74" s="231">
        <v>21</v>
      </c>
      <c r="M74" s="231">
        <f>G74*(1+L74/100)</f>
        <v>0</v>
      </c>
      <c r="N74" s="220">
        <v>0</v>
      </c>
      <c r="O74" s="220">
        <f>ROUND(E74*N74,5)</f>
        <v>0</v>
      </c>
      <c r="P74" s="220">
        <v>0</v>
      </c>
      <c r="Q74" s="220">
        <f>ROUND(E74*P74,5)</f>
        <v>0</v>
      </c>
      <c r="R74" s="220"/>
      <c r="S74" s="220"/>
      <c r="T74" s="221">
        <v>0</v>
      </c>
      <c r="U74" s="220">
        <f>ROUND(E74*T74,2)</f>
        <v>0</v>
      </c>
      <c r="V74" s="210"/>
      <c r="W74" s="210"/>
      <c r="X74" s="210"/>
      <c r="Y74" s="210"/>
      <c r="Z74" s="210"/>
      <c r="AA74" s="210"/>
      <c r="AB74" s="210"/>
      <c r="AC74" s="210"/>
      <c r="AD74" s="210"/>
      <c r="AE74" s="210" t="s">
        <v>150</v>
      </c>
      <c r="AF74" s="210"/>
      <c r="AG74" s="210"/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5">
      <c r="A75" s="211"/>
      <c r="B75" s="218"/>
      <c r="C75" s="266" t="s">
        <v>171</v>
      </c>
      <c r="D75" s="225"/>
      <c r="E75" s="229"/>
      <c r="F75" s="233"/>
      <c r="G75" s="234"/>
      <c r="H75" s="231"/>
      <c r="I75" s="231"/>
      <c r="J75" s="231"/>
      <c r="K75" s="231"/>
      <c r="L75" s="231"/>
      <c r="M75" s="231"/>
      <c r="N75" s="220"/>
      <c r="O75" s="220"/>
      <c r="P75" s="220"/>
      <c r="Q75" s="220"/>
      <c r="R75" s="220"/>
      <c r="S75" s="220"/>
      <c r="T75" s="221"/>
      <c r="U75" s="220"/>
      <c r="V75" s="210"/>
      <c r="W75" s="210"/>
      <c r="X75" s="210"/>
      <c r="Y75" s="210"/>
      <c r="Z75" s="210"/>
      <c r="AA75" s="210"/>
      <c r="AB75" s="210"/>
      <c r="AC75" s="210"/>
      <c r="AD75" s="210"/>
      <c r="AE75" s="210" t="s">
        <v>162</v>
      </c>
      <c r="AF75" s="210"/>
      <c r="AG75" s="210"/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3" t="str">
        <f>C75</f>
        <v>Podrobnější popis viz. Obecná specifikace navržených výrobků.</v>
      </c>
      <c r="BB75" s="210"/>
      <c r="BC75" s="210"/>
      <c r="BD75" s="210"/>
      <c r="BE75" s="210"/>
      <c r="BF75" s="210"/>
      <c r="BG75" s="210"/>
      <c r="BH75" s="210"/>
    </row>
    <row r="76" spans="1:60" x14ac:dyDescent="0.25">
      <c r="A76" s="212" t="s">
        <v>92</v>
      </c>
      <c r="B76" s="219" t="s">
        <v>59</v>
      </c>
      <c r="C76" s="265" t="s">
        <v>60</v>
      </c>
      <c r="D76" s="223"/>
      <c r="E76" s="228"/>
      <c r="F76" s="232"/>
      <c r="G76" s="232">
        <f>SUMIF(AE77:AE91,"&lt;&gt;NOR",G77:G91)</f>
        <v>0</v>
      </c>
      <c r="H76" s="232"/>
      <c r="I76" s="232">
        <f>SUM(I77:I91)</f>
        <v>0</v>
      </c>
      <c r="J76" s="232"/>
      <c r="K76" s="232">
        <f>SUM(K77:K91)</f>
        <v>0</v>
      </c>
      <c r="L76" s="232"/>
      <c r="M76" s="232">
        <f>SUM(M77:M91)</f>
        <v>0</v>
      </c>
      <c r="N76" s="223"/>
      <c r="O76" s="223">
        <f>SUM(O77:O91)</f>
        <v>5.0261399999999998</v>
      </c>
      <c r="P76" s="223"/>
      <c r="Q76" s="223">
        <f>SUM(Q77:Q91)</f>
        <v>0</v>
      </c>
      <c r="R76" s="223"/>
      <c r="S76" s="223"/>
      <c r="T76" s="224"/>
      <c r="U76" s="223">
        <f>SUM(U77:U91)</f>
        <v>8.08</v>
      </c>
      <c r="AE76" t="s">
        <v>93</v>
      </c>
    </row>
    <row r="77" spans="1:60" outlineLevel="1" x14ac:dyDescent="0.25">
      <c r="A77" s="211">
        <v>30</v>
      </c>
      <c r="B77" s="218" t="s">
        <v>174</v>
      </c>
      <c r="C77" s="263" t="s">
        <v>175</v>
      </c>
      <c r="D77" s="220" t="s">
        <v>176</v>
      </c>
      <c r="E77" s="226">
        <v>25</v>
      </c>
      <c r="F77" s="230">
        <f>H77+J77</f>
        <v>0</v>
      </c>
      <c r="G77" s="231">
        <f>ROUND(E77*F77,2)</f>
        <v>0</v>
      </c>
      <c r="H77" s="231"/>
      <c r="I77" s="231">
        <f>ROUND(E77*H77,2)</f>
        <v>0</v>
      </c>
      <c r="J77" s="231"/>
      <c r="K77" s="231">
        <f>ROUND(E77*J77,2)</f>
        <v>0</v>
      </c>
      <c r="L77" s="231">
        <v>21</v>
      </c>
      <c r="M77" s="231">
        <f>G77*(1+L77/100)</f>
        <v>0</v>
      </c>
      <c r="N77" s="220">
        <v>0</v>
      </c>
      <c r="O77" s="220">
        <f>ROUND(E77*N77,5)</f>
        <v>0</v>
      </c>
      <c r="P77" s="220">
        <v>0</v>
      </c>
      <c r="Q77" s="220">
        <f>ROUND(E77*P77,5)</f>
        <v>0</v>
      </c>
      <c r="R77" s="220"/>
      <c r="S77" s="220"/>
      <c r="T77" s="221">
        <v>0.05</v>
      </c>
      <c r="U77" s="220">
        <f>ROUND(E77*T77,2)</f>
        <v>1.25</v>
      </c>
      <c r="V77" s="210"/>
      <c r="W77" s="210"/>
      <c r="X77" s="210"/>
      <c r="Y77" s="210"/>
      <c r="Z77" s="210"/>
      <c r="AA77" s="210"/>
      <c r="AB77" s="210"/>
      <c r="AC77" s="210"/>
      <c r="AD77" s="210"/>
      <c r="AE77" s="210" t="s">
        <v>97</v>
      </c>
      <c r="AF77" s="210"/>
      <c r="AG77" s="210"/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5">
      <c r="A78" s="211"/>
      <c r="B78" s="218"/>
      <c r="C78" s="264" t="s">
        <v>177</v>
      </c>
      <c r="D78" s="222"/>
      <c r="E78" s="227">
        <v>25</v>
      </c>
      <c r="F78" s="231"/>
      <c r="G78" s="231"/>
      <c r="H78" s="231"/>
      <c r="I78" s="231"/>
      <c r="J78" s="231"/>
      <c r="K78" s="231"/>
      <c r="L78" s="231"/>
      <c r="M78" s="231"/>
      <c r="N78" s="220"/>
      <c r="O78" s="220"/>
      <c r="P78" s="220"/>
      <c r="Q78" s="220"/>
      <c r="R78" s="220"/>
      <c r="S78" s="220"/>
      <c r="T78" s="221"/>
      <c r="U78" s="220"/>
      <c r="V78" s="210"/>
      <c r="W78" s="210"/>
      <c r="X78" s="210"/>
      <c r="Y78" s="210"/>
      <c r="Z78" s="210"/>
      <c r="AA78" s="210"/>
      <c r="AB78" s="210"/>
      <c r="AC78" s="210"/>
      <c r="AD78" s="210"/>
      <c r="AE78" s="210" t="s">
        <v>99</v>
      </c>
      <c r="AF78" s="210">
        <v>0</v>
      </c>
      <c r="AG78" s="210"/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5">
      <c r="A79" s="211">
        <v>31</v>
      </c>
      <c r="B79" s="218" t="s">
        <v>178</v>
      </c>
      <c r="C79" s="263" t="s">
        <v>179</v>
      </c>
      <c r="D79" s="220" t="s">
        <v>176</v>
      </c>
      <c r="E79" s="226">
        <v>25.5</v>
      </c>
      <c r="F79" s="230">
        <f>H79+J79</f>
        <v>0</v>
      </c>
      <c r="G79" s="231">
        <f>ROUND(E79*F79,2)</f>
        <v>0</v>
      </c>
      <c r="H79" s="231"/>
      <c r="I79" s="231">
        <f>ROUND(E79*H79,2)</f>
        <v>0</v>
      </c>
      <c r="J79" s="231"/>
      <c r="K79" s="231">
        <f>ROUND(E79*J79,2)</f>
        <v>0</v>
      </c>
      <c r="L79" s="231">
        <v>21</v>
      </c>
      <c r="M79" s="231">
        <f>G79*(1+L79/100)</f>
        <v>0</v>
      </c>
      <c r="N79" s="220">
        <v>4.8000000000000001E-4</v>
      </c>
      <c r="O79" s="220">
        <f>ROUND(E79*N79,5)</f>
        <v>1.2239999999999999E-2</v>
      </c>
      <c r="P79" s="220">
        <v>0</v>
      </c>
      <c r="Q79" s="220">
        <f>ROUND(E79*P79,5)</f>
        <v>0</v>
      </c>
      <c r="R79" s="220"/>
      <c r="S79" s="220"/>
      <c r="T79" s="221">
        <v>0</v>
      </c>
      <c r="U79" s="220">
        <f>ROUND(E79*T79,2)</f>
        <v>0</v>
      </c>
      <c r="V79" s="210"/>
      <c r="W79" s="210"/>
      <c r="X79" s="210"/>
      <c r="Y79" s="210"/>
      <c r="Z79" s="210"/>
      <c r="AA79" s="210"/>
      <c r="AB79" s="210"/>
      <c r="AC79" s="210"/>
      <c r="AD79" s="210"/>
      <c r="AE79" s="210" t="s">
        <v>150</v>
      </c>
      <c r="AF79" s="210"/>
      <c r="AG79" s="210"/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5">
      <c r="A80" s="211"/>
      <c r="B80" s="218"/>
      <c r="C80" s="264" t="s">
        <v>180</v>
      </c>
      <c r="D80" s="222"/>
      <c r="E80" s="227">
        <v>25.5</v>
      </c>
      <c r="F80" s="231"/>
      <c r="G80" s="231"/>
      <c r="H80" s="231"/>
      <c r="I80" s="231"/>
      <c r="J80" s="231"/>
      <c r="K80" s="231"/>
      <c r="L80" s="231"/>
      <c r="M80" s="231"/>
      <c r="N80" s="220"/>
      <c r="O80" s="220"/>
      <c r="P80" s="220"/>
      <c r="Q80" s="220"/>
      <c r="R80" s="220"/>
      <c r="S80" s="220"/>
      <c r="T80" s="221"/>
      <c r="U80" s="220"/>
      <c r="V80" s="210"/>
      <c r="W80" s="210"/>
      <c r="X80" s="210"/>
      <c r="Y80" s="210"/>
      <c r="Z80" s="210"/>
      <c r="AA80" s="210"/>
      <c r="AB80" s="210"/>
      <c r="AC80" s="210"/>
      <c r="AD80" s="210"/>
      <c r="AE80" s="210" t="s">
        <v>99</v>
      </c>
      <c r="AF80" s="210">
        <v>0</v>
      </c>
      <c r="AG80" s="210"/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5">
      <c r="A81" s="211">
        <v>32</v>
      </c>
      <c r="B81" s="218" t="s">
        <v>181</v>
      </c>
      <c r="C81" s="263" t="s">
        <v>182</v>
      </c>
      <c r="D81" s="220" t="s">
        <v>96</v>
      </c>
      <c r="E81" s="226">
        <v>1.875</v>
      </c>
      <c r="F81" s="230">
        <f>H81+J81</f>
        <v>0</v>
      </c>
      <c r="G81" s="231">
        <f>ROUND(E81*F81,2)</f>
        <v>0</v>
      </c>
      <c r="H81" s="231"/>
      <c r="I81" s="231">
        <f>ROUND(E81*H81,2)</f>
        <v>0</v>
      </c>
      <c r="J81" s="231"/>
      <c r="K81" s="231">
        <f>ROUND(E81*J81,2)</f>
        <v>0</v>
      </c>
      <c r="L81" s="231">
        <v>21</v>
      </c>
      <c r="M81" s="231">
        <f>G81*(1+L81/100)</f>
        <v>0</v>
      </c>
      <c r="N81" s="220">
        <v>1.665</v>
      </c>
      <c r="O81" s="220">
        <f>ROUND(E81*N81,5)</f>
        <v>3.12188</v>
      </c>
      <c r="P81" s="220">
        <v>0</v>
      </c>
      <c r="Q81" s="220">
        <f>ROUND(E81*P81,5)</f>
        <v>0</v>
      </c>
      <c r="R81" s="220"/>
      <c r="S81" s="220"/>
      <c r="T81" s="221">
        <v>0.92</v>
      </c>
      <c r="U81" s="220">
        <f>ROUND(E81*T81,2)</f>
        <v>1.73</v>
      </c>
      <c r="V81" s="210"/>
      <c r="W81" s="210"/>
      <c r="X81" s="210"/>
      <c r="Y81" s="210"/>
      <c r="Z81" s="210"/>
      <c r="AA81" s="210"/>
      <c r="AB81" s="210"/>
      <c r="AC81" s="210"/>
      <c r="AD81" s="210"/>
      <c r="AE81" s="210" t="s">
        <v>97</v>
      </c>
      <c r="AF81" s="210"/>
      <c r="AG81" s="210"/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5">
      <c r="A82" s="211"/>
      <c r="B82" s="218"/>
      <c r="C82" s="266" t="s">
        <v>183</v>
      </c>
      <c r="D82" s="225"/>
      <c r="E82" s="229"/>
      <c r="F82" s="233"/>
      <c r="G82" s="234"/>
      <c r="H82" s="231"/>
      <c r="I82" s="231"/>
      <c r="J82" s="231"/>
      <c r="K82" s="231"/>
      <c r="L82" s="231"/>
      <c r="M82" s="231"/>
      <c r="N82" s="220"/>
      <c r="O82" s="220"/>
      <c r="P82" s="220"/>
      <c r="Q82" s="220"/>
      <c r="R82" s="220"/>
      <c r="S82" s="220"/>
      <c r="T82" s="221"/>
      <c r="U82" s="220"/>
      <c r="V82" s="210"/>
      <c r="W82" s="210"/>
      <c r="X82" s="210"/>
      <c r="Y82" s="210"/>
      <c r="Z82" s="210"/>
      <c r="AA82" s="210"/>
      <c r="AB82" s="210"/>
      <c r="AC82" s="210"/>
      <c r="AD82" s="210"/>
      <c r="AE82" s="210" t="s">
        <v>162</v>
      </c>
      <c r="AF82" s="210"/>
      <c r="AG82" s="210"/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3" t="str">
        <f>C82</f>
        <v>Změna frakce na 4-8 mm.</v>
      </c>
      <c r="BB82" s="210"/>
      <c r="BC82" s="210"/>
      <c r="BD82" s="210"/>
      <c r="BE82" s="210"/>
      <c r="BF82" s="210"/>
      <c r="BG82" s="210"/>
      <c r="BH82" s="210"/>
    </row>
    <row r="83" spans="1:60" outlineLevel="1" x14ac:dyDescent="0.25">
      <c r="A83" s="211"/>
      <c r="B83" s="218"/>
      <c r="C83" s="264" t="s">
        <v>184</v>
      </c>
      <c r="D83" s="222"/>
      <c r="E83" s="227">
        <v>1.875</v>
      </c>
      <c r="F83" s="231"/>
      <c r="G83" s="231"/>
      <c r="H83" s="231"/>
      <c r="I83" s="231"/>
      <c r="J83" s="231"/>
      <c r="K83" s="231"/>
      <c r="L83" s="231"/>
      <c r="M83" s="231"/>
      <c r="N83" s="220"/>
      <c r="O83" s="220"/>
      <c r="P83" s="220"/>
      <c r="Q83" s="220"/>
      <c r="R83" s="220"/>
      <c r="S83" s="220"/>
      <c r="T83" s="221"/>
      <c r="U83" s="220"/>
      <c r="V83" s="210"/>
      <c r="W83" s="210"/>
      <c r="X83" s="210"/>
      <c r="Y83" s="210"/>
      <c r="Z83" s="210"/>
      <c r="AA83" s="210"/>
      <c r="AB83" s="210"/>
      <c r="AC83" s="210"/>
      <c r="AD83" s="210"/>
      <c r="AE83" s="210" t="s">
        <v>99</v>
      </c>
      <c r="AF83" s="210">
        <v>0</v>
      </c>
      <c r="AG83" s="210"/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5">
      <c r="A84" s="211">
        <v>33</v>
      </c>
      <c r="B84" s="218" t="s">
        <v>181</v>
      </c>
      <c r="C84" s="263" t="s">
        <v>182</v>
      </c>
      <c r="D84" s="220" t="s">
        <v>96</v>
      </c>
      <c r="E84" s="226">
        <v>1.125</v>
      </c>
      <c r="F84" s="230">
        <f>H84+J84</f>
        <v>0</v>
      </c>
      <c r="G84" s="231">
        <f>ROUND(E84*F84,2)</f>
        <v>0</v>
      </c>
      <c r="H84" s="231"/>
      <c r="I84" s="231">
        <f>ROUND(E84*H84,2)</f>
        <v>0</v>
      </c>
      <c r="J84" s="231"/>
      <c r="K84" s="231">
        <f>ROUND(E84*J84,2)</f>
        <v>0</v>
      </c>
      <c r="L84" s="231">
        <v>21</v>
      </c>
      <c r="M84" s="231">
        <f>G84*(1+L84/100)</f>
        <v>0</v>
      </c>
      <c r="N84" s="220">
        <v>1.665</v>
      </c>
      <c r="O84" s="220">
        <f>ROUND(E84*N84,5)</f>
        <v>1.87313</v>
      </c>
      <c r="P84" s="220">
        <v>0</v>
      </c>
      <c r="Q84" s="220">
        <f>ROUND(E84*P84,5)</f>
        <v>0</v>
      </c>
      <c r="R84" s="220"/>
      <c r="S84" s="220"/>
      <c r="T84" s="221">
        <v>0.92</v>
      </c>
      <c r="U84" s="220">
        <f>ROUND(E84*T84,2)</f>
        <v>1.04</v>
      </c>
      <c r="V84" s="210"/>
      <c r="W84" s="210"/>
      <c r="X84" s="210"/>
      <c r="Y84" s="210"/>
      <c r="Z84" s="210"/>
      <c r="AA84" s="210"/>
      <c r="AB84" s="210"/>
      <c r="AC84" s="210"/>
      <c r="AD84" s="210"/>
      <c r="AE84" s="210" t="s">
        <v>97</v>
      </c>
      <c r="AF84" s="210"/>
      <c r="AG84" s="210"/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5">
      <c r="A85" s="211"/>
      <c r="B85" s="218"/>
      <c r="C85" s="266" t="s">
        <v>185</v>
      </c>
      <c r="D85" s="225"/>
      <c r="E85" s="229"/>
      <c r="F85" s="233"/>
      <c r="G85" s="234"/>
      <c r="H85" s="231"/>
      <c r="I85" s="231"/>
      <c r="J85" s="231"/>
      <c r="K85" s="231"/>
      <c r="L85" s="231"/>
      <c r="M85" s="231"/>
      <c r="N85" s="220"/>
      <c r="O85" s="220"/>
      <c r="P85" s="220"/>
      <c r="Q85" s="220"/>
      <c r="R85" s="220"/>
      <c r="S85" s="220"/>
      <c r="T85" s="221"/>
      <c r="U85" s="220"/>
      <c r="V85" s="210"/>
      <c r="W85" s="210"/>
      <c r="X85" s="210"/>
      <c r="Y85" s="210"/>
      <c r="Z85" s="210"/>
      <c r="AA85" s="210"/>
      <c r="AB85" s="210"/>
      <c r="AC85" s="210"/>
      <c r="AD85" s="210"/>
      <c r="AE85" s="210" t="s">
        <v>162</v>
      </c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3" t="str">
        <f>C85</f>
        <v>Frakce 8-16 mm.</v>
      </c>
      <c r="BB85" s="210"/>
      <c r="BC85" s="210"/>
      <c r="BD85" s="210"/>
      <c r="BE85" s="210"/>
      <c r="BF85" s="210"/>
      <c r="BG85" s="210"/>
      <c r="BH85" s="210"/>
    </row>
    <row r="86" spans="1:60" outlineLevel="1" x14ac:dyDescent="0.25">
      <c r="A86" s="211"/>
      <c r="B86" s="218"/>
      <c r="C86" s="264" t="s">
        <v>186</v>
      </c>
      <c r="D86" s="222"/>
      <c r="E86" s="227">
        <v>1.125</v>
      </c>
      <c r="F86" s="231"/>
      <c r="G86" s="231"/>
      <c r="H86" s="231"/>
      <c r="I86" s="231"/>
      <c r="J86" s="231"/>
      <c r="K86" s="231"/>
      <c r="L86" s="231"/>
      <c r="M86" s="231"/>
      <c r="N86" s="220"/>
      <c r="O86" s="220"/>
      <c r="P86" s="220"/>
      <c r="Q86" s="220"/>
      <c r="R86" s="220"/>
      <c r="S86" s="220"/>
      <c r="T86" s="221"/>
      <c r="U86" s="220"/>
      <c r="V86" s="210"/>
      <c r="W86" s="210"/>
      <c r="X86" s="210"/>
      <c r="Y86" s="210"/>
      <c r="Z86" s="210"/>
      <c r="AA86" s="210"/>
      <c r="AB86" s="210"/>
      <c r="AC86" s="210"/>
      <c r="AD86" s="210"/>
      <c r="AE86" s="210" t="s">
        <v>99</v>
      </c>
      <c r="AF86" s="210">
        <v>0</v>
      </c>
      <c r="AG86" s="210"/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5">
      <c r="A87" s="211">
        <v>34</v>
      </c>
      <c r="B87" s="218" t="s">
        <v>187</v>
      </c>
      <c r="C87" s="263" t="s">
        <v>188</v>
      </c>
      <c r="D87" s="220" t="s">
        <v>123</v>
      </c>
      <c r="E87" s="226">
        <v>42.5</v>
      </c>
      <c r="F87" s="230">
        <f>H87+J87</f>
        <v>0</v>
      </c>
      <c r="G87" s="231">
        <f>ROUND(E87*F87,2)</f>
        <v>0</v>
      </c>
      <c r="H87" s="231"/>
      <c r="I87" s="231">
        <f>ROUND(E87*H87,2)</f>
        <v>0</v>
      </c>
      <c r="J87" s="231"/>
      <c r="K87" s="231">
        <f>ROUND(E87*J87,2)</f>
        <v>0</v>
      </c>
      <c r="L87" s="231">
        <v>21</v>
      </c>
      <c r="M87" s="231">
        <f>G87*(1+L87/100)</f>
        <v>0</v>
      </c>
      <c r="N87" s="220">
        <v>1.8000000000000001E-4</v>
      </c>
      <c r="O87" s="220">
        <f>ROUND(E87*N87,5)</f>
        <v>7.6499999999999997E-3</v>
      </c>
      <c r="P87" s="220">
        <v>0</v>
      </c>
      <c r="Q87" s="220">
        <f>ROUND(E87*P87,5)</f>
        <v>0</v>
      </c>
      <c r="R87" s="220"/>
      <c r="S87" s="220"/>
      <c r="T87" s="221">
        <v>0.08</v>
      </c>
      <c r="U87" s="220">
        <f>ROUND(E87*T87,2)</f>
        <v>3.4</v>
      </c>
      <c r="V87" s="210"/>
      <c r="W87" s="210"/>
      <c r="X87" s="210"/>
      <c r="Y87" s="210"/>
      <c r="Z87" s="210"/>
      <c r="AA87" s="210"/>
      <c r="AB87" s="210"/>
      <c r="AC87" s="210"/>
      <c r="AD87" s="210"/>
      <c r="AE87" s="210" t="s">
        <v>97</v>
      </c>
      <c r="AF87" s="210"/>
      <c r="AG87" s="210"/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5">
      <c r="A88" s="211"/>
      <c r="B88" s="218"/>
      <c r="C88" s="264" t="s">
        <v>189</v>
      </c>
      <c r="D88" s="222"/>
      <c r="E88" s="227">
        <v>42.5</v>
      </c>
      <c r="F88" s="231"/>
      <c r="G88" s="231"/>
      <c r="H88" s="231"/>
      <c r="I88" s="231"/>
      <c r="J88" s="231"/>
      <c r="K88" s="231"/>
      <c r="L88" s="231"/>
      <c r="M88" s="231"/>
      <c r="N88" s="220"/>
      <c r="O88" s="220"/>
      <c r="P88" s="220"/>
      <c r="Q88" s="220"/>
      <c r="R88" s="220"/>
      <c r="S88" s="220"/>
      <c r="T88" s="221"/>
      <c r="U88" s="220"/>
      <c r="V88" s="210"/>
      <c r="W88" s="210"/>
      <c r="X88" s="210"/>
      <c r="Y88" s="210"/>
      <c r="Z88" s="210"/>
      <c r="AA88" s="210"/>
      <c r="AB88" s="210"/>
      <c r="AC88" s="210"/>
      <c r="AD88" s="210"/>
      <c r="AE88" s="210" t="s">
        <v>99</v>
      </c>
      <c r="AF88" s="210">
        <v>0</v>
      </c>
      <c r="AG88" s="210"/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5">
      <c r="A89" s="211">
        <v>35</v>
      </c>
      <c r="B89" s="218" t="s">
        <v>190</v>
      </c>
      <c r="C89" s="263" t="s">
        <v>191</v>
      </c>
      <c r="D89" s="220" t="s">
        <v>123</v>
      </c>
      <c r="E89" s="226">
        <v>48.875</v>
      </c>
      <c r="F89" s="230">
        <f>H89+J89</f>
        <v>0</v>
      </c>
      <c r="G89" s="231">
        <f>ROUND(E89*F89,2)</f>
        <v>0</v>
      </c>
      <c r="H89" s="231"/>
      <c r="I89" s="231">
        <f>ROUND(E89*H89,2)</f>
        <v>0</v>
      </c>
      <c r="J89" s="231"/>
      <c r="K89" s="231">
        <f>ROUND(E89*J89,2)</f>
        <v>0</v>
      </c>
      <c r="L89" s="231">
        <v>21</v>
      </c>
      <c r="M89" s="231">
        <f>G89*(1+L89/100)</f>
        <v>0</v>
      </c>
      <c r="N89" s="220">
        <v>2.0000000000000001E-4</v>
      </c>
      <c r="O89" s="220">
        <f>ROUND(E89*N89,5)</f>
        <v>9.7800000000000005E-3</v>
      </c>
      <c r="P89" s="220">
        <v>0</v>
      </c>
      <c r="Q89" s="220">
        <f>ROUND(E89*P89,5)</f>
        <v>0</v>
      </c>
      <c r="R89" s="220"/>
      <c r="S89" s="220"/>
      <c r="T89" s="221">
        <v>0</v>
      </c>
      <c r="U89" s="220">
        <f>ROUND(E89*T89,2)</f>
        <v>0</v>
      </c>
      <c r="V89" s="210"/>
      <c r="W89" s="210"/>
      <c r="X89" s="210"/>
      <c r="Y89" s="210"/>
      <c r="Z89" s="210"/>
      <c r="AA89" s="210"/>
      <c r="AB89" s="210"/>
      <c r="AC89" s="210"/>
      <c r="AD89" s="210"/>
      <c r="AE89" s="210" t="s">
        <v>150</v>
      </c>
      <c r="AF89" s="210"/>
      <c r="AG89" s="210"/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5">
      <c r="A90" s="211"/>
      <c r="B90" s="218"/>
      <c r="C90" s="264" t="s">
        <v>192</v>
      </c>
      <c r="D90" s="222"/>
      <c r="E90" s="227">
        <v>48.875</v>
      </c>
      <c r="F90" s="231"/>
      <c r="G90" s="231"/>
      <c r="H90" s="231"/>
      <c r="I90" s="231"/>
      <c r="J90" s="231"/>
      <c r="K90" s="231"/>
      <c r="L90" s="231"/>
      <c r="M90" s="231"/>
      <c r="N90" s="220"/>
      <c r="O90" s="220"/>
      <c r="P90" s="220"/>
      <c r="Q90" s="220"/>
      <c r="R90" s="220"/>
      <c r="S90" s="220"/>
      <c r="T90" s="221"/>
      <c r="U90" s="220"/>
      <c r="V90" s="210"/>
      <c r="W90" s="210"/>
      <c r="X90" s="210"/>
      <c r="Y90" s="210"/>
      <c r="Z90" s="210"/>
      <c r="AA90" s="210"/>
      <c r="AB90" s="210"/>
      <c r="AC90" s="210"/>
      <c r="AD90" s="210"/>
      <c r="AE90" s="210" t="s">
        <v>99</v>
      </c>
      <c r="AF90" s="210">
        <v>0</v>
      </c>
      <c r="AG90" s="210"/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ht="20.399999999999999" outlineLevel="1" x14ac:dyDescent="0.25">
      <c r="A91" s="211">
        <v>36</v>
      </c>
      <c r="B91" s="218" t="s">
        <v>193</v>
      </c>
      <c r="C91" s="263" t="s">
        <v>194</v>
      </c>
      <c r="D91" s="220" t="s">
        <v>170</v>
      </c>
      <c r="E91" s="226">
        <v>2</v>
      </c>
      <c r="F91" s="230">
        <f>H91+J91</f>
        <v>0</v>
      </c>
      <c r="G91" s="231">
        <f>ROUND(E91*F91,2)</f>
        <v>0</v>
      </c>
      <c r="H91" s="231"/>
      <c r="I91" s="231">
        <f>ROUND(E91*H91,2)</f>
        <v>0</v>
      </c>
      <c r="J91" s="231"/>
      <c r="K91" s="231">
        <f>ROUND(E91*J91,2)</f>
        <v>0</v>
      </c>
      <c r="L91" s="231">
        <v>21</v>
      </c>
      <c r="M91" s="231">
        <f>G91*(1+L91/100)</f>
        <v>0</v>
      </c>
      <c r="N91" s="220">
        <v>7.2999999999999996E-4</v>
      </c>
      <c r="O91" s="220">
        <f>ROUND(E91*N91,5)</f>
        <v>1.4599999999999999E-3</v>
      </c>
      <c r="P91" s="220">
        <v>0</v>
      </c>
      <c r="Q91" s="220">
        <f>ROUND(E91*P91,5)</f>
        <v>0</v>
      </c>
      <c r="R91" s="220"/>
      <c r="S91" s="220"/>
      <c r="T91" s="221">
        <v>0.33</v>
      </c>
      <c r="U91" s="220">
        <f>ROUND(E91*T91,2)</f>
        <v>0.66</v>
      </c>
      <c r="V91" s="210"/>
      <c r="W91" s="210"/>
      <c r="X91" s="210"/>
      <c r="Y91" s="210"/>
      <c r="Z91" s="210"/>
      <c r="AA91" s="210"/>
      <c r="AB91" s="210"/>
      <c r="AC91" s="210"/>
      <c r="AD91" s="210"/>
      <c r="AE91" s="210" t="s">
        <v>97</v>
      </c>
      <c r="AF91" s="210"/>
      <c r="AG91" s="210"/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x14ac:dyDescent="0.25">
      <c r="A92" s="212" t="s">
        <v>92</v>
      </c>
      <c r="B92" s="219" t="s">
        <v>61</v>
      </c>
      <c r="C92" s="265" t="s">
        <v>62</v>
      </c>
      <c r="D92" s="223"/>
      <c r="E92" s="228"/>
      <c r="F92" s="232"/>
      <c r="G92" s="232">
        <f>SUMIF(AE93:AE105,"&lt;&gt;NOR",G93:G105)</f>
        <v>0</v>
      </c>
      <c r="H92" s="232"/>
      <c r="I92" s="232">
        <f>SUM(I93:I105)</f>
        <v>0</v>
      </c>
      <c r="J92" s="232"/>
      <c r="K92" s="232">
        <f>SUM(K93:K105)</f>
        <v>0</v>
      </c>
      <c r="L92" s="232"/>
      <c r="M92" s="232">
        <f>SUM(M93:M105)</f>
        <v>0</v>
      </c>
      <c r="N92" s="223"/>
      <c r="O92" s="223">
        <f>SUM(O93:O105)</f>
        <v>35.969120000000004</v>
      </c>
      <c r="P92" s="223"/>
      <c r="Q92" s="223">
        <f>SUM(Q93:Q105)</f>
        <v>0</v>
      </c>
      <c r="R92" s="223"/>
      <c r="S92" s="223"/>
      <c r="T92" s="224"/>
      <c r="U92" s="223">
        <f>SUM(U93:U105)</f>
        <v>24.01</v>
      </c>
      <c r="AE92" t="s">
        <v>93</v>
      </c>
    </row>
    <row r="93" spans="1:60" outlineLevel="1" x14ac:dyDescent="0.25">
      <c r="A93" s="211">
        <v>37</v>
      </c>
      <c r="B93" s="218" t="s">
        <v>125</v>
      </c>
      <c r="C93" s="263" t="s">
        <v>126</v>
      </c>
      <c r="D93" s="220" t="s">
        <v>96</v>
      </c>
      <c r="E93" s="226">
        <v>3.72</v>
      </c>
      <c r="F93" s="230">
        <f>H93+J93</f>
        <v>0</v>
      </c>
      <c r="G93" s="231">
        <f>ROUND(E93*F93,2)</f>
        <v>0</v>
      </c>
      <c r="H93" s="231"/>
      <c r="I93" s="231">
        <f>ROUND(E93*H93,2)</f>
        <v>0</v>
      </c>
      <c r="J93" s="231"/>
      <c r="K93" s="231">
        <f>ROUND(E93*J93,2)</f>
        <v>0</v>
      </c>
      <c r="L93" s="231">
        <v>21</v>
      </c>
      <c r="M93" s="231">
        <f>G93*(1+L93/100)</f>
        <v>0</v>
      </c>
      <c r="N93" s="220">
        <v>2.1</v>
      </c>
      <c r="O93" s="220">
        <f>ROUND(E93*N93,5)</f>
        <v>7.8120000000000003</v>
      </c>
      <c r="P93" s="220">
        <v>0</v>
      </c>
      <c r="Q93" s="220">
        <f>ROUND(E93*P93,5)</f>
        <v>0</v>
      </c>
      <c r="R93" s="220"/>
      <c r="S93" s="220"/>
      <c r="T93" s="221">
        <v>0.97</v>
      </c>
      <c r="U93" s="220">
        <f>ROUND(E93*T93,2)</f>
        <v>3.61</v>
      </c>
      <c r="V93" s="210"/>
      <c r="W93" s="210"/>
      <c r="X93" s="210"/>
      <c r="Y93" s="210"/>
      <c r="Z93" s="210"/>
      <c r="AA93" s="210"/>
      <c r="AB93" s="210"/>
      <c r="AC93" s="210"/>
      <c r="AD93" s="210"/>
      <c r="AE93" s="210" t="s">
        <v>97</v>
      </c>
      <c r="AF93" s="210"/>
      <c r="AG93" s="210"/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5">
      <c r="A94" s="211"/>
      <c r="B94" s="218"/>
      <c r="C94" s="264" t="s">
        <v>195</v>
      </c>
      <c r="D94" s="222"/>
      <c r="E94" s="227">
        <v>3.72</v>
      </c>
      <c r="F94" s="231"/>
      <c r="G94" s="231"/>
      <c r="H94" s="231"/>
      <c r="I94" s="231"/>
      <c r="J94" s="231"/>
      <c r="K94" s="231"/>
      <c r="L94" s="231"/>
      <c r="M94" s="231"/>
      <c r="N94" s="220"/>
      <c r="O94" s="220"/>
      <c r="P94" s="220"/>
      <c r="Q94" s="220"/>
      <c r="R94" s="220"/>
      <c r="S94" s="220"/>
      <c r="T94" s="221"/>
      <c r="U94" s="220"/>
      <c r="V94" s="210"/>
      <c r="W94" s="210"/>
      <c r="X94" s="210"/>
      <c r="Y94" s="210"/>
      <c r="Z94" s="210"/>
      <c r="AA94" s="210"/>
      <c r="AB94" s="210"/>
      <c r="AC94" s="210"/>
      <c r="AD94" s="210"/>
      <c r="AE94" s="210" t="s">
        <v>99</v>
      </c>
      <c r="AF94" s="210">
        <v>0</v>
      </c>
      <c r="AG94" s="210"/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ht="20.399999999999999" outlineLevel="1" x14ac:dyDescent="0.25">
      <c r="A95" s="211">
        <v>38</v>
      </c>
      <c r="B95" s="218" t="s">
        <v>196</v>
      </c>
      <c r="C95" s="263" t="s">
        <v>197</v>
      </c>
      <c r="D95" s="220" t="s">
        <v>176</v>
      </c>
      <c r="E95" s="226">
        <v>106</v>
      </c>
      <c r="F95" s="230">
        <f>H95+J95</f>
        <v>0</v>
      </c>
      <c r="G95" s="231">
        <f>ROUND(E95*F95,2)</f>
        <v>0</v>
      </c>
      <c r="H95" s="231"/>
      <c r="I95" s="231">
        <f>ROUND(E95*H95,2)</f>
        <v>0</v>
      </c>
      <c r="J95" s="231"/>
      <c r="K95" s="231">
        <f>ROUND(E95*J95,2)</f>
        <v>0</v>
      </c>
      <c r="L95" s="231">
        <v>21</v>
      </c>
      <c r="M95" s="231">
        <f>G95*(1+L95/100)</f>
        <v>0</v>
      </c>
      <c r="N95" s="220">
        <v>0.15223999999999999</v>
      </c>
      <c r="O95" s="220">
        <f>ROUND(E95*N95,5)</f>
        <v>16.137440000000002</v>
      </c>
      <c r="P95" s="220">
        <v>0</v>
      </c>
      <c r="Q95" s="220">
        <f>ROUND(E95*P95,5)</f>
        <v>0</v>
      </c>
      <c r="R95" s="220"/>
      <c r="S95" s="220"/>
      <c r="T95" s="221">
        <v>0.14000000000000001</v>
      </c>
      <c r="U95" s="220">
        <f>ROUND(E95*T95,2)</f>
        <v>14.84</v>
      </c>
      <c r="V95" s="210"/>
      <c r="W95" s="210"/>
      <c r="X95" s="210"/>
      <c r="Y95" s="210"/>
      <c r="Z95" s="210"/>
      <c r="AA95" s="210"/>
      <c r="AB95" s="210"/>
      <c r="AC95" s="210"/>
      <c r="AD95" s="210"/>
      <c r="AE95" s="210" t="s">
        <v>97</v>
      </c>
      <c r="AF95" s="210"/>
      <c r="AG95" s="210"/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5">
      <c r="A96" s="211"/>
      <c r="B96" s="218"/>
      <c r="C96" s="264" t="s">
        <v>198</v>
      </c>
      <c r="D96" s="222"/>
      <c r="E96" s="227">
        <v>106</v>
      </c>
      <c r="F96" s="231"/>
      <c r="G96" s="231"/>
      <c r="H96" s="231"/>
      <c r="I96" s="231"/>
      <c r="J96" s="231"/>
      <c r="K96" s="231"/>
      <c r="L96" s="231"/>
      <c r="M96" s="231"/>
      <c r="N96" s="220"/>
      <c r="O96" s="220"/>
      <c r="P96" s="220"/>
      <c r="Q96" s="220"/>
      <c r="R96" s="220"/>
      <c r="S96" s="220"/>
      <c r="T96" s="221"/>
      <c r="U96" s="220"/>
      <c r="V96" s="210"/>
      <c r="W96" s="210"/>
      <c r="X96" s="210"/>
      <c r="Y96" s="210"/>
      <c r="Z96" s="210"/>
      <c r="AA96" s="210"/>
      <c r="AB96" s="210"/>
      <c r="AC96" s="210"/>
      <c r="AD96" s="210"/>
      <c r="AE96" s="210" t="s">
        <v>99</v>
      </c>
      <c r="AF96" s="210">
        <v>0</v>
      </c>
      <c r="AG96" s="210"/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5">
      <c r="A97" s="211">
        <v>39</v>
      </c>
      <c r="B97" s="218" t="s">
        <v>199</v>
      </c>
      <c r="C97" s="263" t="s">
        <v>200</v>
      </c>
      <c r="D97" s="220" t="s">
        <v>176</v>
      </c>
      <c r="E97" s="226">
        <v>18</v>
      </c>
      <c r="F97" s="230">
        <f>H97+J97</f>
        <v>0</v>
      </c>
      <c r="G97" s="231">
        <f>ROUND(E97*F97,2)</f>
        <v>0</v>
      </c>
      <c r="H97" s="231"/>
      <c r="I97" s="231">
        <f>ROUND(E97*H97,2)</f>
        <v>0</v>
      </c>
      <c r="J97" s="231"/>
      <c r="K97" s="231">
        <f>ROUND(E97*J97,2)</f>
        <v>0</v>
      </c>
      <c r="L97" s="231">
        <v>21</v>
      </c>
      <c r="M97" s="231">
        <f>G97*(1+L97/100)</f>
        <v>0</v>
      </c>
      <c r="N97" s="220">
        <v>0.15673999999999999</v>
      </c>
      <c r="O97" s="220">
        <f>ROUND(E97*N97,5)</f>
        <v>2.8213200000000001</v>
      </c>
      <c r="P97" s="220">
        <v>0</v>
      </c>
      <c r="Q97" s="220">
        <f>ROUND(E97*P97,5)</f>
        <v>0</v>
      </c>
      <c r="R97" s="220"/>
      <c r="S97" s="220"/>
      <c r="T97" s="221">
        <v>0.3</v>
      </c>
      <c r="U97" s="220">
        <f>ROUND(E97*T97,2)</f>
        <v>5.4</v>
      </c>
      <c r="V97" s="210"/>
      <c r="W97" s="210"/>
      <c r="X97" s="210"/>
      <c r="Y97" s="210"/>
      <c r="Z97" s="210"/>
      <c r="AA97" s="210"/>
      <c r="AB97" s="210"/>
      <c r="AC97" s="210"/>
      <c r="AD97" s="210"/>
      <c r="AE97" s="210" t="s">
        <v>97</v>
      </c>
      <c r="AF97" s="210"/>
      <c r="AG97" s="210"/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5">
      <c r="A98" s="211"/>
      <c r="B98" s="218"/>
      <c r="C98" s="264" t="s">
        <v>201</v>
      </c>
      <c r="D98" s="222"/>
      <c r="E98" s="227">
        <v>18</v>
      </c>
      <c r="F98" s="231"/>
      <c r="G98" s="231"/>
      <c r="H98" s="231"/>
      <c r="I98" s="231"/>
      <c r="J98" s="231"/>
      <c r="K98" s="231"/>
      <c r="L98" s="231"/>
      <c r="M98" s="231"/>
      <c r="N98" s="220"/>
      <c r="O98" s="220"/>
      <c r="P98" s="220"/>
      <c r="Q98" s="220"/>
      <c r="R98" s="220"/>
      <c r="S98" s="220"/>
      <c r="T98" s="221"/>
      <c r="U98" s="220"/>
      <c r="V98" s="210"/>
      <c r="W98" s="210"/>
      <c r="X98" s="210"/>
      <c r="Y98" s="210"/>
      <c r="Z98" s="210"/>
      <c r="AA98" s="210"/>
      <c r="AB98" s="210"/>
      <c r="AC98" s="210"/>
      <c r="AD98" s="210"/>
      <c r="AE98" s="210" t="s">
        <v>99</v>
      </c>
      <c r="AF98" s="210">
        <v>0</v>
      </c>
      <c r="AG98" s="210"/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5">
      <c r="A99" s="211">
        <v>40</v>
      </c>
      <c r="B99" s="218" t="s">
        <v>202</v>
      </c>
      <c r="C99" s="263" t="s">
        <v>203</v>
      </c>
      <c r="D99" s="220" t="s">
        <v>176</v>
      </c>
      <c r="E99" s="226">
        <v>18.36</v>
      </c>
      <c r="F99" s="230">
        <f>H99+J99</f>
        <v>0</v>
      </c>
      <c r="G99" s="231">
        <f>ROUND(E99*F99,2)</f>
        <v>0</v>
      </c>
      <c r="H99" s="231"/>
      <c r="I99" s="231">
        <f>ROUND(E99*H99,2)</f>
        <v>0</v>
      </c>
      <c r="J99" s="231"/>
      <c r="K99" s="231">
        <f>ROUND(E99*J99,2)</f>
        <v>0</v>
      </c>
      <c r="L99" s="231">
        <v>21</v>
      </c>
      <c r="M99" s="231">
        <f>G99*(1+L99/100)</f>
        <v>0</v>
      </c>
      <c r="N99" s="220">
        <v>0</v>
      </c>
      <c r="O99" s="220">
        <f>ROUND(E99*N99,5)</f>
        <v>0</v>
      </c>
      <c r="P99" s="220">
        <v>0</v>
      </c>
      <c r="Q99" s="220">
        <f>ROUND(E99*P99,5)</f>
        <v>0</v>
      </c>
      <c r="R99" s="220"/>
      <c r="S99" s="220"/>
      <c r="T99" s="221">
        <v>0</v>
      </c>
      <c r="U99" s="220">
        <f>ROUND(E99*T99,2)</f>
        <v>0</v>
      </c>
      <c r="V99" s="210"/>
      <c r="W99" s="210"/>
      <c r="X99" s="210"/>
      <c r="Y99" s="210"/>
      <c r="Z99" s="210"/>
      <c r="AA99" s="210"/>
      <c r="AB99" s="210"/>
      <c r="AC99" s="210"/>
      <c r="AD99" s="210"/>
      <c r="AE99" s="210" t="s">
        <v>97</v>
      </c>
      <c r="AF99" s="210"/>
      <c r="AG99" s="210"/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5">
      <c r="A100" s="211"/>
      <c r="B100" s="218"/>
      <c r="C100" s="264" t="s">
        <v>204</v>
      </c>
      <c r="D100" s="222"/>
      <c r="E100" s="227">
        <v>18.36</v>
      </c>
      <c r="F100" s="231"/>
      <c r="G100" s="231"/>
      <c r="H100" s="231"/>
      <c r="I100" s="231"/>
      <c r="J100" s="231"/>
      <c r="K100" s="231"/>
      <c r="L100" s="231"/>
      <c r="M100" s="231"/>
      <c r="N100" s="220"/>
      <c r="O100" s="220"/>
      <c r="P100" s="220"/>
      <c r="Q100" s="220"/>
      <c r="R100" s="220"/>
      <c r="S100" s="220"/>
      <c r="T100" s="221"/>
      <c r="U100" s="220"/>
      <c r="V100" s="210"/>
      <c r="W100" s="210"/>
      <c r="X100" s="210"/>
      <c r="Y100" s="210"/>
      <c r="Z100" s="210"/>
      <c r="AA100" s="210"/>
      <c r="AB100" s="210"/>
      <c r="AC100" s="210"/>
      <c r="AD100" s="210"/>
      <c r="AE100" s="210" t="s">
        <v>99</v>
      </c>
      <c r="AF100" s="210">
        <v>0</v>
      </c>
      <c r="AG100" s="210"/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5">
      <c r="A101" s="211">
        <v>41</v>
      </c>
      <c r="B101" s="218" t="s">
        <v>205</v>
      </c>
      <c r="C101" s="263" t="s">
        <v>206</v>
      </c>
      <c r="D101" s="220" t="s">
        <v>96</v>
      </c>
      <c r="E101" s="226">
        <v>5.4</v>
      </c>
      <c r="F101" s="230">
        <f>H101+J101</f>
        <v>0</v>
      </c>
      <c r="G101" s="231">
        <f>ROUND(E101*F101,2)</f>
        <v>0</v>
      </c>
      <c r="H101" s="231"/>
      <c r="I101" s="231">
        <f>ROUND(E101*H101,2)</f>
        <v>0</v>
      </c>
      <c r="J101" s="231"/>
      <c r="K101" s="231">
        <f>ROUND(E101*J101,2)</f>
        <v>0</v>
      </c>
      <c r="L101" s="231">
        <v>21</v>
      </c>
      <c r="M101" s="231">
        <f>G101*(1+L101/100)</f>
        <v>0</v>
      </c>
      <c r="N101" s="220">
        <v>0</v>
      </c>
      <c r="O101" s="220">
        <f>ROUND(E101*N101,5)</f>
        <v>0</v>
      </c>
      <c r="P101" s="220">
        <v>0</v>
      </c>
      <c r="Q101" s="220">
        <f>ROUND(E101*P101,5)</f>
        <v>0</v>
      </c>
      <c r="R101" s="220"/>
      <c r="S101" s="220"/>
      <c r="T101" s="221">
        <v>0.03</v>
      </c>
      <c r="U101" s="220">
        <f>ROUND(E101*T101,2)</f>
        <v>0.16</v>
      </c>
      <c r="V101" s="210"/>
      <c r="W101" s="210"/>
      <c r="X101" s="210"/>
      <c r="Y101" s="210"/>
      <c r="Z101" s="210"/>
      <c r="AA101" s="210"/>
      <c r="AB101" s="210"/>
      <c r="AC101" s="210"/>
      <c r="AD101" s="210"/>
      <c r="AE101" s="210" t="s">
        <v>97</v>
      </c>
      <c r="AF101" s="210"/>
      <c r="AG101" s="210"/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5">
      <c r="A102" s="211"/>
      <c r="B102" s="218"/>
      <c r="C102" s="264" t="s">
        <v>207</v>
      </c>
      <c r="D102" s="222"/>
      <c r="E102" s="227">
        <v>5.4</v>
      </c>
      <c r="F102" s="231"/>
      <c r="G102" s="231"/>
      <c r="H102" s="231"/>
      <c r="I102" s="231"/>
      <c r="J102" s="231"/>
      <c r="K102" s="231"/>
      <c r="L102" s="231"/>
      <c r="M102" s="231"/>
      <c r="N102" s="220"/>
      <c r="O102" s="220"/>
      <c r="P102" s="220"/>
      <c r="Q102" s="220"/>
      <c r="R102" s="220"/>
      <c r="S102" s="220"/>
      <c r="T102" s="221"/>
      <c r="U102" s="220"/>
      <c r="V102" s="210"/>
      <c r="W102" s="210"/>
      <c r="X102" s="210"/>
      <c r="Y102" s="210"/>
      <c r="Z102" s="210"/>
      <c r="AA102" s="210"/>
      <c r="AB102" s="210"/>
      <c r="AC102" s="210"/>
      <c r="AD102" s="210"/>
      <c r="AE102" s="210" t="s">
        <v>99</v>
      </c>
      <c r="AF102" s="210">
        <v>0</v>
      </c>
      <c r="AG102" s="210"/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5">
      <c r="A103" s="211">
        <v>42</v>
      </c>
      <c r="B103" s="218" t="s">
        <v>208</v>
      </c>
      <c r="C103" s="263" t="s">
        <v>209</v>
      </c>
      <c r="D103" s="220" t="s">
        <v>96</v>
      </c>
      <c r="E103" s="226">
        <v>5.508</v>
      </c>
      <c r="F103" s="230">
        <f>H103+J103</f>
        <v>0</v>
      </c>
      <c r="G103" s="231">
        <f>ROUND(E103*F103,2)</f>
        <v>0</v>
      </c>
      <c r="H103" s="231"/>
      <c r="I103" s="231">
        <f>ROUND(E103*H103,2)</f>
        <v>0</v>
      </c>
      <c r="J103" s="231"/>
      <c r="K103" s="231">
        <f>ROUND(E103*J103,2)</f>
        <v>0</v>
      </c>
      <c r="L103" s="231">
        <v>21</v>
      </c>
      <c r="M103" s="231">
        <f>G103*(1+L103/100)</f>
        <v>0</v>
      </c>
      <c r="N103" s="220">
        <v>1.67</v>
      </c>
      <c r="O103" s="220">
        <f>ROUND(E103*N103,5)</f>
        <v>9.1983599999999992</v>
      </c>
      <c r="P103" s="220">
        <v>0</v>
      </c>
      <c r="Q103" s="220">
        <f>ROUND(E103*P103,5)</f>
        <v>0</v>
      </c>
      <c r="R103" s="220"/>
      <c r="S103" s="220"/>
      <c r="T103" s="221">
        <v>0</v>
      </c>
      <c r="U103" s="220">
        <f>ROUND(E103*T103,2)</f>
        <v>0</v>
      </c>
      <c r="V103" s="210"/>
      <c r="W103" s="210"/>
      <c r="X103" s="210"/>
      <c r="Y103" s="210"/>
      <c r="Z103" s="210"/>
      <c r="AA103" s="210"/>
      <c r="AB103" s="210"/>
      <c r="AC103" s="210"/>
      <c r="AD103" s="210"/>
      <c r="AE103" s="210" t="s">
        <v>150</v>
      </c>
      <c r="AF103" s="210"/>
      <c r="AG103" s="210"/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ht="31.2" outlineLevel="1" x14ac:dyDescent="0.25">
      <c r="A104" s="211"/>
      <c r="B104" s="218"/>
      <c r="C104" s="266" t="s">
        <v>210</v>
      </c>
      <c r="D104" s="225"/>
      <c r="E104" s="229"/>
      <c r="F104" s="233"/>
      <c r="G104" s="234"/>
      <c r="H104" s="231"/>
      <c r="I104" s="231"/>
      <c r="J104" s="231"/>
      <c r="K104" s="231"/>
      <c r="L104" s="231"/>
      <c r="M104" s="231"/>
      <c r="N104" s="220"/>
      <c r="O104" s="220"/>
      <c r="P104" s="220"/>
      <c r="Q104" s="220"/>
      <c r="R104" s="220"/>
      <c r="S104" s="220"/>
      <c r="T104" s="221"/>
      <c r="U104" s="220"/>
      <c r="V104" s="210"/>
      <c r="W104" s="210"/>
      <c r="X104" s="210"/>
      <c r="Y104" s="210"/>
      <c r="Z104" s="210"/>
      <c r="AA104" s="210"/>
      <c r="AB104" s="210"/>
      <c r="AC104" s="210"/>
      <c r="AD104" s="210"/>
      <c r="AE104" s="210" t="s">
        <v>162</v>
      </c>
      <c r="AF104" s="210"/>
      <c r="AG104" s="210"/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3" t="str">
        <f>C104</f>
        <v>Čistý křemičitý (SiO2 min 96%) kulatozrnný (zrna zaoblená a zakulacená) písek bílý bez organických komponentů, maximální frakce 2 mm - z nichž max 5% hmotnostních je nižší než 0,2 mm - automaticky splňující Vyhl.č.238/2011 Sb.</v>
      </c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5">
      <c r="A105" s="211"/>
      <c r="B105" s="218"/>
      <c r="C105" s="264" t="s">
        <v>211</v>
      </c>
      <c r="D105" s="222"/>
      <c r="E105" s="227">
        <v>5.508</v>
      </c>
      <c r="F105" s="231"/>
      <c r="G105" s="231"/>
      <c r="H105" s="231"/>
      <c r="I105" s="231"/>
      <c r="J105" s="231"/>
      <c r="K105" s="231"/>
      <c r="L105" s="231"/>
      <c r="M105" s="231"/>
      <c r="N105" s="220"/>
      <c r="O105" s="220"/>
      <c r="P105" s="220"/>
      <c r="Q105" s="220"/>
      <c r="R105" s="220"/>
      <c r="S105" s="220"/>
      <c r="T105" s="221"/>
      <c r="U105" s="220"/>
      <c r="V105" s="210"/>
      <c r="W105" s="210"/>
      <c r="X105" s="210"/>
      <c r="Y105" s="210"/>
      <c r="Z105" s="210"/>
      <c r="AA105" s="210"/>
      <c r="AB105" s="210"/>
      <c r="AC105" s="210"/>
      <c r="AD105" s="210"/>
      <c r="AE105" s="210" t="s">
        <v>99</v>
      </c>
      <c r="AF105" s="210">
        <v>0</v>
      </c>
      <c r="AG105" s="210"/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x14ac:dyDescent="0.25">
      <c r="A106" s="212" t="s">
        <v>92</v>
      </c>
      <c r="B106" s="219" t="s">
        <v>63</v>
      </c>
      <c r="C106" s="265" t="s">
        <v>64</v>
      </c>
      <c r="D106" s="223"/>
      <c r="E106" s="228"/>
      <c r="F106" s="232"/>
      <c r="G106" s="232">
        <f>SUMIF(AE107:AE107,"&lt;&gt;NOR",G107:G107)</f>
        <v>0</v>
      </c>
      <c r="H106" s="232"/>
      <c r="I106" s="232">
        <f>SUM(I107:I107)</f>
        <v>0</v>
      </c>
      <c r="J106" s="232"/>
      <c r="K106" s="232">
        <f>SUM(K107:K107)</f>
        <v>0</v>
      </c>
      <c r="L106" s="232"/>
      <c r="M106" s="232">
        <f>SUM(M107:M107)</f>
        <v>0</v>
      </c>
      <c r="N106" s="223"/>
      <c r="O106" s="223">
        <f>SUM(O107:O107)</f>
        <v>0</v>
      </c>
      <c r="P106" s="223"/>
      <c r="Q106" s="223">
        <f>SUM(Q107:Q107)</f>
        <v>0</v>
      </c>
      <c r="R106" s="223"/>
      <c r="S106" s="223"/>
      <c r="T106" s="224"/>
      <c r="U106" s="223">
        <f>SUM(U107:U107)</f>
        <v>8.6999999999999993</v>
      </c>
      <c r="AE106" t="s">
        <v>93</v>
      </c>
    </row>
    <row r="107" spans="1:60" outlineLevel="1" x14ac:dyDescent="0.25">
      <c r="A107" s="242">
        <v>43</v>
      </c>
      <c r="B107" s="243" t="s">
        <v>212</v>
      </c>
      <c r="C107" s="267" t="s">
        <v>213</v>
      </c>
      <c r="D107" s="244" t="s">
        <v>214</v>
      </c>
      <c r="E107" s="245">
        <v>116.01000999999999</v>
      </c>
      <c r="F107" s="246">
        <f>H107+J107</f>
        <v>0</v>
      </c>
      <c r="G107" s="247">
        <f>ROUND(E107*F107,2)</f>
        <v>0</v>
      </c>
      <c r="H107" s="247"/>
      <c r="I107" s="247">
        <f>ROUND(E107*H107,2)</f>
        <v>0</v>
      </c>
      <c r="J107" s="247"/>
      <c r="K107" s="247">
        <f>ROUND(E107*J107,2)</f>
        <v>0</v>
      </c>
      <c r="L107" s="247">
        <v>21</v>
      </c>
      <c r="M107" s="247">
        <f>G107*(1+L107/100)</f>
        <v>0</v>
      </c>
      <c r="N107" s="244">
        <v>0</v>
      </c>
      <c r="O107" s="244">
        <f>ROUND(E107*N107,5)</f>
        <v>0</v>
      </c>
      <c r="P107" s="244">
        <v>0</v>
      </c>
      <c r="Q107" s="244">
        <f>ROUND(E107*P107,5)</f>
        <v>0</v>
      </c>
      <c r="R107" s="244"/>
      <c r="S107" s="244"/>
      <c r="T107" s="248">
        <v>7.4999999999999997E-2</v>
      </c>
      <c r="U107" s="244">
        <f>ROUND(E107*T107,2)</f>
        <v>8.6999999999999993</v>
      </c>
      <c r="V107" s="210"/>
      <c r="W107" s="210"/>
      <c r="X107" s="210"/>
      <c r="Y107" s="210"/>
      <c r="Z107" s="210"/>
      <c r="AA107" s="210"/>
      <c r="AB107" s="210"/>
      <c r="AC107" s="210"/>
      <c r="AD107" s="210"/>
      <c r="AE107" s="210" t="s">
        <v>97</v>
      </c>
      <c r="AF107" s="210"/>
      <c r="AG107" s="210"/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x14ac:dyDescent="0.25">
      <c r="A108" s="6"/>
      <c r="B108" s="7" t="s">
        <v>215</v>
      </c>
      <c r="C108" s="268" t="s">
        <v>215</v>
      </c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AC108">
        <v>12</v>
      </c>
      <c r="AD108">
        <v>21</v>
      </c>
    </row>
    <row r="109" spans="1:60" x14ac:dyDescent="0.25">
      <c r="A109" s="249"/>
      <c r="B109" s="250" t="s">
        <v>28</v>
      </c>
      <c r="C109" s="269" t="s">
        <v>215</v>
      </c>
      <c r="D109" s="251"/>
      <c r="E109" s="251"/>
      <c r="F109" s="251"/>
      <c r="G109" s="262">
        <f>G8+G32+G39+G62+G71+G76+G92+G106</f>
        <v>0</v>
      </c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AC109">
        <f>SUMIF(L7:L107,AC108,G7:G107)</f>
        <v>0</v>
      </c>
      <c r="AD109">
        <f>SUMIF(L7:L107,AD108,G7:G107)</f>
        <v>0</v>
      </c>
      <c r="AE109" t="s">
        <v>216</v>
      </c>
    </row>
    <row r="110" spans="1:60" x14ac:dyDescent="0.25">
      <c r="A110" s="6"/>
      <c r="B110" s="7" t="s">
        <v>215</v>
      </c>
      <c r="C110" s="268" t="s">
        <v>215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 x14ac:dyDescent="0.25">
      <c r="A111" s="6"/>
      <c r="B111" s="7" t="s">
        <v>215</v>
      </c>
      <c r="C111" s="268" t="s">
        <v>215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60" x14ac:dyDescent="0.25">
      <c r="A112" s="252" t="s">
        <v>217</v>
      </c>
      <c r="B112" s="252"/>
      <c r="C112" s="270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1:31" x14ac:dyDescent="0.25">
      <c r="A113" s="253"/>
      <c r="B113" s="254"/>
      <c r="C113" s="271"/>
      <c r="D113" s="254"/>
      <c r="E113" s="254"/>
      <c r="F113" s="254"/>
      <c r="G113" s="255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AE113" t="s">
        <v>218</v>
      </c>
    </row>
    <row r="114" spans="1:31" x14ac:dyDescent="0.25">
      <c r="A114" s="256"/>
      <c r="B114" s="257"/>
      <c r="C114" s="272"/>
      <c r="D114" s="257"/>
      <c r="E114" s="257"/>
      <c r="F114" s="257"/>
      <c r="G114" s="258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5">
      <c r="A115" s="256"/>
      <c r="B115" s="257"/>
      <c r="C115" s="272"/>
      <c r="D115" s="257"/>
      <c r="E115" s="257"/>
      <c r="F115" s="257"/>
      <c r="G115" s="258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5">
      <c r="A116" s="256"/>
      <c r="B116" s="257"/>
      <c r="C116" s="272"/>
      <c r="D116" s="257"/>
      <c r="E116" s="257"/>
      <c r="F116" s="257"/>
      <c r="G116" s="258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31" x14ac:dyDescent="0.25">
      <c r="A117" s="259"/>
      <c r="B117" s="260"/>
      <c r="C117" s="273"/>
      <c r="D117" s="260"/>
      <c r="E117" s="260"/>
      <c r="F117" s="260"/>
      <c r="G117" s="261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31" x14ac:dyDescent="0.25">
      <c r="A118" s="6"/>
      <c r="B118" s="7" t="s">
        <v>215</v>
      </c>
      <c r="C118" s="268" t="s">
        <v>215</v>
      </c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31" x14ac:dyDescent="0.25">
      <c r="C119" s="274"/>
      <c r="AE119" t="s">
        <v>219</v>
      </c>
    </row>
  </sheetData>
  <mergeCells count="13">
    <mergeCell ref="A113:G117"/>
    <mergeCell ref="C73:G73"/>
    <mergeCell ref="C75:G75"/>
    <mergeCell ref="C82:G82"/>
    <mergeCell ref="C85:G85"/>
    <mergeCell ref="C104:G104"/>
    <mergeCell ref="A112:C112"/>
    <mergeCell ref="A1:G1"/>
    <mergeCell ref="C2:G2"/>
    <mergeCell ref="C3:G3"/>
    <mergeCell ref="C4:G4"/>
    <mergeCell ref="C64:G64"/>
    <mergeCell ref="C67:G67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2025-05-21T09:37:10Z</dcterms:modified>
</cp:coreProperties>
</file>