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Stavební část " sheetId="2" r:id="rId2"/>
    <sheet name="002 - Hromosvod" sheetId="3" r:id="rId3"/>
    <sheet name="003 - Ostatní a vedlejší ...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'001 - Stavební část '!$C$128:$K$377</definedName>
    <definedName name="_xlnm.Print_Area" localSheetId="1">'001 - Stavební část '!$C$4:$J$76,'001 - Stavební část '!$C$82:$J$110,'001 - Stavební část '!$C$116:$K$377</definedName>
    <definedName name="_xlnm.Print_Titles" localSheetId="1">'001 - Stavební část '!$128:$128</definedName>
    <definedName name="_xlnm._FilterDatabase" localSheetId="2" hidden="1">'002 - Hromosvod'!$C$120:$K$179</definedName>
    <definedName name="_xlnm.Print_Area" localSheetId="2">'002 - Hromosvod'!$C$4:$J$76,'002 - Hromosvod'!$C$82:$J$102,'002 - Hromosvod'!$C$108:$K$179</definedName>
    <definedName name="_xlnm.Print_Titles" localSheetId="2">'002 - Hromosvod'!$120:$120</definedName>
    <definedName name="_xlnm._FilterDatabase" localSheetId="3" hidden="1">'003 - Ostatní a vedlejší ...'!$C$120:$K$139</definedName>
    <definedName name="_xlnm.Print_Area" localSheetId="3">'003 - Ostatní a vedlejší ...'!$C$4:$J$76,'003 - Ostatní a vedlejší ...'!$C$82:$J$102,'003 - Ostatní a vedlejší ...'!$C$108:$K$139</definedName>
    <definedName name="_xlnm.Print_Titles" localSheetId="3">'003 - Ostatní a vedlejší ...'!$120:$120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38"/>
  <c r="BH138"/>
  <c r="BG138"/>
  <c r="BF138"/>
  <c r="T138"/>
  <c r="T137"/>
  <c r="R138"/>
  <c r="R137"/>
  <c r="P138"/>
  <c r="P137"/>
  <c r="BI135"/>
  <c r="BH135"/>
  <c r="BG135"/>
  <c r="BF135"/>
  <c r="T135"/>
  <c r="T134"/>
  <c r="R135"/>
  <c r="R134"/>
  <c r="P135"/>
  <c r="P134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J118"/>
  <c r="J117"/>
  <c r="F115"/>
  <c r="E113"/>
  <c r="J92"/>
  <c r="J91"/>
  <c r="F89"/>
  <c r="E87"/>
  <c r="J18"/>
  <c r="E18"/>
  <c r="F92"/>
  <c r="J17"/>
  <c r="J15"/>
  <c r="E15"/>
  <c r="F117"/>
  <c r="J14"/>
  <c r="J12"/>
  <c r="J115"/>
  <c r="E7"/>
  <c r="E85"/>
  <c i="3" r="J37"/>
  <c r="J36"/>
  <c i="1" r="AY96"/>
  <c i="3" r="J35"/>
  <c i="1" r="AX96"/>
  <c i="3"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F115"/>
  <c r="E113"/>
  <c r="F89"/>
  <c r="E87"/>
  <c r="J24"/>
  <c r="E24"/>
  <c r="J118"/>
  <c r="J23"/>
  <c r="J21"/>
  <c r="E21"/>
  <c r="J91"/>
  <c r="J20"/>
  <c r="J18"/>
  <c r="E18"/>
  <c r="F118"/>
  <c r="J17"/>
  <c r="J15"/>
  <c r="E15"/>
  <c r="F117"/>
  <c r="J14"/>
  <c r="J12"/>
  <c r="J115"/>
  <c r="E7"/>
  <c r="E111"/>
  <c i="2" r="J37"/>
  <c r="J36"/>
  <c i="1" r="AY95"/>
  <c i="2" r="J35"/>
  <c i="1" r="AX95"/>
  <c i="2" r="BI376"/>
  <c r="BH376"/>
  <c r="BG376"/>
  <c r="BF376"/>
  <c r="T376"/>
  <c r="R376"/>
  <c r="P376"/>
  <c r="BI374"/>
  <c r="BH374"/>
  <c r="BG374"/>
  <c r="BF374"/>
  <c r="T374"/>
  <c r="R374"/>
  <c r="P374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6"/>
  <c r="BH366"/>
  <c r="BG366"/>
  <c r="BF366"/>
  <c r="T366"/>
  <c r="R366"/>
  <c r="P366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4"/>
  <c r="BH334"/>
  <c r="BG334"/>
  <c r="BF334"/>
  <c r="T334"/>
  <c r="R334"/>
  <c r="P334"/>
  <c r="BI331"/>
  <c r="BH331"/>
  <c r="BG331"/>
  <c r="BF331"/>
  <c r="T331"/>
  <c r="R331"/>
  <c r="P331"/>
  <c r="BI330"/>
  <c r="BH330"/>
  <c r="BG330"/>
  <c r="BF330"/>
  <c r="T330"/>
  <c r="R330"/>
  <c r="P330"/>
  <c r="BI328"/>
  <c r="BH328"/>
  <c r="BG328"/>
  <c r="BF328"/>
  <c r="T328"/>
  <c r="R328"/>
  <c r="P328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19"/>
  <c r="BH319"/>
  <c r="BG319"/>
  <c r="BF319"/>
  <c r="T319"/>
  <c r="R319"/>
  <c r="P319"/>
  <c r="BI311"/>
  <c r="BH311"/>
  <c r="BG311"/>
  <c r="BF311"/>
  <c r="T311"/>
  <c r="R311"/>
  <c r="P311"/>
  <c r="BI310"/>
  <c r="BH310"/>
  <c r="BG310"/>
  <c r="BF310"/>
  <c r="T310"/>
  <c r="R310"/>
  <c r="P310"/>
  <c r="BI303"/>
  <c r="BH303"/>
  <c r="BG303"/>
  <c r="BF303"/>
  <c r="T303"/>
  <c r="R303"/>
  <c r="P303"/>
  <c r="BI296"/>
  <c r="BH296"/>
  <c r="BG296"/>
  <c r="BF296"/>
  <c r="T296"/>
  <c r="R296"/>
  <c r="P296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2"/>
  <c r="BH282"/>
  <c r="BG282"/>
  <c r="BF282"/>
  <c r="T282"/>
  <c r="R282"/>
  <c r="P282"/>
  <c r="BI275"/>
  <c r="BH275"/>
  <c r="BG275"/>
  <c r="BF275"/>
  <c r="T275"/>
  <c r="R275"/>
  <c r="P275"/>
  <c r="BI273"/>
  <c r="BH273"/>
  <c r="BG273"/>
  <c r="BF273"/>
  <c r="T273"/>
  <c r="R273"/>
  <c r="P273"/>
  <c r="BI267"/>
  <c r="BH267"/>
  <c r="BG267"/>
  <c r="BF267"/>
  <c r="T267"/>
  <c r="R267"/>
  <c r="P267"/>
  <c r="BI259"/>
  <c r="BH259"/>
  <c r="BG259"/>
  <c r="BF259"/>
  <c r="T259"/>
  <c r="R259"/>
  <c r="P259"/>
  <c r="BI258"/>
  <c r="BH258"/>
  <c r="BG258"/>
  <c r="BF258"/>
  <c r="T258"/>
  <c r="R258"/>
  <c r="P258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0"/>
  <c r="BH240"/>
  <c r="BG240"/>
  <c r="BF240"/>
  <c r="T240"/>
  <c r="R240"/>
  <c r="P240"/>
  <c r="BI233"/>
  <c r="BH233"/>
  <c r="BG233"/>
  <c r="BF233"/>
  <c r="T233"/>
  <c r="R233"/>
  <c r="P233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3"/>
  <c r="BH213"/>
  <c r="BG213"/>
  <c r="BF213"/>
  <c r="T213"/>
  <c r="R213"/>
  <c r="P213"/>
  <c r="BI210"/>
  <c r="BH210"/>
  <c r="BG210"/>
  <c r="BF210"/>
  <c r="T210"/>
  <c r="T209"/>
  <c r="R210"/>
  <c r="R209"/>
  <c r="P210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8"/>
  <c r="BH158"/>
  <c r="BG158"/>
  <c r="BF158"/>
  <c r="T158"/>
  <c r="R158"/>
  <c r="P158"/>
  <c r="BI150"/>
  <c r="BH150"/>
  <c r="BG150"/>
  <c r="BF150"/>
  <c r="T150"/>
  <c r="R150"/>
  <c r="P150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89"/>
  <c r="E7"/>
  <c r="E119"/>
  <c i="1" r="L90"/>
  <c r="AM90"/>
  <c r="AM89"/>
  <c r="L89"/>
  <c r="AM87"/>
  <c r="L87"/>
  <c r="L85"/>
  <c r="L84"/>
  <c i="2" r="J376"/>
  <c r="J351"/>
  <c r="BK345"/>
  <c r="J331"/>
  <c r="BK328"/>
  <c r="BK310"/>
  <c r="BK288"/>
  <c r="BK259"/>
  <c r="BK205"/>
  <c r="J200"/>
  <c r="BK197"/>
  <c r="BK193"/>
  <c r="BK183"/>
  <c r="BK172"/>
  <c r="BK166"/>
  <c r="J150"/>
  <c r="J142"/>
  <c r="J134"/>
  <c r="BK376"/>
  <c r="J366"/>
  <c r="J361"/>
  <c r="BK351"/>
  <c r="J341"/>
  <c r="BK331"/>
  <c r="J322"/>
  <c r="BK296"/>
  <c r="J259"/>
  <c r="J233"/>
  <c r="BK222"/>
  <c r="J220"/>
  <c r="J204"/>
  <c r="BK198"/>
  <c r="BK168"/>
  <c r="J149"/>
  <c r="BK134"/>
  <c r="BK374"/>
  <c r="BK369"/>
  <c r="J367"/>
  <c r="J363"/>
  <c r="BK356"/>
  <c r="BK349"/>
  <c r="J330"/>
  <c r="BK322"/>
  <c r="J296"/>
  <c r="J273"/>
  <c r="BK258"/>
  <c r="BK247"/>
  <c r="BK233"/>
  <c r="BK213"/>
  <c r="J207"/>
  <c r="BK191"/>
  <c r="J173"/>
  <c r="J164"/>
  <c r="J146"/>
  <c r="J132"/>
  <c r="BK367"/>
  <c r="J362"/>
  <c r="BK353"/>
  <c r="J345"/>
  <c r="BK341"/>
  <c r="J328"/>
  <c r="J310"/>
  <c r="J291"/>
  <c r="J267"/>
  <c r="J226"/>
  <c r="BK210"/>
  <c r="BK202"/>
  <c r="BK200"/>
  <c r="BK184"/>
  <c r="BK170"/>
  <c r="BK146"/>
  <c r="BK137"/>
  <c i="3" r="BK178"/>
  <c r="J173"/>
  <c r="BK168"/>
  <c r="J165"/>
  <c r="BK162"/>
  <c r="J158"/>
  <c r="J155"/>
  <c r="J148"/>
  <c r="J146"/>
  <c r="BK141"/>
  <c r="J132"/>
  <c r="J129"/>
  <c r="J125"/>
  <c r="BK179"/>
  <c r="J174"/>
  <c r="J169"/>
  <c r="J162"/>
  <c r="BK158"/>
  <c r="BK153"/>
  <c r="BK150"/>
  <c r="J139"/>
  <c r="BK134"/>
  <c r="J128"/>
  <c r="BK123"/>
  <c r="J175"/>
  <c r="J168"/>
  <c r="BK165"/>
  <c r="BK154"/>
  <c r="BK149"/>
  <c r="BK146"/>
  <c r="BK140"/>
  <c r="BK136"/>
  <c r="BK132"/>
  <c r="BK128"/>
  <c r="BK125"/>
  <c i="4" r="J129"/>
  <c i="2" r="J371"/>
  <c r="J358"/>
  <c r="J354"/>
  <c r="BK339"/>
  <c r="J311"/>
  <c r="J288"/>
  <c r="BK267"/>
  <c r="J249"/>
  <c r="BK226"/>
  <c r="J210"/>
  <c r="J197"/>
  <c r="J181"/>
  <c r="J172"/>
  <c r="BK162"/>
  <c r="J144"/>
  <c r="J369"/>
  <c r="BK363"/>
  <c r="J356"/>
  <c r="J349"/>
  <c r="BK343"/>
  <c r="J334"/>
  <c r="BK319"/>
  <c r="BK303"/>
  <c r="J282"/>
  <c r="BK273"/>
  <c r="BK251"/>
  <c r="J224"/>
  <c r="J205"/>
  <c r="J201"/>
  <c r="J191"/>
  <c r="BK173"/>
  <c r="J166"/>
  <c r="BK150"/>
  <c r="J139"/>
  <c i="3" r="J179"/>
  <c r="BK174"/>
  <c r="J172"/>
  <c r="BK167"/>
  <c r="J164"/>
  <c r="BK161"/>
  <c r="J159"/>
  <c r="J156"/>
  <c r="BK152"/>
  <c r="J144"/>
  <c r="J140"/>
  <c r="J134"/>
  <c r="BK130"/>
  <c r="J126"/>
  <c r="J123"/>
  <c r="J177"/>
  <c r="J170"/>
  <c r="BK164"/>
  <c r="BK159"/>
  <c r="BK155"/>
  <c r="J151"/>
  <c r="J149"/>
  <c r="J141"/>
  <c r="J136"/>
  <c r="BK133"/>
  <c r="BK124"/>
  <c r="BK177"/>
  <c r="BK172"/>
  <c r="BK166"/>
  <c r="BK160"/>
  <c r="J152"/>
  <c r="J150"/>
  <c r="BK147"/>
  <c r="J143"/>
  <c r="J137"/>
  <c r="J133"/>
  <c r="BK129"/>
  <c r="BK126"/>
  <c i="4" r="J131"/>
  <c r="J127"/>
  <c r="J138"/>
  <c r="BK131"/>
  <c r="BK135"/>
  <c r="J135"/>
  <c r="BK129"/>
  <c r="BK127"/>
  <c r="J124"/>
  <c i="2" r="BK371"/>
  <c r="BK361"/>
  <c r="J347"/>
  <c r="BK344"/>
  <c r="BK330"/>
  <c r="J325"/>
  <c r="J319"/>
  <c r="J303"/>
  <c r="BK282"/>
  <c r="BK249"/>
  <c r="BK207"/>
  <c r="BK201"/>
  <c r="J198"/>
  <c r="J195"/>
  <c r="J184"/>
  <c r="J174"/>
  <c r="J170"/>
  <c r="J168"/>
  <c r="J162"/>
  <c r="BK149"/>
  <c r="J137"/>
  <c r="J374"/>
  <c r="BK362"/>
  <c r="J353"/>
  <c r="J343"/>
  <c r="BK334"/>
  <c r="J323"/>
  <c r="BK311"/>
  <c r="BK294"/>
  <c r="J247"/>
  <c r="BK224"/>
  <c r="J222"/>
  <c r="BK208"/>
  <c r="J202"/>
  <c r="J183"/>
  <c r="J158"/>
  <c r="BK139"/>
  <c i="1" r="AS94"/>
  <c i="2" r="BK325"/>
  <c r="BK291"/>
  <c r="BK275"/>
  <c r="J251"/>
  <c r="J240"/>
  <c r="BK220"/>
  <c r="J208"/>
  <c r="J193"/>
  <c r="BK174"/>
  <c r="J169"/>
  <c r="BK158"/>
  <c r="BK142"/>
  <c r="BK366"/>
  <c r="BK358"/>
  <c r="BK354"/>
  <c r="BK347"/>
  <c r="J344"/>
  <c r="J339"/>
  <c r="BK323"/>
  <c r="J294"/>
  <c r="J275"/>
  <c r="J258"/>
  <c r="BK240"/>
  <c r="J213"/>
  <c r="BK204"/>
  <c r="BK195"/>
  <c r="BK181"/>
  <c r="BK169"/>
  <c r="BK164"/>
  <c r="BK144"/>
  <c r="BK132"/>
  <c i="3" r="BK175"/>
  <c r="BK170"/>
  <c r="J166"/>
  <c r="J163"/>
  <c r="J160"/>
  <c r="J157"/>
  <c r="J153"/>
  <c r="J147"/>
  <c r="J142"/>
  <c r="J135"/>
  <c r="J131"/>
  <c r="J127"/>
  <c r="J124"/>
  <c r="BK173"/>
  <c r="J167"/>
  <c r="J161"/>
  <c r="BK157"/>
  <c r="J154"/>
  <c r="BK143"/>
  <c r="BK142"/>
  <c r="BK137"/>
  <c r="BK131"/>
  <c r="J178"/>
  <c r="BK169"/>
  <c r="BK163"/>
  <c r="BK156"/>
  <c r="BK151"/>
  <c r="BK148"/>
  <c r="BK144"/>
  <c r="BK139"/>
  <c r="BK135"/>
  <c r="J130"/>
  <c r="BK127"/>
  <c i="4" r="J125"/>
  <c r="BK133"/>
  <c r="BK124"/>
  <c r="BK138"/>
  <c r="J133"/>
  <c r="BK125"/>
  <c i="3" l="1" r="R122"/>
  <c r="BK145"/>
  <c r="J145"/>
  <c r="J99"/>
  <c r="P145"/>
  <c r="BK171"/>
  <c r="J171"/>
  <c r="J100"/>
  <c r="T171"/>
  <c r="T176"/>
  <c i="2" r="BK131"/>
  <c r="J131"/>
  <c r="J98"/>
  <c r="R131"/>
  <c r="P161"/>
  <c r="BK199"/>
  <c r="J199"/>
  <c r="J100"/>
  <c r="R199"/>
  <c r="P212"/>
  <c r="BK266"/>
  <c r="J266"/>
  <c r="J104"/>
  <c r="P266"/>
  <c r="BK318"/>
  <c r="J318"/>
  <c r="J105"/>
  <c r="T318"/>
  <c r="R327"/>
  <c r="P338"/>
  <c r="T338"/>
  <c r="P360"/>
  <c r="BK373"/>
  <c r="J373"/>
  <c r="J109"/>
  <c r="P373"/>
  <c i="3" r="BK122"/>
  <c r="J122"/>
  <c r="J97"/>
  <c r="T122"/>
  <c r="R138"/>
  <c r="R145"/>
  <c r="R171"/>
  <c r="R176"/>
  <c i="2" r="T131"/>
  <c r="R161"/>
  <c r="P199"/>
  <c r="BK212"/>
  <c r="J212"/>
  <c r="J103"/>
  <c r="T212"/>
  <c r="R266"/>
  <c r="P318"/>
  <c r="BK327"/>
  <c r="J327"/>
  <c r="J106"/>
  <c r="T327"/>
  <c r="R338"/>
  <c r="R360"/>
  <c r="T373"/>
  <c i="3" r="P122"/>
  <c r="BK138"/>
  <c r="J138"/>
  <c r="J98"/>
  <c r="P138"/>
  <c r="T138"/>
  <c r="T145"/>
  <c r="P171"/>
  <c r="BK176"/>
  <c r="J176"/>
  <c r="J101"/>
  <c r="P176"/>
  <c i="4" r="BK123"/>
  <c r="BK122"/>
  <c r="R123"/>
  <c r="R122"/>
  <c r="T123"/>
  <c r="T122"/>
  <c r="R126"/>
  <c i="2" r="P131"/>
  <c r="P130"/>
  <c r="BK161"/>
  <c r="J161"/>
  <c r="J99"/>
  <c r="T161"/>
  <c r="T199"/>
  <c r="R212"/>
  <c r="T266"/>
  <c r="R318"/>
  <c r="P327"/>
  <c r="BK338"/>
  <c r="J338"/>
  <c r="J107"/>
  <c r="BK360"/>
  <c r="J360"/>
  <c r="J108"/>
  <c r="T360"/>
  <c r="R373"/>
  <c i="4" r="P123"/>
  <c r="P122"/>
  <c r="BK126"/>
  <c r="J126"/>
  <c r="J99"/>
  <c r="P126"/>
  <c r="T126"/>
  <c r="BK134"/>
  <c r="J134"/>
  <c r="J100"/>
  <c i="2" r="BK209"/>
  <c r="J209"/>
  <c r="J101"/>
  <c i="4" r="BK137"/>
  <c r="J137"/>
  <c r="J101"/>
  <c r="J89"/>
  <c r="F118"/>
  <c r="BE127"/>
  <c r="BE129"/>
  <c r="BE133"/>
  <c r="F91"/>
  <c r="E111"/>
  <c r="BE125"/>
  <c r="BE124"/>
  <c r="BE131"/>
  <c r="BE135"/>
  <c r="BE138"/>
  <c i="2" r="BK130"/>
  <c r="J130"/>
  <c r="J97"/>
  <c i="3" r="F91"/>
  <c r="J92"/>
  <c r="BE124"/>
  <c r="BE125"/>
  <c r="BE126"/>
  <c r="BE129"/>
  <c r="BE131"/>
  <c r="BE135"/>
  <c r="BE137"/>
  <c r="BE139"/>
  <c r="BE143"/>
  <c r="BE147"/>
  <c r="BE148"/>
  <c r="BE153"/>
  <c r="BE155"/>
  <c r="BE156"/>
  <c r="BE158"/>
  <c r="BE159"/>
  <c r="BE162"/>
  <c r="BE164"/>
  <c r="BE167"/>
  <c r="BE170"/>
  <c r="BE173"/>
  <c r="BE174"/>
  <c r="BE178"/>
  <c r="BE179"/>
  <c r="J89"/>
  <c r="F92"/>
  <c r="J117"/>
  <c r="BE123"/>
  <c r="BE130"/>
  <c r="BE132"/>
  <c r="BE136"/>
  <c r="BE141"/>
  <c r="BE146"/>
  <c r="BE149"/>
  <c r="BE157"/>
  <c r="BE161"/>
  <c r="BE163"/>
  <c r="BE168"/>
  <c r="E85"/>
  <c r="BE127"/>
  <c r="BE128"/>
  <c r="BE133"/>
  <c r="BE134"/>
  <c r="BE140"/>
  <c r="BE142"/>
  <c r="BE144"/>
  <c r="BE150"/>
  <c r="BE151"/>
  <c r="BE152"/>
  <c r="BE154"/>
  <c r="BE160"/>
  <c r="BE165"/>
  <c r="BE166"/>
  <c r="BE169"/>
  <c r="BE172"/>
  <c r="BE175"/>
  <c r="BE177"/>
  <c i="2" r="E85"/>
  <c r="BE134"/>
  <c r="BE146"/>
  <c r="BE162"/>
  <c r="BE184"/>
  <c r="BE195"/>
  <c r="BE197"/>
  <c r="BE198"/>
  <c r="BE205"/>
  <c r="BE207"/>
  <c r="BE220"/>
  <c r="BE233"/>
  <c r="BE247"/>
  <c r="BE310"/>
  <c r="BE322"/>
  <c r="BE328"/>
  <c r="BE330"/>
  <c r="BE363"/>
  <c r="BE367"/>
  <c r="BE374"/>
  <c r="BE376"/>
  <c r="F92"/>
  <c r="J123"/>
  <c r="BE132"/>
  <c r="BE137"/>
  <c r="BE158"/>
  <c r="BE183"/>
  <c r="BE201"/>
  <c r="BE204"/>
  <c r="BE240"/>
  <c r="BE251"/>
  <c r="BE282"/>
  <c r="BE294"/>
  <c r="BE296"/>
  <c r="BE323"/>
  <c r="BE325"/>
  <c r="BE343"/>
  <c r="BE344"/>
  <c r="BE347"/>
  <c r="BE351"/>
  <c r="BE362"/>
  <c r="BE366"/>
  <c r="BE139"/>
  <c r="BE142"/>
  <c r="BE144"/>
  <c r="BE149"/>
  <c r="BE164"/>
  <c r="BE166"/>
  <c r="BE169"/>
  <c r="BE170"/>
  <c r="BE172"/>
  <c r="BE173"/>
  <c r="BE174"/>
  <c r="BE181"/>
  <c r="BE193"/>
  <c r="BE200"/>
  <c r="BE249"/>
  <c r="BE258"/>
  <c r="BE275"/>
  <c r="BE288"/>
  <c r="BE303"/>
  <c r="BE319"/>
  <c r="BE331"/>
  <c r="BE339"/>
  <c r="BE341"/>
  <c r="BE345"/>
  <c r="BE349"/>
  <c r="BE356"/>
  <c r="BE371"/>
  <c r="BE150"/>
  <c r="BE168"/>
  <c r="BE191"/>
  <c r="BE202"/>
  <c r="BE208"/>
  <c r="BE210"/>
  <c r="BE213"/>
  <c r="BE222"/>
  <c r="BE224"/>
  <c r="BE226"/>
  <c r="BE259"/>
  <c r="BE267"/>
  <c r="BE273"/>
  <c r="BE291"/>
  <c r="BE311"/>
  <c r="BE334"/>
  <c r="BE353"/>
  <c r="BE354"/>
  <c r="BE358"/>
  <c r="BE361"/>
  <c r="BE369"/>
  <c r="F35"/>
  <c i="1" r="BB95"/>
  <c i="2" r="F34"/>
  <c i="1" r="BA95"/>
  <c i="3" r="F35"/>
  <c i="1" r="BB96"/>
  <c i="3" r="J34"/>
  <c i="1" r="AW96"/>
  <c i="4" r="J34"/>
  <c i="1" r="AW97"/>
  <c i="4" r="F37"/>
  <c i="1" r="BD97"/>
  <c i="2" r="F37"/>
  <c i="1" r="BD95"/>
  <c i="3" r="F36"/>
  <c i="1" r="BC96"/>
  <c i="3" r="F37"/>
  <c i="1" r="BD96"/>
  <c i="2" r="J34"/>
  <c i="1" r="AW95"/>
  <c i="2" r="F36"/>
  <c i="1" r="BC95"/>
  <c i="3" r="F34"/>
  <c i="1" r="BA96"/>
  <c i="4" r="F36"/>
  <c i="1" r="BC97"/>
  <c i="4" r="F34"/>
  <c i="1" r="BA97"/>
  <c i="4" r="F35"/>
  <c i="1" r="BB97"/>
  <c i="4" l="1" r="P121"/>
  <c i="1" r="AU97"/>
  <c i="4" r="T121"/>
  <c r="BK121"/>
  <c r="J121"/>
  <c r="J96"/>
  <c i="3" r="P121"/>
  <c i="1" r="AU96"/>
  <c i="2" r="R130"/>
  <c r="R211"/>
  <c i="4" r="R121"/>
  <c i="2" r="T211"/>
  <c r="T130"/>
  <c r="T129"/>
  <c i="3" r="T121"/>
  <c i="2" r="P211"/>
  <c r="P129"/>
  <c i="1" r="AU95"/>
  <c i="3" r="R121"/>
  <c r="BK121"/>
  <c r="J121"/>
  <c r="J96"/>
  <c i="4" r="J123"/>
  <c r="J98"/>
  <c r="J122"/>
  <c r="J97"/>
  <c i="2" r="BK211"/>
  <c r="J211"/>
  <c r="J102"/>
  <c r="J33"/>
  <c i="1" r="AV95"/>
  <c r="AT95"/>
  <c r="BA94"/>
  <c r="AW94"/>
  <c r="AK30"/>
  <c i="2" r="F33"/>
  <c i="1" r="AZ95"/>
  <c i="3" r="J30"/>
  <c i="1" r="AG96"/>
  <c i="4" r="J33"/>
  <c i="1" r="AV97"/>
  <c r="AT97"/>
  <c i="4" r="F33"/>
  <c i="1" r="AZ97"/>
  <c i="3" r="F33"/>
  <c i="1" r="AZ96"/>
  <c i="3" r="J33"/>
  <c i="1" r="AV96"/>
  <c r="AT96"/>
  <c r="BC94"/>
  <c r="AY94"/>
  <c r="BD94"/>
  <c r="W33"/>
  <c r="BB94"/>
  <c r="W31"/>
  <c i="2" l="1" r="R129"/>
  <c r="BK129"/>
  <c r="J129"/>
  <c r="J96"/>
  <c i="1" r="AN96"/>
  <c i="3" r="J39"/>
  <c i="1" r="AU94"/>
  <c i="4" r="J30"/>
  <c i="1" r="AG97"/>
  <c r="AZ94"/>
  <c r="W29"/>
  <c i="2" r="J30"/>
  <c i="1" r="AG95"/>
  <c r="W30"/>
  <c r="W32"/>
  <c r="AX94"/>
  <c i="4" l="1" r="J39"/>
  <c i="2" r="J39"/>
  <c i="1" r="AN95"/>
  <c r="AN97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<sst xmlns="http://schemas.openxmlformats.org/spreadsheetml/2006/main">
  <si>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</si>
  <si>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</si>
  <si>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</si>
  <si>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</si>
  <si>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</si>
  <si>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{9c73e132-5777-41f1-b36f-567ae4970ed5}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</si>
  <si>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</si>
  <si>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</si>
  <si>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</si>
  <si>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</si>
  <si>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</si>
  <si>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</si>
  <si>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</si>
  <si>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</si>
  <si>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20251906001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</si>
  <si>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</si>
  <si>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</si>
  <si>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střechy a fasády konzervačního pracoviště v Horní Suché</t>
  </si>
  <si>
    <t>KSO:</t>
  </si>
  <si>
    <t>CC-CZ:</t>
  </si>
  <si>
    <t>Místo:</t>
  </si>
  <si>
    <t>Horní Suchá</t>
  </si>
  <si>
    <t>Datum:</t>
  </si>
  <si>
    <t>16. 6. 2025</t>
  </si>
  <si>
    <t>Zadavatel:</t>
  </si>
  <si>
    <t>IČ:</t>
  </si>
  <si>
    <t>MUZEUM Těšínska, p.o.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</si>
  <si>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</si>
  <si>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</si>
  <si>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</si>
  <si>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</si>
  <si>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</si>
  <si>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</si>
  <si>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</si>
  <si>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</si>
  <si>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</si>
  <si>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</si>
  <si>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</si>
  <si>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</si>
  <si>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</si>
  <si>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</si>
  <si>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</si>
  <si>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</si>
  <si>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</si>
  <si>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</si>
  <si>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</si>
  <si>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</si>
  <si>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</si>
  <si>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</si>
  <si>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</si>
  <si>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</si>
  <si>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</si>
  <si>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</si>
  <si>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</si>
  <si>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</si>
  <si>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</si>
  <si>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</si>
  <si>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</si>
  <si>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</si>
  <si>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</si>
  <si>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</si>
  <si>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</si>
  <si>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</si>
  <si>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</si>
  <si>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</si>
  <si>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</si>
  <si>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</si>
  <si>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</si>
  <si>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</si>
  <si>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</si>
  <si>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</si>
  <si>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</si>
  <si>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</si>
  <si>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</si>
  <si>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</si>
  <si>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</si>
  <si>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</si>
  <si>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</si>
  <si>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</si>
  <si>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</si>
  <si>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</si>
  <si>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</si>
  <si>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 xml:space="preserve">Stavební část </t>
  </si>
  <si>
    <t>STA</t>
  </si>
  <si>
    <t>1</t>
  </si>
  <si>
    <t>{6e447455-c703-4032-9d87-85e6ed019821}</t>
  </si>
  <si>
    <t>2</t>
  </si>
  <si>
    <t>002</t>
  </si>
  <si>
    <t>Hromosvod</t>
  </si>
  <si>
    <t>{6cf4626f-b92f-4b44-83c0-29f4e0ead4da}</t>
  </si>
  <si>
    <t>003</t>
  </si>
  <si>
    <t xml:space="preserve">Ostatní a vedlejší náklady </t>
  </si>
  <si>
    <t>{8c5e3f22-a07d-4c63-a5f0-b407c6e76ed8}</t>
  </si>
  <si>
    <t>KRYCÍ LIST SOUPISU PRACÍ</t>
  </si>
  <si>
    <t>Objekt:</t>
  </si>
  <si>
    <t xml:space="preserve">001 - Stavební část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</si>
  <si>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</si>
  <si>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</si>
  <si>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</si>
  <si>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</si>
  <si>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</si>
  <si>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</si>
  <si>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6 - Úpravy povrchů, podlahy a osazování výplní</t>
  </si>
  <si>
    <t xml:space="preserve">    9 - Ostatní konstrukce a práce-bourání</t>
  </si>
  <si>
    <t xml:space="preserve">    997 - Doprava suti a vybouraných hmot</t>
  </si>
  <si>
    <t xml:space="preserve">    998 - Přesun hmot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</si>
  <si>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</si>
  <si>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</si>
  <si>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</si>
  <si>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</si>
  <si>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762 - Konstrukce tesařské</t>
  </si>
  <si>
    <t xml:space="preserve">    764 - Konstrukce klempířské</t>
  </si>
  <si>
    <t xml:space="preserve">    767 - Konstrukce zámečnické</t>
  </si>
  <si>
    <t xml:space="preserve">    783 - Dokončovací práce - nátěry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</si>
  <si>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</si>
  <si>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</si>
  <si>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</si>
  <si>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</si>
  <si>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</si>
  <si>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</si>
  <si>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</si>
  <si>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</si>
  <si>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</si>
  <si>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</si>
  <si>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</si>
  <si>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</si>
  <si>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</si>
  <si>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</si>
  <si>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</si>
  <si>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</si>
  <si>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</si>
  <si>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</si>
  <si>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K</t>
  </si>
  <si>
    <t>619995001</t>
  </si>
  <si>
    <t>Začištění omítek kolem oken, dveří, podlah nebo obkladů</t>
  </si>
  <si>
    <t>m</t>
  </si>
  <si>
    <t>CS ÚRS 2025 01</t>
  </si>
  <si>
    <t>4</t>
  </si>
  <si>
    <t>1155799143</t>
  </si>
  <si>
    <t>VV</t>
  </si>
  <si>
    <t>"po výměněn dveří"1*2+2,85*4</t>
  </si>
  <si>
    <t>622211011</t>
  </si>
  <si>
    <t>Montáž kontaktního zateplení vnějších stěn lepením a mechanickým kotvením polystyrénových desek do betonu a zdiva tl přes 40 do 80 mm</t>
  </si>
  <si>
    <t>m2</t>
  </si>
  <si>
    <t>-1335627823</t>
  </si>
  <si>
    <t>"Sa, Sb,Sc"</t>
  </si>
  <si>
    <t>(60+58+61,6)*0,9</t>
  </si>
  <si>
    <t>3</t>
  </si>
  <si>
    <t>M</t>
  </si>
  <si>
    <t>28375910</t>
  </si>
  <si>
    <t xml:space="preserve">deska EPS 150 pro konstrukce s vysokým zatížením  tl 60mm</t>
  </si>
  <si>
    <t>8</t>
  </si>
  <si>
    <t>182207534</t>
  </si>
  <si>
    <t>161,64*1,1 'Přepočtené koeficientem množství</t>
  </si>
  <si>
    <t>-2123303057</t>
  </si>
  <si>
    <t>"Sd"</t>
  </si>
  <si>
    <t>14,5*0,5</t>
  </si>
  <si>
    <t>5</t>
  </si>
  <si>
    <t>28376514</t>
  </si>
  <si>
    <t xml:space="preserve">deska izolační PIR   tl 80mm</t>
  </si>
  <si>
    <t>-1232109060</t>
  </si>
  <si>
    <t>7,25*1,1 'Přepočtené koeficientem množství</t>
  </si>
  <si>
    <t>632450122</t>
  </si>
  <si>
    <t>Vyrovnávací cementový potěr tl přes 20 do 30 mm ze suchých směsí provedený v pásu</t>
  </si>
  <si>
    <t>-2082254788</t>
  </si>
  <si>
    <t>"atika"174*0,4</t>
  </si>
  <si>
    <t>7</t>
  </si>
  <si>
    <t>R-6201020</t>
  </si>
  <si>
    <t>Oprava fasády, vč. dodávky materiálu</t>
  </si>
  <si>
    <t>1071650974</t>
  </si>
  <si>
    <t>P</t>
  </si>
  <si>
    <t xml:space="preserve">Poznámka k položce:_x000d_
V místech poškození tzv. základní vrstvy ETICS doporučuji sondou ověřit příčiny daného stavu,  _x000d_
a následně realizovat doplnění resp. opravu celistvosti souvrství tzv. základní vrstvy ETICS (nová _x000d_
stěrková cementová hmota (pružná lepící a stěrková hmota) s vloženou výztužnou tkaninou (perlinkou)) a to v celé ploše ohraničené nárožími a to bez zásahu do přilehlých špalet či nároží _x000d_
a to na podkladu ošetřený celoplošně aplikací zvlhčující emulze ke zvýšení přilnavosti omítky _x000d_
s následnou celoplošnou aplikací tzv. základní vrstvy tzv. aplikace mokrý do mokrého. _x000d_
Následná aplikace podkladního nátěru (probarvený podkladní nátěr na bázi akrylátové disperze, _x000d_
připravený k přímému použití, systémový podkladní nátěr pro tenkovrstvé omítky) a dále pastózní _x000d_
tenkovrstvé modifikované silikátové omítky s fotokatalickým efektem v zrnitosti, typu struktury a odstínu dle zadání investora. A to s dodržením technologických přestávek mezi aplikovanými vrstvami nového souvrství dle TP dodavatele systému ETICS._x000d_
_x000d_
Na plochách bez tzv. nové základní vrstvy ETICS (vynechání bodu. 5.) aplikace podkladního _x000d_
nátěru (probarvený podkladní nátěr na bázi akrylátové disperze, připravený k přímému použití,_x000d_
systémový podkladní nátěr pro tenkovrstvé omítky) a dále pastózní tenkovrstvé modifikované silikátové omítky s fotokatalickým efektem v zrnitosti, typu struktury a odstínu dle zadání investora. _x000d_
A to s dodržením technologických přestávek mezi aplikovanými vrstvami nového souvrství dle TP _x000d_
dodavatele systému ETICS._x000d_
_x000d_
_x000d_
Položka obsahuje i zakrývání výplní fólií vč. dodávky fólie. </t>
  </si>
  <si>
    <t>"oprava fasády"758</t>
  </si>
  <si>
    <t>R-6223030</t>
  </si>
  <si>
    <t xml:space="preserve">Demontáž a zpětná montáž  prvků na fasádě</t>
  </si>
  <si>
    <t>kus</t>
  </si>
  <si>
    <t>-1205685050</t>
  </si>
  <si>
    <t>9</t>
  </si>
  <si>
    <t>R-6323890</t>
  </si>
  <si>
    <t xml:space="preserve">Vyčištění, vybroušení stávající konstrukce střechy, vyrovnání a opravná hmota na broušený / očištěný podklad v tl. do 50 mm vč. dodávky materiálů </t>
  </si>
  <si>
    <t>1592015995</t>
  </si>
  <si>
    <t>"viz. výkresy nového stavu "</t>
  </si>
  <si>
    <t>"viz. výkresy bouracích prací - stávající skladby "</t>
  </si>
  <si>
    <t>"S1"222</t>
  </si>
  <si>
    <t>"S3"60</t>
  </si>
  <si>
    <t>"S4"236</t>
  </si>
  <si>
    <t>"S2"30</t>
  </si>
  <si>
    <t>Součet</t>
  </si>
  <si>
    <t>10</t>
  </si>
  <si>
    <t>R-6323891</t>
  </si>
  <si>
    <t>Vyčištění, vybroušení stávající konstrukce atiky, D+M vyrovnávací a opravná hmota tl. 1-20 mm</t>
  </si>
  <si>
    <t>616879713</t>
  </si>
  <si>
    <t>Ostatní konstrukce a práce-bourání</t>
  </si>
  <si>
    <t>11</t>
  </si>
  <si>
    <t>938902121</t>
  </si>
  <si>
    <t>Čištění ploch dřevěných konstrukcí ocelovými kartáči</t>
  </si>
  <si>
    <t>CS ÚRS 2022 02</t>
  </si>
  <si>
    <t>-871125821</t>
  </si>
  <si>
    <t>"viz. skladba S2"58</t>
  </si>
  <si>
    <t>941321111</t>
  </si>
  <si>
    <t>Montáž lešení řadového modulového těžkého zatížení do 300 kg/m2 š od 0,9 do 1,2 m v do 10 m</t>
  </si>
  <si>
    <t>-1976713608</t>
  </si>
  <si>
    <t>"pro provedení střechy a fasády "1289</t>
  </si>
  <si>
    <t>13</t>
  </si>
  <si>
    <t>941321211</t>
  </si>
  <si>
    <t>Příplatek k lešení řadovému modulovému těžkému do 300 kg/m2 š od 0,9 do 1,2 m v do 10 m za každý den použití</t>
  </si>
  <si>
    <t>1288671891</t>
  </si>
  <si>
    <t>"nájem na 90 dnů"1289*90</t>
  </si>
  <si>
    <t>14</t>
  </si>
  <si>
    <t>941321811</t>
  </si>
  <si>
    <t>Demontáž lešení řadového modulového těžkého zatížení do 300 kg/m2 š od 0,9 do 1,2 m v do 10 m</t>
  </si>
  <si>
    <t>1373017367</t>
  </si>
  <si>
    <t>15</t>
  </si>
  <si>
    <t>944711114</t>
  </si>
  <si>
    <t>Montáž záchytné stříšky š přes 2,5 m</t>
  </si>
  <si>
    <t>2133105403</t>
  </si>
  <si>
    <t>16</t>
  </si>
  <si>
    <t>944711214</t>
  </si>
  <si>
    <t>Příplatek k záchytné stříšce š přes 2,5 m za každý den použití</t>
  </si>
  <si>
    <t>1762757346</t>
  </si>
  <si>
    <t>"nájem na 90 dnů"3*90</t>
  </si>
  <si>
    <t>17</t>
  </si>
  <si>
    <t>944711814</t>
  </si>
  <si>
    <t>Demontáž záchytné stříšky š přes 2,5 m</t>
  </si>
  <si>
    <t>-1812406402</t>
  </si>
  <si>
    <t>18</t>
  </si>
  <si>
    <t>945412111</t>
  </si>
  <si>
    <t>Teleskopická hydraulická montážní plošina výška zdvihu do 8 m</t>
  </si>
  <si>
    <t>den</t>
  </si>
  <si>
    <t>CS ÚRS 2024 02</t>
  </si>
  <si>
    <t>-953472432</t>
  </si>
  <si>
    <t>19</t>
  </si>
  <si>
    <t>965082941</t>
  </si>
  <si>
    <t>Odstranění násypů pod podlahami tl přes 200 mm</t>
  </si>
  <si>
    <t>m3</t>
  </si>
  <si>
    <t>-1718321325</t>
  </si>
  <si>
    <t>"S1"222*0,3</t>
  </si>
  <si>
    <t>"S3"60*0,3</t>
  </si>
  <si>
    <t>"S4"236*0,3</t>
  </si>
  <si>
    <t>"S2"30*0,3</t>
  </si>
  <si>
    <t>20</t>
  </si>
  <si>
    <t>968082021</t>
  </si>
  <si>
    <t>Vybourání plastových zárubní dveří plochy do 2 m2</t>
  </si>
  <si>
    <t>-300875012</t>
  </si>
  <si>
    <t>"viz. výkresy bouracích prací"1*2,8</t>
  </si>
  <si>
    <t>R-9421010</t>
  </si>
  <si>
    <t>Montáž, nájem na 90 dnů , demontáž stavebního výtahu na střechu - výška do 10 m</t>
  </si>
  <si>
    <t>soubor</t>
  </si>
  <si>
    <t>-2016828784</t>
  </si>
  <si>
    <t>22</t>
  </si>
  <si>
    <t>R-9710816</t>
  </si>
  <si>
    <t>Odstranění desky heraklit tl. 25 mm</t>
  </si>
  <si>
    <t>-1339589993</t>
  </si>
  <si>
    <t>23</t>
  </si>
  <si>
    <t>R-9710818</t>
  </si>
  <si>
    <t>Demontáž odvětrávacích komínků s integrovanou PVC manžetou včetně napojení potrubí v délce cca 1 - 1,5 m Ø cca 110-125</t>
  </si>
  <si>
    <t>1072927809</t>
  </si>
  <si>
    <t>"viz. výkresy bouracích prací - příloha č. 1 - stávající prvky střechy"10</t>
  </si>
  <si>
    <t>24</t>
  </si>
  <si>
    <t>R-9710819</t>
  </si>
  <si>
    <t>Demontáž odvětrávacích komínků s integrovanou PVC manžetou včetně napojení potrubí v délce cca 1 - 1,5 m Ø cca 80 - 110</t>
  </si>
  <si>
    <t>224154271</t>
  </si>
  <si>
    <t>"viz. výkresy bouracích prací - příloha č. 1 - stávající prvky střechy"1</t>
  </si>
  <si>
    <t>25</t>
  </si>
  <si>
    <t>R-9710820</t>
  </si>
  <si>
    <t>Demontáž PVC větracích komínků určených pro odvětrání plochých střech s izolační vrstvou z měkčeného PVC.</t>
  </si>
  <si>
    <t>835333967</t>
  </si>
  <si>
    <t>"viz. výkresy bouracích prací - příloha č. 1 - stávající prvky střechy"12</t>
  </si>
  <si>
    <t>26</t>
  </si>
  <si>
    <t>R-9785020</t>
  </si>
  <si>
    <t>Provedení Prostup přes stávající atiku pro pojistný přepad DN 125, délka 0,4 m vč. zpětného zapravení, vč. dodávky materiálu</t>
  </si>
  <si>
    <t>1135628009</t>
  </si>
  <si>
    <t>27</t>
  </si>
  <si>
    <t>R-9785021</t>
  </si>
  <si>
    <t xml:space="preserve">Zaslepení stávajícího prostupu přes atiku </t>
  </si>
  <si>
    <t>1936086210</t>
  </si>
  <si>
    <t>997</t>
  </si>
  <si>
    <t>Doprava suti a vybouraných hmot</t>
  </si>
  <si>
    <t>28</t>
  </si>
  <si>
    <t>997013112</t>
  </si>
  <si>
    <t>Vnitrostaveništní doprava suti a vybouraných hmot pro budovy v přes 6 do 9 m</t>
  </si>
  <si>
    <t>t</t>
  </si>
  <si>
    <t>-1490453158</t>
  </si>
  <si>
    <t>29</t>
  </si>
  <si>
    <t>997013311</t>
  </si>
  <si>
    <t>Montáž a demontáž shozu suti v do 10 m</t>
  </si>
  <si>
    <t>-930633136</t>
  </si>
  <si>
    <t>30</t>
  </si>
  <si>
    <t>997013321</t>
  </si>
  <si>
    <t>Příplatek k shozu suti v do 10 m za první a ZKD den použití</t>
  </si>
  <si>
    <t>238648075</t>
  </si>
  <si>
    <t>"nájem na 90 dnů"14*90</t>
  </si>
  <si>
    <t>31</t>
  </si>
  <si>
    <t>997013501</t>
  </si>
  <si>
    <t>Odvoz suti a vybouraných hmot na skládku nebo meziskládku do 1 km se složením</t>
  </si>
  <si>
    <t>1788639207</t>
  </si>
  <si>
    <t>32</t>
  </si>
  <si>
    <t>997013509</t>
  </si>
  <si>
    <t>Příplatek k odvozu suti a vybouraných hmot na skládku ZKD 1 km přes 1 km</t>
  </si>
  <si>
    <t>-1917524050</t>
  </si>
  <si>
    <t>316,112*19 'Přepočtené koeficientem množství</t>
  </si>
  <si>
    <t>33</t>
  </si>
  <si>
    <t>997013631</t>
  </si>
  <si>
    <t>Poplatek za uložení na skládce (skládkovné) stavebního odpadu směsného kód odpadu 17 09 04</t>
  </si>
  <si>
    <t>-705399005</t>
  </si>
  <si>
    <t>34</t>
  </si>
  <si>
    <t>997013814</t>
  </si>
  <si>
    <t>Poplatek za uložení na skládce (skládkovné) stavebního odpadu izolací kód odpadu 17 06 04</t>
  </si>
  <si>
    <t>-662287502</t>
  </si>
  <si>
    <t>998</t>
  </si>
  <si>
    <t>Přesun hmot</t>
  </si>
  <si>
    <t>35</t>
  </si>
  <si>
    <t>998011002</t>
  </si>
  <si>
    <t>Přesun hmot pro budovy zděné v přes 6 do 12 m</t>
  </si>
  <si>
    <t>1637467402</t>
  </si>
  <si>
    <t>PSV</t>
  </si>
  <si>
    <t>Práce a dodávky PSV</t>
  </si>
  <si>
    <t>712</t>
  </si>
  <si>
    <t>Povlakové krytiny</t>
  </si>
  <si>
    <t>36</t>
  </si>
  <si>
    <t>712311101</t>
  </si>
  <si>
    <t>Provedení povlakové krytiny střech do 10° za studena lakem penetračním nebo asfaltovým</t>
  </si>
  <si>
    <t>1137986197</t>
  </si>
  <si>
    <t>"viz.výkresy nového stavu - skladby S1-S4, Sa,b,c"</t>
  </si>
  <si>
    <t>"S1"222+60*1,3</t>
  </si>
  <si>
    <t>"S3"60+58*1,3</t>
  </si>
  <si>
    <t>"S4"236+61,6*1,3</t>
  </si>
  <si>
    <t>"S2"22*1,3</t>
  </si>
  <si>
    <t>37</t>
  </si>
  <si>
    <t>11163150</t>
  </si>
  <si>
    <t>lak penetrační asfaltový</t>
  </si>
  <si>
    <t>503713934</t>
  </si>
  <si>
    <t>780,08*0,00032 'Přepočtené koeficientem množství</t>
  </si>
  <si>
    <t>38</t>
  </si>
  <si>
    <t>712331111</t>
  </si>
  <si>
    <t>Provedení povlakové krytiny střech do 10° podkladní vrstvy pásy na sucho samolepící</t>
  </si>
  <si>
    <t>-1982924127</t>
  </si>
  <si>
    <t>"viz. skladba |S2"30*2</t>
  </si>
  <si>
    <t>39</t>
  </si>
  <si>
    <t>62856007</t>
  </si>
  <si>
    <t>pás asfaltový samolepicí modifikovaný SBS s vložkou z hliníkové fólie s textilií se spalitelnou fólií nebo jemnozrnným minerálním posypem nebo textilií na horním povrchu tl 2,5mm</t>
  </si>
  <si>
    <t>1240025059</t>
  </si>
  <si>
    <t>60*1,1655 'Přepočtené koeficientem množství</t>
  </si>
  <si>
    <t>40</t>
  </si>
  <si>
    <t>712340833</t>
  </si>
  <si>
    <t>Odstranění povlakové krytiny střech do 10° z pásů NAIP přitavených v plné ploše třívrstvé</t>
  </si>
  <si>
    <t>1802079462</t>
  </si>
  <si>
    <t>"viz. výkresy bouracích preací - skladba S2"30+22*1,3</t>
  </si>
  <si>
    <t>41</t>
  </si>
  <si>
    <t>712340834</t>
  </si>
  <si>
    <t>Příplatek k odstranění povlakové krytiny střech do 10° z pásů NAIP přitavených v plné ploše ZKD vrstvu</t>
  </si>
  <si>
    <t>595714839</t>
  </si>
  <si>
    <t>"viz. výkresy bouracích preací - skladba S2"(30+22*1,3)*2</t>
  </si>
  <si>
    <t>"S1"(222+60*1,3)*2</t>
  </si>
  <si>
    <t>"S3"(60+58*1,3)*2</t>
  </si>
  <si>
    <t>"S4"(236+61,6*1,3)*2</t>
  </si>
  <si>
    <t>42</t>
  </si>
  <si>
    <t>712341559</t>
  </si>
  <si>
    <t>Provedení povlakové krytiny střech do 10° pásy NAIP přitavením v plné ploše</t>
  </si>
  <si>
    <t>89522775</t>
  </si>
  <si>
    <t>43</t>
  </si>
  <si>
    <t>62856011</t>
  </si>
  <si>
    <t>pás asfaltový natavitelný modifikovaný SBS s vložkou z hliníkové fólie s textilií a spalitelnou PE fólií nebo jemnozrnným minerálním posypem na horním povrchu tl 4,0mm</t>
  </si>
  <si>
    <t>498092352</t>
  </si>
  <si>
    <t>780,08*1,1655 'Přepočtené koeficientem množství</t>
  </si>
  <si>
    <t>44</t>
  </si>
  <si>
    <t>712361803</t>
  </si>
  <si>
    <t>Odstranění povlakové krytiny střech do 10° z fólií přilepených v plné ploše</t>
  </si>
  <si>
    <t>-79353921</t>
  </si>
  <si>
    <t>45</t>
  </si>
  <si>
    <t>712363803</t>
  </si>
  <si>
    <t>Odstranění povlakové krytiny mechanicky kotvené do betonu, budova v do 18 m</t>
  </si>
  <si>
    <t>992773963</t>
  </si>
  <si>
    <t>Poznámka k položce:_x000d_
vč. geotextilie</t>
  </si>
  <si>
    <t>46</t>
  </si>
  <si>
    <t>998712202</t>
  </si>
  <si>
    <t>Přesun hmot procentní pro krytiny povlakové v objektech v přes 6 do 12 m</t>
  </si>
  <si>
    <t>%</t>
  </si>
  <si>
    <t>-1624783827</t>
  </si>
  <si>
    <t>47</t>
  </si>
  <si>
    <t>R-7120090</t>
  </si>
  <si>
    <t xml:space="preserve">D+M EPDM fólie vč. lepení a dodávky lepidla, vč. všech systémových příslušenství a doplňků </t>
  </si>
  <si>
    <t>1147413292</t>
  </si>
  <si>
    <t>"S2"22*1,3+30</t>
  </si>
  <si>
    <t>713</t>
  </si>
  <si>
    <t>Izolace tepelné</t>
  </si>
  <si>
    <t>48</t>
  </si>
  <si>
    <t>713140861</t>
  </si>
  <si>
    <t>Odstranění tepelné izolace střech nadstřešní lepené z polystyrenu suchého tl do 100 mm</t>
  </si>
  <si>
    <t>433864772</t>
  </si>
  <si>
    <t>49</t>
  </si>
  <si>
    <t>713140863</t>
  </si>
  <si>
    <t>Odstranění tepelné izolace střech nadstřešní lepené z polystyrenu suchého tl přes 100 do 200 mm</t>
  </si>
  <si>
    <t>-1265427028</t>
  </si>
  <si>
    <t>"viz. výkresy bouracích preací - skladba S2"30</t>
  </si>
  <si>
    <t>50</t>
  </si>
  <si>
    <t>R-7131411</t>
  </si>
  <si>
    <t>Montáž izolace tepelné střech plochých lepené za studena plně 3 vrstvy rohoží, pásů, dílců, desek</t>
  </si>
  <si>
    <t>1598845134</t>
  </si>
  <si>
    <t>"viz.výkresy nového stavu - skladby S1-S4, "</t>
  </si>
  <si>
    <t>51</t>
  </si>
  <si>
    <t>28375909</t>
  </si>
  <si>
    <t xml:space="preserve">deska EPS 150 pro konstrukce s vysokým zatížením  tl 50mm</t>
  </si>
  <si>
    <t>1864847181</t>
  </si>
  <si>
    <t>"S1"222*2*1,1</t>
  </si>
  <si>
    <t>"S3"60*2*1,1</t>
  </si>
  <si>
    <t>"S4"236*2*1,1</t>
  </si>
  <si>
    <t>52</t>
  </si>
  <si>
    <t>28375912</t>
  </si>
  <si>
    <t>deska EPS 150 pro konstrukce s vysokým zatížením tl 80mm</t>
  </si>
  <si>
    <t>1762754276</t>
  </si>
  <si>
    <t>"S2"30*1,1</t>
  </si>
  <si>
    <t>53</t>
  </si>
  <si>
    <t>51275224</t>
  </si>
  <si>
    <t>54</t>
  </si>
  <si>
    <t>28376510</t>
  </si>
  <si>
    <t>deska izolační PIR s oboustrannou kompozitní fólií s hliníkovou vložkou pro ploché střechy λ=0,023 tl 50mm</t>
  </si>
  <si>
    <t>1830861588</t>
  </si>
  <si>
    <t>548*1,15 'Přepočtené koeficientem množství</t>
  </si>
  <si>
    <t>55</t>
  </si>
  <si>
    <t>713141331</t>
  </si>
  <si>
    <t>Montáž izolace tepelné střech plochých lepené za studena zplna, spádová vrstva</t>
  </si>
  <si>
    <t>310081258</t>
  </si>
  <si>
    <t>56</t>
  </si>
  <si>
    <t>28376142</t>
  </si>
  <si>
    <t>klín izolační spád do 5% EPS 150</t>
  </si>
  <si>
    <t>-22513601</t>
  </si>
  <si>
    <t>"S1"222*0,18*1,1</t>
  </si>
  <si>
    <t>"S3"60*0,16*1,1</t>
  </si>
  <si>
    <t>"S4"236*0,16*1,1</t>
  </si>
  <si>
    <t>"S2"30*0,05*1,1</t>
  </si>
  <si>
    <t>57</t>
  </si>
  <si>
    <t>998713202</t>
  </si>
  <si>
    <t>Přesun hmot procentní pro izolace tepelné v objektech v přes 6 do 12 m</t>
  </si>
  <si>
    <t>-284389841</t>
  </si>
  <si>
    <t>58</t>
  </si>
  <si>
    <t>R-7131408</t>
  </si>
  <si>
    <t>Odstranění Desky tepelného izolantu typu POLSID s nakašírovaným asfaltovým pásem</t>
  </si>
  <si>
    <t>1109209194</t>
  </si>
  <si>
    <t>721</t>
  </si>
  <si>
    <t>Zdravotechnika - vnitřní kanalizace</t>
  </si>
  <si>
    <t>59</t>
  </si>
  <si>
    <t>721210823</t>
  </si>
  <si>
    <t xml:space="preserve">Demontáž vpustí střešních </t>
  </si>
  <si>
    <t>-32472636</t>
  </si>
  <si>
    <t>Poznámka k položce:_x000d_
Demontáž svislé střešní vpusti DN 125 a potrubí DN 125 v délce cca 1 - 1,5 m (napojení na stávající svod dešťové kanalizace)</t>
  </si>
  <si>
    <t>"viz. příloha č. 1 bouracích prací - výpis střešních prvků"4</t>
  </si>
  <si>
    <t>60</t>
  </si>
  <si>
    <t>998721202</t>
  </si>
  <si>
    <t>Přesun hmot procentní pro vnitřní kanalizaci v objektech v přes 6 do 12 m</t>
  </si>
  <si>
    <t>-2046404707</t>
  </si>
  <si>
    <t>61</t>
  </si>
  <si>
    <t>R-7210900</t>
  </si>
  <si>
    <t>D+M Svislý střešní vtok s integrovaným EPDM límcem DN 125. Potrubí PVC DN 125 v délce cca 1 - 1,5 m Přímé napojení DN 110 na stávající svod dešťové kanalizace</t>
  </si>
  <si>
    <t>-649631203</t>
  </si>
  <si>
    <t>Poznámka k položce:_x000d_
vč. souvisejícch stavebních prací</t>
  </si>
  <si>
    <t>62</t>
  </si>
  <si>
    <t>R-7213090</t>
  </si>
  <si>
    <t>D+M Chrlič kulatý DN 125 s integrovanou EPDM manžetou. Osazení krycí manžety na fasádě</t>
  </si>
  <si>
    <t>-1414038242</t>
  </si>
  <si>
    <t>762</t>
  </si>
  <si>
    <t>Konstrukce tesařské</t>
  </si>
  <si>
    <t>63</t>
  </si>
  <si>
    <t>762341047</t>
  </si>
  <si>
    <t>Bednění střech rovných sklon do 60° z desek OSB tl 25 mm na pero a drážku šroubovaných na rošt</t>
  </si>
  <si>
    <t>-932352037</t>
  </si>
  <si>
    <t>"viz. skladba S2"30</t>
  </si>
  <si>
    <t>64</t>
  </si>
  <si>
    <t>998762202</t>
  </si>
  <si>
    <t>Přesun hmot procentní pro kce tesařské v objektech v přes 6 do 12 m</t>
  </si>
  <si>
    <t>950709990</t>
  </si>
  <si>
    <t>65</t>
  </si>
  <si>
    <t>R-7620012</t>
  </si>
  <si>
    <t xml:space="preserve">Výměna poškozených částí dřevěné konstrukce </t>
  </si>
  <si>
    <t>175549401</t>
  </si>
  <si>
    <t xml:space="preserve">Poznámka k položce:_x000d_
Položka obsahuje : _x000d_
_x000d_
- vyřezání a demontáž stávajícího hranolu _x000d_
- dodávka a montáž hranolu vč. impergnace _x000d_
- veškeré spojovací a kotevní prvky </t>
  </si>
  <si>
    <t>"předpoklad"20</t>
  </si>
  <si>
    <t>66</t>
  </si>
  <si>
    <t>R-7623089</t>
  </si>
  <si>
    <t>D+M voděodolné překližky tl. 18 mm vč. kotvení a dodávky kotevních a spojovacích prvků</t>
  </si>
  <si>
    <t>-679979402</t>
  </si>
  <si>
    <t>"viz. výkresy nového stavu - skladba Sa,b,c,"</t>
  </si>
  <si>
    <t>(60+58+61,6)*1,3</t>
  </si>
  <si>
    <t>764</t>
  </si>
  <si>
    <t>Konstrukce klempířské</t>
  </si>
  <si>
    <t>67</t>
  </si>
  <si>
    <t>764002841</t>
  </si>
  <si>
    <t>Demontáž oplechování horních ploch zdí a nadezdívek do suti</t>
  </si>
  <si>
    <t>-3853349</t>
  </si>
  <si>
    <t>"viz. výpis kl. prvků - bourací práce"174</t>
  </si>
  <si>
    <t>68</t>
  </si>
  <si>
    <t>764002871</t>
  </si>
  <si>
    <t>Demontáž lemování zdí do suti</t>
  </si>
  <si>
    <t>768280019</t>
  </si>
  <si>
    <t>"viz. výpis kl. prvků - bourací práce-Boční lemování (styk střecha S3 / svislá stěna, fasáda, sokl"21</t>
  </si>
  <si>
    <t>69</t>
  </si>
  <si>
    <t>764004801</t>
  </si>
  <si>
    <t>Demontáž podokapního žlabu do suti</t>
  </si>
  <si>
    <t>-1431406404</t>
  </si>
  <si>
    <t>70</t>
  </si>
  <si>
    <t>764004861</t>
  </si>
  <si>
    <t>Demontáž svodu do suti</t>
  </si>
  <si>
    <t>2005743810</t>
  </si>
  <si>
    <t>71</t>
  </si>
  <si>
    <t>764214605</t>
  </si>
  <si>
    <t>Oplechování horních ploch a atik bez rohů z Pz s povrch úpravou mechanicky kotvené rš 400 mm</t>
  </si>
  <si>
    <t>-14928718</t>
  </si>
  <si>
    <t>"viz. 9/K"3,5</t>
  </si>
  <si>
    <t>72</t>
  </si>
  <si>
    <t>764214606</t>
  </si>
  <si>
    <t>Oplechování horních ploch a atik bez rohů z Pz s povrch úpravou mechanicky kotvené rš 500 mm</t>
  </si>
  <si>
    <t>-547554338</t>
  </si>
  <si>
    <t>"viz. K01"174</t>
  </si>
  <si>
    <t>73</t>
  </si>
  <si>
    <t>764511603</t>
  </si>
  <si>
    <t>Žlab podokapní půlkruhový z Pz s povrchovou úpravou rš 400 mm</t>
  </si>
  <si>
    <t>2137192990</t>
  </si>
  <si>
    <t>"viz. výpis klempířských prvků - 6/K"2</t>
  </si>
  <si>
    <t>74</t>
  </si>
  <si>
    <t>764518623</t>
  </si>
  <si>
    <t>Svody kruhové včetně objímek, kolen, odskoků z Pz s povrchovou úpravou průměru 120 mm</t>
  </si>
  <si>
    <t>1485844574</t>
  </si>
  <si>
    <t>"viz. výpis klempířských prvků - 5/K, 8/K"4*2</t>
  </si>
  <si>
    <t>75</t>
  </si>
  <si>
    <t>998764202</t>
  </si>
  <si>
    <t>Přesun hmot procentní pro konstrukce klempířské v objektech v přes 6 do 12 m</t>
  </si>
  <si>
    <t>1026194357</t>
  </si>
  <si>
    <t>76</t>
  </si>
  <si>
    <t>R-7640020</t>
  </si>
  <si>
    <t>D+M Přechodový profil mezi S1 a S2, popl. plech - viz. K02</t>
  </si>
  <si>
    <t>269027081</t>
  </si>
  <si>
    <t>"viz. K02"6</t>
  </si>
  <si>
    <t>77</t>
  </si>
  <si>
    <t>R-7640021</t>
  </si>
  <si>
    <t>D+M Boční lemování (styk střecha S3 / svislá stěna, fasáda, sokl)- viz. K03</t>
  </si>
  <si>
    <t>-74583181</t>
  </si>
  <si>
    <t>"viz. K03"21</t>
  </si>
  <si>
    <t>78</t>
  </si>
  <si>
    <t>R-7645092</t>
  </si>
  <si>
    <t xml:space="preserve">D+M  Sběrný žlabový kotlík</t>
  </si>
  <si>
    <t>-1177419936</t>
  </si>
  <si>
    <t>"viz. výpis kl. prvků - K/4, K/7"2</t>
  </si>
  <si>
    <t>767</t>
  </si>
  <si>
    <t>Konstrukce zámečnické</t>
  </si>
  <si>
    <t>79</t>
  </si>
  <si>
    <t>998767202</t>
  </si>
  <si>
    <t>Přesun hmot procentní pro zámečnické konstrukce v objektech v přes 6 do 12 m</t>
  </si>
  <si>
    <t>-1901063785</t>
  </si>
  <si>
    <t>80</t>
  </si>
  <si>
    <t>R-7670020</t>
  </si>
  <si>
    <t xml:space="preserve">D+M hliníkových vstupních dveří - viz. T01, vč. purenitu </t>
  </si>
  <si>
    <t>1869446470</t>
  </si>
  <si>
    <t>81</t>
  </si>
  <si>
    <t>R-7672024</t>
  </si>
  <si>
    <t xml:space="preserve">D+M záchytného systému </t>
  </si>
  <si>
    <t>-538739928</t>
  </si>
  <si>
    <t xml:space="preserve">Poznámka k položce:_x000d_
Položka obsahuje : _x000d_
_x000d_
Dodávku a montáž sloupků vč.základu (beton vč. kari síta, bednění, vč. kotvení a dodávky kotevních prvků _x000d_
Dodávku a montáž nerez lan _x000d_
_x000d_
Zpracování výrobní dokumentace před dodáním záchytného systému na střechu, tato mudí být schválena obejdnatelem a projektantem_x000d_
_x000d_
Dodávku a montáž veškerých systémových doplňků a příslušenství _x000d_
_x000d_
Revizi záchytného sytému vč. návodu k obsluze a užívání _x000d_
</t>
  </si>
  <si>
    <t>"záchytný systém"93</t>
  </si>
  <si>
    <t>82</t>
  </si>
  <si>
    <t>R-7678020</t>
  </si>
  <si>
    <t xml:space="preserve">D+M vyrovnávacího stupně </t>
  </si>
  <si>
    <t>-667570444</t>
  </si>
  <si>
    <t>83</t>
  </si>
  <si>
    <t>R-7678050</t>
  </si>
  <si>
    <t>D+M Odvětrávací komínky s integrovanou EPDM manžetou včetně napojení potrubí v délce cca 1 - 1,5 m Ø cca 110-125</t>
  </si>
  <si>
    <t>-1306477904</t>
  </si>
  <si>
    <t>Poznámka k položce:_x000d_
vč. souvisejících stavebních úprav</t>
  </si>
  <si>
    <t>84</t>
  </si>
  <si>
    <t>R-7678051</t>
  </si>
  <si>
    <t>D+M Odvětrávací komínky s integrovanou EPDM manžetou včetně napojení potrubí v délce cca 1 - 1,5 m Ø cca 80 - 110</t>
  </si>
  <si>
    <t>636251547</t>
  </si>
  <si>
    <t>85</t>
  </si>
  <si>
    <t>R-7678950</t>
  </si>
  <si>
    <t>D+M očištění, nátěr žebříku, doplnění o středovou lištu, vč. dodávky materiálu</t>
  </si>
  <si>
    <t>1680229822</t>
  </si>
  <si>
    <t>Poznámka k položce:_x000d_
dl. 4200 mm</t>
  </si>
  <si>
    <t>783</t>
  </si>
  <si>
    <t>Dokončovací práce - nátěry</t>
  </si>
  <si>
    <t>86</t>
  </si>
  <si>
    <t>783203120</t>
  </si>
  <si>
    <t>Provedení napouštěcího dvojnásobného nátěru tesařských konstrukcí zabudovaných do konstrukce</t>
  </si>
  <si>
    <t>629348893</t>
  </si>
  <si>
    <t>87</t>
  </si>
  <si>
    <t>24626703</t>
  </si>
  <si>
    <t>hmota nátěrová syntetická s obsahem biocidů napouštěcí na dřevo</t>
  </si>
  <si>
    <t>litr</t>
  </si>
  <si>
    <t>-1275061510</t>
  </si>
  <si>
    <t>58*0,18 'Přepočtené koeficientem množství</t>
  </si>
  <si>
    <t>002 - Hromosvod</t>
  </si>
  <si>
    <t xml:space="preserve"> </t>
  </si>
  <si>
    <t>D1 - Elektromontáže</t>
  </si>
  <si>
    <t>D2 - Zemní práce</t>
  </si>
  <si>
    <t xml:space="preserve">D3 - Materiály </t>
  </si>
  <si>
    <t>D4 - HZS</t>
  </si>
  <si>
    <t>D6 - HZS</t>
  </si>
  <si>
    <t>D1</t>
  </si>
  <si>
    <t>Elektromontáže</t>
  </si>
  <si>
    <t>Pol1</t>
  </si>
  <si>
    <t>uzem. v zemi FeZn do 120 mm2 vč.svorek;propoj.aj.</t>
  </si>
  <si>
    <t>Pol2</t>
  </si>
  <si>
    <t>uzem. v zemi FeZn R=8-10 mm vč.svorek;propoj.aj.</t>
  </si>
  <si>
    <t>Pol3</t>
  </si>
  <si>
    <t xml:space="preserve">svod. vodiče AlMgSi  (CUI) R=8mm + podpěry</t>
  </si>
  <si>
    <t>Pol4</t>
  </si>
  <si>
    <t>jímací tyč do 3m délky vč.upevnění</t>
  </si>
  <si>
    <t>ks</t>
  </si>
  <si>
    <t>Pol5</t>
  </si>
  <si>
    <t xml:space="preserve">svorky hromosvodové do 2 šroubu  SS</t>
  </si>
  <si>
    <t>Pol6</t>
  </si>
  <si>
    <t xml:space="preserve">svorky hromosvodové do 2 šroubu  SP1</t>
  </si>
  <si>
    <t>Pol7</t>
  </si>
  <si>
    <t>svorky hromosvodové do 2 šroubu SR 03</t>
  </si>
  <si>
    <t>Pol8</t>
  </si>
  <si>
    <t>svorky hromosv.nad 2 šrouby ( SZ )</t>
  </si>
  <si>
    <t>Pol9</t>
  </si>
  <si>
    <t>svorky hromosv.nad 2 šrouby SK</t>
  </si>
  <si>
    <t>Pol10</t>
  </si>
  <si>
    <t>tyčový zemnič vč.zaražení do země a připoj. do 2m</t>
  </si>
  <si>
    <t>Pol11</t>
  </si>
  <si>
    <t>ochranný úhelník nebo trubka s držáky do zdiva</t>
  </si>
  <si>
    <t>Pol12</t>
  </si>
  <si>
    <t>osaz.hmožd.do zdi tvrd.kamene/žel.bet. HM 8</t>
  </si>
  <si>
    <t>Pol13</t>
  </si>
  <si>
    <t xml:space="preserve">montáž  podpěry  KOVO -V    bet.</t>
  </si>
  <si>
    <t>D2</t>
  </si>
  <si>
    <t>Zemní práce</t>
  </si>
  <si>
    <t>Pol14</t>
  </si>
  <si>
    <t>kabel.rýha 20-35cm šíř. 70cm hloub. zem.tř.3</t>
  </si>
  <si>
    <t>Pol15</t>
  </si>
  <si>
    <t>kabel.rýha 20-35cm šíř. 70cm hl. zem.tř.4</t>
  </si>
  <si>
    <t>Pol16</t>
  </si>
  <si>
    <t>hutnění zeminy vrstvy 20cm</t>
  </si>
  <si>
    <t>Pol17</t>
  </si>
  <si>
    <t>fólie výstražná z PVC šířky 33cm</t>
  </si>
  <si>
    <t>Pol18</t>
  </si>
  <si>
    <t>ruč.zához.kab.rýhy 20-35cm šíř.70cm hl.zem.tř.3</t>
  </si>
  <si>
    <t>Pol19</t>
  </si>
  <si>
    <t>ruč.zához.kab.rýhy 20-35cm šíř.70cm hl.zem.tř.4</t>
  </si>
  <si>
    <t>D3</t>
  </si>
  <si>
    <t xml:space="preserve">Materiály </t>
  </si>
  <si>
    <t>Pol20</t>
  </si>
  <si>
    <t>ZEM.DUZ DRZAK OCHR.UHEL.DO ZDI</t>
  </si>
  <si>
    <t>Ks</t>
  </si>
  <si>
    <t>Pol21</t>
  </si>
  <si>
    <t>ZEM.DRAT FEZN 10 MM (0.62 kg/m)</t>
  </si>
  <si>
    <t>Kg</t>
  </si>
  <si>
    <t>Pol22</t>
  </si>
  <si>
    <t>ZEM.TYC JIMACI JP 2,5M AL</t>
  </si>
  <si>
    <t>KS</t>
  </si>
  <si>
    <t>Pol23</t>
  </si>
  <si>
    <t>ZEM.SVORKA SK</t>
  </si>
  <si>
    <t>Pol24</t>
  </si>
  <si>
    <t>ZEM.OCHR. UHELNIK OU 1,7M</t>
  </si>
  <si>
    <t>Pol25</t>
  </si>
  <si>
    <t>ZEM.PODP.PV 21 NALEP. +DRŽÁK150</t>
  </si>
  <si>
    <t>Pol26</t>
  </si>
  <si>
    <t xml:space="preserve">ZEM.PODPĚRA KOVO  IZT - V/ beton 100X100</t>
  </si>
  <si>
    <t>Pol27</t>
  </si>
  <si>
    <t>ZEM.SVORKA SZ</t>
  </si>
  <si>
    <t>Pol28</t>
  </si>
  <si>
    <t>ZEM.SVORKA SS</t>
  </si>
  <si>
    <t>Pol29</t>
  </si>
  <si>
    <t>ZEM.SVORKA SJ 01</t>
  </si>
  <si>
    <t>Pol30</t>
  </si>
  <si>
    <t>ZEM.SVORKA SP 01</t>
  </si>
  <si>
    <t>Pol31</t>
  </si>
  <si>
    <t>ZEM.SVORKA SR 02 pas.+pas.</t>
  </si>
  <si>
    <t>Pol32</t>
  </si>
  <si>
    <t>ZEM.SVORKA SR 03 pas.+kul.</t>
  </si>
  <si>
    <t>Pol33</t>
  </si>
  <si>
    <t>ZEM.PASEK FEZN 30/4</t>
  </si>
  <si>
    <t>Pol34</t>
  </si>
  <si>
    <t>FOLIE PLNA-BLESK 33cm</t>
  </si>
  <si>
    <t>Pol35</t>
  </si>
  <si>
    <t>ZEM.TYC ZTP 2M</t>
  </si>
  <si>
    <t>Pol36</t>
  </si>
  <si>
    <t>ZEM.PODPERA PV 21 BET.SROUB</t>
  </si>
  <si>
    <t>Pol37</t>
  </si>
  <si>
    <t xml:space="preserve">ZEM.PODPERA PV  3 P 55 ZAMEK</t>
  </si>
  <si>
    <t>Pol38</t>
  </si>
  <si>
    <t xml:space="preserve">ZEM.V  DRAT AlMgSi 8mm</t>
  </si>
  <si>
    <t>KG</t>
  </si>
  <si>
    <t>Pol39</t>
  </si>
  <si>
    <t>Tyč izolační IZT V430</t>
  </si>
  <si>
    <t>Pol40</t>
  </si>
  <si>
    <t xml:space="preserve">Držák oddál.hrom. na trub.  D-OH ST UNI  prum.100-200mm</t>
  </si>
  <si>
    <t>88</t>
  </si>
  <si>
    <t>Pol41</t>
  </si>
  <si>
    <t xml:space="preserve">HMOZDINKA HM  8</t>
  </si>
  <si>
    <t>90</t>
  </si>
  <si>
    <t>Pol42</t>
  </si>
  <si>
    <t>SMRST.TRUBICE TLS 19/6</t>
  </si>
  <si>
    <t>92</t>
  </si>
  <si>
    <t>D4</t>
  </si>
  <si>
    <t>HZS</t>
  </si>
  <si>
    <t>Pol43</t>
  </si>
  <si>
    <t>Revize hromosvodu</t>
  </si>
  <si>
    <t>hod.</t>
  </si>
  <si>
    <t>94</t>
  </si>
  <si>
    <t>Pol44</t>
  </si>
  <si>
    <t>Demontáž hromosvodu</t>
  </si>
  <si>
    <t>96</t>
  </si>
  <si>
    <t>Pol45</t>
  </si>
  <si>
    <t>Dokončovací práce</t>
  </si>
  <si>
    <t>98</t>
  </si>
  <si>
    <t>Pol46</t>
  </si>
  <si>
    <t>Auto s plošinou do 11m</t>
  </si>
  <si>
    <t>100</t>
  </si>
  <si>
    <t>D6</t>
  </si>
  <si>
    <t>115</t>
  </si>
  <si>
    <t>Prořez materiálu 5% z ceny materiálu</t>
  </si>
  <si>
    <t>-1073927700</t>
  </si>
  <si>
    <t xml:space="preserve">Podružný materiál </t>
  </si>
  <si>
    <t>-905769451</t>
  </si>
  <si>
    <t>99</t>
  </si>
  <si>
    <t>Podíl přidružených výkonů</t>
  </si>
  <si>
    <t>-581664700</t>
  </si>
  <si>
    <t xml:space="preserve">003 - Ostatní a vedlejší náklady </t>
  </si>
  <si>
    <t>Ostrava</t>
  </si>
  <si>
    <t>VRN - Vedlejší rozpočtové náklady</t>
  </si>
  <si>
    <t xml:space="preserve">    VRN9 - Ostatní náklady</t>
  </si>
  <si>
    <t>VRN1 - Průzkumné, geodetické a projektové práce</t>
  </si>
  <si>
    <t>VRN3 - Zařízení staveniště</t>
  </si>
  <si>
    <t>VRN4 - Inženýrská činnost</t>
  </si>
  <si>
    <t>VRN</t>
  </si>
  <si>
    <t>Vedlejší rozpočtové náklady</t>
  </si>
  <si>
    <t>VRN9</t>
  </si>
  <si>
    <t>Ostatní náklady</t>
  </si>
  <si>
    <t>091003000</t>
  </si>
  <si>
    <t xml:space="preserve">Náklady na zajištštění střechy proti zatečení (zaplachtování , zakrytí konstrukcí, apod. )vč. dodávky plachet </t>
  </si>
  <si>
    <t>CS ÚRS 2021 01</t>
  </si>
  <si>
    <t>1024</t>
  </si>
  <si>
    <t>-730297991</t>
  </si>
  <si>
    <t>091003001</t>
  </si>
  <si>
    <t>Zakrytí dlažby geotextilií pod lešení, uvedení ploch do původního stavu (terénní úpravy, osetí trávou)</t>
  </si>
  <si>
    <t>-1241114623</t>
  </si>
  <si>
    <t>VRN1</t>
  </si>
  <si>
    <t>Průzkumné, geodetické a projektové práce</t>
  </si>
  <si>
    <t>013254000</t>
  </si>
  <si>
    <t>Dokumentace skutečného provedení stavby</t>
  </si>
  <si>
    <t>CS ÚRS 2016 01</t>
  </si>
  <si>
    <t>-1566311043</t>
  </si>
  <si>
    <t xml:space="preserve">Poznámka k položce:_x000d_
Dokumentace skutečného provedení v rozsahu dle platné vyhlášky na dokumentaci staveb v počtu dle SOD </t>
  </si>
  <si>
    <t>013254001</t>
  </si>
  <si>
    <t xml:space="preserve">Výrobní a dílenská dokumentace </t>
  </si>
  <si>
    <t>1429517021</t>
  </si>
  <si>
    <t xml:space="preserve">Poznámka k položce:_x000d_
_x000d_
_x000d_
_x000d_
_x000d_
_x000d_
_x000d_
_x000d_
</t>
  </si>
  <si>
    <t>013254101</t>
  </si>
  <si>
    <t xml:space="preserve">Monitoring v průběhu výstavby </t>
  </si>
  <si>
    <t>263080523</t>
  </si>
  <si>
    <t xml:space="preserve">Poznámka k položce:_x000d_
Fotografie nebo videozáznamy zakrývaných konstrukcí a jiných skutečností rozhodných např. pro vícepráce a méněpráce_x000d_
</t>
  </si>
  <si>
    <t>R-99001</t>
  </si>
  <si>
    <t xml:space="preserve">Zpracování technologických postupů proádění prací na jednotlivé činnosti </t>
  </si>
  <si>
    <t>527031241</t>
  </si>
  <si>
    <t>VRN3</t>
  </si>
  <si>
    <t>Zařízení staveniště</t>
  </si>
  <si>
    <t>032103000</t>
  </si>
  <si>
    <t xml:space="preserve">Zařízení staveniště - zřízení, provoz, odstranění </t>
  </si>
  <si>
    <t>-272014244</t>
  </si>
  <si>
    <t xml:space="preserve">Poznámka k položce:_x000d_
Náklady na vybudování a zajištění zařízení staveniště a jeho provoz, údržbu a likvidaci v souladu s platnými právními předpisy, včetně případného zajištění ohlášení dle zákona č. 183/2006 Sb., o územním plánování a stavebním řádu (stavební zákon), ve znění pozdějších předpisů; zřízení staveništních přípojek energií (vody a energie), jejich měření, provoz, údržba, úhrada a likvidace; zajištění případného zimního opatření; náklady na úpravu povrchů po odstranění zařízení staveniště a úklid ploch, na kterých bylo zařízení staveniště provozováno; dodávka, skladování, správa, zabudování a montáž veškerých dílů a materiálů a zařízení týkající se veřejné zakázky; zajištění staveniště proti přístupu nepovolaných osob, zabezpečení staveniště. Náklady na vybavení objektů zařízení staveniště a odstranění objektů zařízení staveniště včetně odvozu. Náklady na střežení, vhodné zabezpečení staveniště._x000d_
Zajištění bezpečného příjezdu a přístupu na staveniště vč. dopravního zmnačení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 _x000d_
_x000d_
Položka obsahuje i zřízení příjezdu ke stavbě, zřízení zpevněné a manipulační plochy např. pro jeřáb nebo jinou techniku. _x000d_
</t>
  </si>
  <si>
    <t>VRN4</t>
  </si>
  <si>
    <t>Inženýrská činnost</t>
  </si>
  <si>
    <t>043103000</t>
  </si>
  <si>
    <t xml:space="preserve">Náklady na provedení zkoušek, revizí a měření </t>
  </si>
  <si>
    <t>-1177961977</t>
  </si>
  <si>
    <t xml:space="preserve">Poznámka k položce:_x000d_
Náklady na provedení zkoušek, revizí a měření, které jsou vyžadovány v  technických normách a dalších předpisech ve vztahu k prováděným pracím, dodávkám a službám a jejichž počet a druh by měl být specifikovaný v dokumentu KZP vyhotoveným zhotovitelem._x000d_
Pokud nejsou uvedeny v jednotlivých profesích_x000d_
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</si>
</sst>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167" fontId="22" fillId="2" borderId="22" xfId="0" applyNumberFormat="1" applyFont="1" applyFill="1" applyBorder="1" applyAlignment="1" applyProtection="1">
      <alignment vertical="center"/>
      <protection locked="0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0.21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0.21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20251906001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Oprava střechy a fasády konzervačního pracoviště v Horní Suché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Horní Suchá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16. 6. 2025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MUZEUM Těšínska, p.o.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ATRIS s.r.o.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Barbora Kyšková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ROUND(SUM(AG95:AG97),2)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ROUND(SUM(AS95:AS97),2)</f>
        <v>0</v>
      </c>
      <c r="AT94" s="114">
        <f>ROUND(SUM(AV94:AW94),2)</f>
        <v>0</v>
      </c>
      <c r="AU94" s="115">
        <f>ROUND(SUM(AU95:AU97),5)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ROUND(SUM(AZ95:AZ97),2)</f>
        <v>0</v>
      </c>
      <c r="BA94" s="114">
        <f>ROUND(SUM(BA95:BA97),2)</f>
        <v>0</v>
      </c>
      <c r="BB94" s="114">
        <f>ROUND(SUM(BB95:BB97),2)</f>
        <v>0</v>
      </c>
      <c r="BC94" s="114">
        <f>ROUND(SUM(BC95:BC97),2)</f>
        <v>0</v>
      </c>
      <c r="BD94" s="116">
        <f>ROUND(SUM(BD95:BD97),2)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'001 - Stavební část 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'001 - Stavební část '!P129</f>
        <v>0</v>
      </c>
      <c r="AV95" s="128">
        <f>'001 - Stavební část '!J33</f>
        <v>0</v>
      </c>
      <c r="AW95" s="128">
        <f>'001 - Stavební část '!J34</f>
        <v>0</v>
      </c>
      <c r="AX95" s="128">
        <f>'001 - Stavební část '!J35</f>
        <v>0</v>
      </c>
      <c r="AY95" s="128">
        <f>'001 - Stavební část '!J36</f>
        <v>0</v>
      </c>
      <c r="AZ95" s="128">
        <f>'001 - Stavební část '!F33</f>
        <v>0</v>
      </c>
      <c r="BA95" s="128">
        <f>'001 - Stavební část '!F34</f>
        <v>0</v>
      </c>
      <c r="BB95" s="128">
        <f>'001 - Stavební část '!F35</f>
        <v>0</v>
      </c>
      <c r="BC95" s="128">
        <f>'001 - Stavební část '!F36</f>
        <v>0</v>
      </c>
      <c r="BD95" s="130">
        <f>'001 - Stavební část 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'002 - Hromosvod'!J30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'002 - Hromosvod'!P121</f>
        <v>0</v>
      </c>
      <c r="AV96" s="128">
        <f>'002 - Hromosvod'!J33</f>
        <v>0</v>
      </c>
      <c r="AW96" s="128">
        <f>'002 - Hromosvod'!J34</f>
        <v>0</v>
      </c>
      <c r="AX96" s="128">
        <f>'002 - Hromosvod'!J35</f>
        <v>0</v>
      </c>
      <c r="AY96" s="128">
        <f>'002 - Hromosvod'!J36</f>
        <v>0</v>
      </c>
      <c r="AZ96" s="128">
        <f>'002 - Hromosvod'!F33</f>
        <v>0</v>
      </c>
      <c r="BA96" s="128">
        <f>'002 - Hromosvod'!F34</f>
        <v>0</v>
      </c>
      <c r="BB96" s="128">
        <f>'002 - Hromosvod'!F35</f>
        <v>0</v>
      </c>
      <c r="BC96" s="128">
        <f>'002 - Hromosvod'!F36</f>
        <v>0</v>
      </c>
      <c r="BD96" s="130">
        <f>'002 - Hromosvod'!F37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'003 - Ostatní a vedlejší 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32">
        <v>0</v>
      </c>
      <c r="AT97" s="133">
        <f>ROUND(SUM(AV97:AW97),2)</f>
        <v>0</v>
      </c>
      <c r="AU97" s="134">
        <f>'003 - Ostatní a vedlejší ...'!P121</f>
        <v>0</v>
      </c>
      <c r="AV97" s="133">
        <f>'003 - Ostatní a vedlejší ...'!J33</f>
        <v>0</v>
      </c>
      <c r="AW97" s="133">
        <f>'003 - Ostatní a vedlejší ...'!J34</f>
        <v>0</v>
      </c>
      <c r="AX97" s="133">
        <f>'003 - Ostatní a vedlejší ...'!J35</f>
        <v>0</v>
      </c>
      <c r="AY97" s="133">
        <f>'003 - Ostatní a vedlejší ...'!J36</f>
        <v>0</v>
      </c>
      <c r="AZ97" s="133">
        <f>'003 - Ostatní a vedlejší ...'!F33</f>
        <v>0</v>
      </c>
      <c r="BA97" s="133">
        <f>'003 - Ostatní a vedlejší ...'!F34</f>
        <v>0</v>
      </c>
      <c r="BB97" s="133">
        <f>'003 - Ostatní a vedlejší ...'!F35</f>
        <v>0</v>
      </c>
      <c r="BC97" s="133">
        <f>'003 - Ostatní a vedlejší ...'!F36</f>
        <v>0</v>
      </c>
      <c r="BD97" s="135">
        <f>'003 - Ostatní a vedlejší ...'!F37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2" customFormat="1" ht="30" customHeight="1">
      <c r="A98" s="38"/>
      <c r="B98" s="39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F98" s="40"/>
      <c r="AG98" s="40"/>
      <c r="AH98" s="40"/>
      <c r="AI98" s="40"/>
      <c r="AJ98" s="40"/>
      <c r="AK98" s="40"/>
      <c r="AL98" s="40"/>
      <c r="AM98" s="40"/>
      <c r="AN98" s="40"/>
      <c r="AO98" s="40"/>
      <c r="AP98" s="40"/>
      <c r="AQ98" s="40"/>
      <c r="AR98" s="44"/>
      <c r="AS98" s="38"/>
      <c r="AT98" s="38"/>
      <c r="AU98" s="38"/>
      <c r="AV98" s="38"/>
      <c r="AW98" s="38"/>
      <c r="AX98" s="38"/>
      <c r="AY98" s="38"/>
      <c r="AZ98" s="38"/>
      <c r="BA98" s="38"/>
      <c r="BB98" s="38"/>
      <c r="BC98" s="38"/>
      <c r="BD98" s="38"/>
      <c r="BE98" s="38"/>
    </row>
    <row r="99" s="2" customFormat="1" ht="6.96" customHeight="1">
      <c r="A99" s="38"/>
      <c r="B99" s="66"/>
      <c r="C99" s="67"/>
      <c r="D99" s="67"/>
      <c r="E99" s="67"/>
      <c r="F99" s="67"/>
      <c r="G99" s="67"/>
      <c r="H99" s="67"/>
      <c r="I99" s="67"/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Y99" s="67"/>
      <c r="Z99" s="67"/>
      <c r="AA99" s="67"/>
      <c r="AB99" s="67"/>
      <c r="AC99" s="67"/>
      <c r="AD99" s="67"/>
      <c r="AE99" s="67"/>
      <c r="AF99" s="67"/>
      <c r="AG99" s="67"/>
      <c r="AH99" s="67"/>
      <c r="AI99" s="67"/>
      <c r="AJ99" s="67"/>
      <c r="AK99" s="67"/>
      <c r="AL99" s="67"/>
      <c r="AM99" s="67"/>
      <c r="AN99" s="67"/>
      <c r="AO99" s="67"/>
      <c r="AP99" s="67"/>
      <c r="AQ99" s="67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</sheetData>
  <sheetProtection sheet="1" formatColumns="0" formatRows="0" objects="1" scenarios="1" spinCount="100000" saltValue="pgZUoSsZwvX0x7k0SaLF3ExgtGX3RxmtJsPJwKzvUgYpD3+V5EcMgNTXd2jBYHHkDAdzmECmjocmJq5fEe5L4A==" hashValue="5p9R67jVavw/SQZcrdDbs/lCPLXpTAWb8EVnFEpmBd2ehkC4WVdHUM6JSL9Ye8r9Fw9iOvQ5P/KVsQ66LslTmw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001 - Stavební část '!C2" display="/"/>
    <hyperlink ref="A96" location="'002 - Hromosvod'!C2" display="/"/>
    <hyperlink ref="A97" location="'003 - Ostatní a vedlejší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střechy a fasády konzervačního pracoviště v Horní Suché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16. 6. 2025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ROUND((SUM(BE129:BE377)),  2)</f>
        <v>0</v>
      </c>
      <c r="G33" s="38"/>
      <c r="H33" s="38"/>
      <c r="I33" s="155">
        <v>0.21</v>
      </c>
      <c r="J33" s="154">
        <f>ROUND(((SUM(BE129:BE377))*I33),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ROUND((SUM(BF129:BF377)),  2)</f>
        <v>0</v>
      </c>
      <c r="G34" s="38"/>
      <c r="H34" s="38"/>
      <c r="I34" s="155">
        <v>0.12</v>
      </c>
      <c r="J34" s="154">
        <f>ROUND(((SUM(BF129:BF377))*I34),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ROUND((SUM(BG129:BG377)),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ROUND((SUM(BH129:BH377)),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ROUND((SUM(BI129:BI377)),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střechy a fasády konzervačního pracoviště v Horní Suché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001 - Stavební část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Horní Suchá</v>
      </c>
      <c r="G89" s="40"/>
      <c r="H89" s="40"/>
      <c r="I89" s="32" t="s">
        <v>22</v>
      </c>
      <c r="J89" s="79" t="str">
        <f>IF(J12="","",J12)</f>
        <v>16. 6. 2025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MUZEUM Těšínska, p.o.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101</v>
      </c>
      <c r="E97" s="182"/>
      <c r="F97" s="182"/>
      <c r="G97" s="182"/>
      <c r="H97" s="182"/>
      <c r="I97" s="182"/>
      <c r="J97" s="183">
        <f>J130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102</v>
      </c>
      <c r="E98" s="188"/>
      <c r="F98" s="188"/>
      <c r="G98" s="188"/>
      <c r="H98" s="188"/>
      <c r="I98" s="188"/>
      <c r="J98" s="189">
        <f>J131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103</v>
      </c>
      <c r="E99" s="188"/>
      <c r="F99" s="188"/>
      <c r="G99" s="188"/>
      <c r="H99" s="188"/>
      <c r="I99" s="188"/>
      <c r="J99" s="189">
        <f>J161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104</v>
      </c>
      <c r="E100" s="188"/>
      <c r="F100" s="188"/>
      <c r="G100" s="188"/>
      <c r="H100" s="188"/>
      <c r="I100" s="188"/>
      <c r="J100" s="189">
        <f>J199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105</v>
      </c>
      <c r="E101" s="188"/>
      <c r="F101" s="188"/>
      <c r="G101" s="188"/>
      <c r="H101" s="188"/>
      <c r="I101" s="188"/>
      <c r="J101" s="189">
        <f>J209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106</v>
      </c>
      <c r="E102" s="182"/>
      <c r="F102" s="182"/>
      <c r="G102" s="182"/>
      <c r="H102" s="182"/>
      <c r="I102" s="182"/>
      <c r="J102" s="183">
        <f>J211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5"/>
      <c r="C103" s="186"/>
      <c r="D103" s="187" t="s">
        <v>107</v>
      </c>
      <c r="E103" s="188"/>
      <c r="F103" s="188"/>
      <c r="G103" s="188"/>
      <c r="H103" s="188"/>
      <c r="I103" s="188"/>
      <c r="J103" s="189">
        <f>J212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108</v>
      </c>
      <c r="E104" s="188"/>
      <c r="F104" s="188"/>
      <c r="G104" s="188"/>
      <c r="H104" s="188"/>
      <c r="I104" s="188"/>
      <c r="J104" s="189">
        <f>J266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5"/>
      <c r="C105" s="186"/>
      <c r="D105" s="187" t="s">
        <v>109</v>
      </c>
      <c r="E105" s="188"/>
      <c r="F105" s="188"/>
      <c r="G105" s="188"/>
      <c r="H105" s="188"/>
      <c r="I105" s="188"/>
      <c r="J105" s="189">
        <f>J318</f>
        <v>0</v>
      </c>
      <c r="K105" s="186"/>
      <c r="L105" s="19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5"/>
      <c r="C106" s="186"/>
      <c r="D106" s="187" t="s">
        <v>110</v>
      </c>
      <c r="E106" s="188"/>
      <c r="F106" s="188"/>
      <c r="G106" s="188"/>
      <c r="H106" s="188"/>
      <c r="I106" s="188"/>
      <c r="J106" s="189">
        <f>J327</f>
        <v>0</v>
      </c>
      <c r="K106" s="186"/>
      <c r="L106" s="19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5"/>
      <c r="C107" s="186"/>
      <c r="D107" s="187" t="s">
        <v>111</v>
      </c>
      <c r="E107" s="188"/>
      <c r="F107" s="188"/>
      <c r="G107" s="188"/>
      <c r="H107" s="188"/>
      <c r="I107" s="188"/>
      <c r="J107" s="189">
        <f>J338</f>
        <v>0</v>
      </c>
      <c r="K107" s="186"/>
      <c r="L107" s="19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5"/>
      <c r="C108" s="186"/>
      <c r="D108" s="187" t="s">
        <v>112</v>
      </c>
      <c r="E108" s="188"/>
      <c r="F108" s="188"/>
      <c r="G108" s="188"/>
      <c r="H108" s="188"/>
      <c r="I108" s="188"/>
      <c r="J108" s="189">
        <f>J360</f>
        <v>0</v>
      </c>
      <c r="K108" s="186"/>
      <c r="L108" s="19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5"/>
      <c r="C109" s="186"/>
      <c r="D109" s="187" t="s">
        <v>113</v>
      </c>
      <c r="E109" s="188"/>
      <c r="F109" s="188"/>
      <c r="G109" s="188"/>
      <c r="H109" s="188"/>
      <c r="I109" s="188"/>
      <c r="J109" s="189">
        <f>J373</f>
        <v>0</v>
      </c>
      <c r="K109" s="186"/>
      <c r="L109" s="19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8"/>
      <c r="B110" s="39"/>
      <c r="C110" s="40"/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66"/>
      <c r="C111" s="67"/>
      <c r="D111" s="67"/>
      <c r="E111" s="67"/>
      <c r="F111" s="67"/>
      <c r="G111" s="67"/>
      <c r="H111" s="67"/>
      <c r="I111" s="67"/>
      <c r="J111" s="67"/>
      <c r="K111" s="67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5" s="2" customFormat="1" ht="6.96" customHeight="1">
      <c r="A115" s="38"/>
      <c r="B115" s="68"/>
      <c r="C115" s="69"/>
      <c r="D115" s="69"/>
      <c r="E115" s="69"/>
      <c r="F115" s="69"/>
      <c r="G115" s="69"/>
      <c r="H115" s="69"/>
      <c r="I115" s="69"/>
      <c r="J115" s="69"/>
      <c r="K115" s="69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4.96" customHeight="1">
      <c r="A116" s="38"/>
      <c r="B116" s="39"/>
      <c r="C116" s="23" t="s">
        <v>114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16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174" t="str">
        <f>E7</f>
        <v>Oprava střechy a fasády konzervačního pracoviště v Horní Suché</v>
      </c>
      <c r="F119" s="32"/>
      <c r="G119" s="32"/>
      <c r="H119" s="32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94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6.5" customHeight="1">
      <c r="A121" s="38"/>
      <c r="B121" s="39"/>
      <c r="C121" s="40"/>
      <c r="D121" s="40"/>
      <c r="E121" s="76" t="str">
        <f>E9</f>
        <v xml:space="preserve">001 - Stavební část </v>
      </c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2" customHeight="1">
      <c r="A123" s="38"/>
      <c r="B123" s="39"/>
      <c r="C123" s="32" t="s">
        <v>20</v>
      </c>
      <c r="D123" s="40"/>
      <c r="E123" s="40"/>
      <c r="F123" s="27" t="str">
        <f>F12</f>
        <v>Horní Suchá</v>
      </c>
      <c r="G123" s="40"/>
      <c r="H123" s="40"/>
      <c r="I123" s="32" t="s">
        <v>22</v>
      </c>
      <c r="J123" s="79" t="str">
        <f>IF(J12="","",J12)</f>
        <v>16. 6. 2025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5.15" customHeight="1">
      <c r="A125" s="38"/>
      <c r="B125" s="39"/>
      <c r="C125" s="32" t="s">
        <v>24</v>
      </c>
      <c r="D125" s="40"/>
      <c r="E125" s="40"/>
      <c r="F125" s="27" t="str">
        <f>E15</f>
        <v>MUZEUM Těšínska, p.o.</v>
      </c>
      <c r="G125" s="40"/>
      <c r="H125" s="40"/>
      <c r="I125" s="32" t="s">
        <v>30</v>
      </c>
      <c r="J125" s="36" t="str">
        <f>E21</f>
        <v>ATRIS s.r.o.</v>
      </c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5.15" customHeight="1">
      <c r="A126" s="38"/>
      <c r="B126" s="39"/>
      <c r="C126" s="32" t="s">
        <v>28</v>
      </c>
      <c r="D126" s="40"/>
      <c r="E126" s="40"/>
      <c r="F126" s="27" t="str">
        <f>IF(E18="","",E18)</f>
        <v>Vyplň údaj</v>
      </c>
      <c r="G126" s="40"/>
      <c r="H126" s="40"/>
      <c r="I126" s="32" t="s">
        <v>33</v>
      </c>
      <c r="J126" s="36" t="str">
        <f>E24</f>
        <v>Barbora Kyšková</v>
      </c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0.32" customHeight="1">
      <c r="A127" s="38"/>
      <c r="B127" s="39"/>
      <c r="C127" s="40"/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11" customFormat="1" ht="29.28" customHeight="1">
      <c r="A128" s="191"/>
      <c r="B128" s="192"/>
      <c r="C128" s="193" t="s">
        <v>115</v>
      </c>
      <c r="D128" s="194" t="s">
        <v>61</v>
      </c>
      <c r="E128" s="194" t="s">
        <v>57</v>
      </c>
      <c r="F128" s="194" t="s">
        <v>58</v>
      </c>
      <c r="G128" s="194" t="s">
        <v>116</v>
      </c>
      <c r="H128" s="194" t="s">
        <v>117</v>
      </c>
      <c r="I128" s="194" t="s">
        <v>118</v>
      </c>
      <c r="J128" s="194" t="s">
        <v>98</v>
      </c>
      <c r="K128" s="195" t="s">
        <v>119</v>
      </c>
      <c r="L128" s="196"/>
      <c r="M128" s="100" t="s">
        <v>1</v>
      </c>
      <c r="N128" s="101" t="s">
        <v>40</v>
      </c>
      <c r="O128" s="101" t="s">
        <v>120</v>
      </c>
      <c r="P128" s="101" t="s">
        <v>121</v>
      </c>
      <c r="Q128" s="101" t="s">
        <v>122</v>
      </c>
      <c r="R128" s="101" t="s">
        <v>123</v>
      </c>
      <c r="S128" s="101" t="s">
        <v>124</v>
      </c>
      <c r="T128" s="102" t="s">
        <v>125</v>
      </c>
      <c r="U128" s="191"/>
      <c r="V128" s="191"/>
      <c r="W128" s="191"/>
      <c r="X128" s="191"/>
      <c r="Y128" s="191"/>
      <c r="Z128" s="191"/>
      <c r="AA128" s="191"/>
      <c r="AB128" s="191"/>
      <c r="AC128" s="191"/>
      <c r="AD128" s="191"/>
      <c r="AE128" s="191"/>
    </row>
    <row r="129" s="2" customFormat="1" ht="22.8" customHeight="1">
      <c r="A129" s="38"/>
      <c r="B129" s="39"/>
      <c r="C129" s="107" t="s">
        <v>126</v>
      </c>
      <c r="D129" s="40"/>
      <c r="E129" s="40"/>
      <c r="F129" s="40"/>
      <c r="G129" s="40"/>
      <c r="H129" s="40"/>
      <c r="I129" s="40"/>
      <c r="J129" s="197">
        <f>BK129</f>
        <v>0</v>
      </c>
      <c r="K129" s="40"/>
      <c r="L129" s="44"/>
      <c r="M129" s="103"/>
      <c r="N129" s="198"/>
      <c r="O129" s="104"/>
      <c r="P129" s="199">
        <f>P130+P211</f>
        <v>0</v>
      </c>
      <c r="Q129" s="104"/>
      <c r="R129" s="199">
        <f>R130+R211</f>
        <v>77.4363075</v>
      </c>
      <c r="S129" s="104"/>
      <c r="T129" s="200">
        <f>T130+T211</f>
        <v>316.11169800000004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75</v>
      </c>
      <c r="AU129" s="17" t="s">
        <v>100</v>
      </c>
      <c r="BK129" s="201">
        <f>BK130+BK211</f>
        <v>0</v>
      </c>
    </row>
    <row r="130" s="12" customFormat="1" ht="25.92" customHeight="1">
      <c r="A130" s="12"/>
      <c r="B130" s="202"/>
      <c r="C130" s="203"/>
      <c r="D130" s="204" t="s">
        <v>75</v>
      </c>
      <c r="E130" s="205" t="s">
        <v>127</v>
      </c>
      <c r="F130" s="205" t="s">
        <v>128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P131+P161+P199+P209</f>
        <v>0</v>
      </c>
      <c r="Q130" s="210"/>
      <c r="R130" s="211">
        <f>R131+R161+R199+R209</f>
        <v>62.9255187</v>
      </c>
      <c r="S130" s="210"/>
      <c r="T130" s="212">
        <f>T131+T161+T199+T209</f>
        <v>285.4184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84</v>
      </c>
      <c r="AT130" s="214" t="s">
        <v>75</v>
      </c>
      <c r="AU130" s="214" t="s">
        <v>76</v>
      </c>
      <c r="AY130" s="213" t="s">
        <v>129</v>
      </c>
      <c r="BK130" s="215">
        <f>BK131+BK161+BK199+BK209</f>
        <v>0</v>
      </c>
    </row>
    <row r="131" s="12" customFormat="1" ht="22.8" customHeight="1">
      <c r="A131" s="12"/>
      <c r="B131" s="202"/>
      <c r="C131" s="203"/>
      <c r="D131" s="204" t="s">
        <v>75</v>
      </c>
      <c r="E131" s="216" t="s">
        <v>130</v>
      </c>
      <c r="F131" s="216" t="s">
        <v>131</v>
      </c>
      <c r="G131" s="203"/>
      <c r="H131" s="203"/>
      <c r="I131" s="206"/>
      <c r="J131" s="217">
        <f>BK131</f>
        <v>0</v>
      </c>
      <c r="K131" s="203"/>
      <c r="L131" s="208"/>
      <c r="M131" s="209"/>
      <c r="N131" s="210"/>
      <c r="O131" s="210"/>
      <c r="P131" s="211">
        <f>SUM(P132:P160)</f>
        <v>0</v>
      </c>
      <c r="Q131" s="210"/>
      <c r="R131" s="211">
        <f>SUM(R132:R160)</f>
        <v>62.9255187</v>
      </c>
      <c r="S131" s="210"/>
      <c r="T131" s="212">
        <f>SUM(T132:T160)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3" t="s">
        <v>84</v>
      </c>
      <c r="AT131" s="214" t="s">
        <v>75</v>
      </c>
      <c r="AU131" s="214" t="s">
        <v>84</v>
      </c>
      <c r="AY131" s="213" t="s">
        <v>129</v>
      </c>
      <c r="BK131" s="215">
        <f>SUM(BK132:BK160)</f>
        <v>0</v>
      </c>
    </row>
    <row r="132" s="2" customFormat="1" ht="24.15" customHeight="1">
      <c r="A132" s="38"/>
      <c r="B132" s="39"/>
      <c r="C132" s="218" t="s">
        <v>84</v>
      </c>
      <c r="D132" s="218" t="s">
        <v>132</v>
      </c>
      <c r="E132" s="219" t="s">
        <v>133</v>
      </c>
      <c r="F132" s="220" t="s">
        <v>134</v>
      </c>
      <c r="G132" s="221" t="s">
        <v>135</v>
      </c>
      <c r="H132" s="222">
        <v>13.4</v>
      </c>
      <c r="I132" s="223"/>
      <c r="J132" s="224">
        <f>ROUND(I132*H132,2)</f>
        <v>0</v>
      </c>
      <c r="K132" s="220" t="s">
        <v>136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0.0015</v>
      </c>
      <c r="R132" s="227">
        <f>Q132*H132</f>
        <v>0.020099999999999996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137</v>
      </c>
      <c r="AT132" s="229" t="s">
        <v>132</v>
      </c>
      <c r="AU132" s="229" t="s">
        <v>86</v>
      </c>
      <c r="AY132" s="17" t="s">
        <v>129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137</v>
      </c>
      <c r="BM132" s="229" t="s">
        <v>138</v>
      </c>
    </row>
    <row r="133" s="13" customFormat="1">
      <c r="A133" s="13"/>
      <c r="B133" s="231"/>
      <c r="C133" s="232"/>
      <c r="D133" s="233" t="s">
        <v>139</v>
      </c>
      <c r="E133" s="234" t="s">
        <v>1</v>
      </c>
      <c r="F133" s="235" t="s">
        <v>140</v>
      </c>
      <c r="G133" s="232"/>
      <c r="H133" s="236">
        <v>13.4</v>
      </c>
      <c r="I133" s="237"/>
      <c r="J133" s="232"/>
      <c r="K133" s="232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139</v>
      </c>
      <c r="AU133" s="242" t="s">
        <v>86</v>
      </c>
      <c r="AV133" s="13" t="s">
        <v>86</v>
      </c>
      <c r="AW133" s="13" t="s">
        <v>32</v>
      </c>
      <c r="AX133" s="13" t="s">
        <v>84</v>
      </c>
      <c r="AY133" s="242" t="s">
        <v>129</v>
      </c>
    </row>
    <row r="134" s="2" customFormat="1" ht="44.25" customHeight="1">
      <c r="A134" s="38"/>
      <c r="B134" s="39"/>
      <c r="C134" s="218" t="s">
        <v>86</v>
      </c>
      <c r="D134" s="218" t="s">
        <v>132</v>
      </c>
      <c r="E134" s="219" t="s">
        <v>141</v>
      </c>
      <c r="F134" s="220" t="s">
        <v>142</v>
      </c>
      <c r="G134" s="221" t="s">
        <v>143</v>
      </c>
      <c r="H134" s="222">
        <v>161.64</v>
      </c>
      <c r="I134" s="223"/>
      <c r="J134" s="224">
        <f>ROUND(I134*H134,2)</f>
        <v>0</v>
      </c>
      <c r="K134" s="220" t="s">
        <v>136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0.00835</v>
      </c>
      <c r="R134" s="227">
        <f>Q134*H134</f>
        <v>1.3496939999999998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137</v>
      </c>
      <c r="AT134" s="229" t="s">
        <v>132</v>
      </c>
      <c r="AU134" s="229" t="s">
        <v>86</v>
      </c>
      <c r="AY134" s="17" t="s">
        <v>129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137</v>
      </c>
      <c r="BM134" s="229" t="s">
        <v>144</v>
      </c>
    </row>
    <row r="135" s="14" customFormat="1">
      <c r="A135" s="14"/>
      <c r="B135" s="243"/>
      <c r="C135" s="244"/>
      <c r="D135" s="233" t="s">
        <v>139</v>
      </c>
      <c r="E135" s="245" t="s">
        <v>1</v>
      </c>
      <c r="F135" s="246" t="s">
        <v>145</v>
      </c>
      <c r="G135" s="244"/>
      <c r="H135" s="245" t="s">
        <v>1</v>
      </c>
      <c r="I135" s="247"/>
      <c r="J135" s="244"/>
      <c r="K135" s="244"/>
      <c r="L135" s="248"/>
      <c r="M135" s="249"/>
      <c r="N135" s="250"/>
      <c r="O135" s="250"/>
      <c r="P135" s="250"/>
      <c r="Q135" s="250"/>
      <c r="R135" s="250"/>
      <c r="S135" s="250"/>
      <c r="T135" s="251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2" t="s">
        <v>139</v>
      </c>
      <c r="AU135" s="252" t="s">
        <v>86</v>
      </c>
      <c r="AV135" s="14" t="s">
        <v>84</v>
      </c>
      <c r="AW135" s="14" t="s">
        <v>32</v>
      </c>
      <c r="AX135" s="14" t="s">
        <v>76</v>
      </c>
      <c r="AY135" s="252" t="s">
        <v>129</v>
      </c>
    </row>
    <row r="136" s="13" customFormat="1">
      <c r="A136" s="13"/>
      <c r="B136" s="231"/>
      <c r="C136" s="232"/>
      <c r="D136" s="233" t="s">
        <v>139</v>
      </c>
      <c r="E136" s="234" t="s">
        <v>1</v>
      </c>
      <c r="F136" s="235" t="s">
        <v>146</v>
      </c>
      <c r="G136" s="232"/>
      <c r="H136" s="236">
        <v>161.64</v>
      </c>
      <c r="I136" s="237"/>
      <c r="J136" s="232"/>
      <c r="K136" s="232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139</v>
      </c>
      <c r="AU136" s="242" t="s">
        <v>86</v>
      </c>
      <c r="AV136" s="13" t="s">
        <v>86</v>
      </c>
      <c r="AW136" s="13" t="s">
        <v>32</v>
      </c>
      <c r="AX136" s="13" t="s">
        <v>84</v>
      </c>
      <c r="AY136" s="242" t="s">
        <v>129</v>
      </c>
    </row>
    <row r="137" s="2" customFormat="1" ht="24.15" customHeight="1">
      <c r="A137" s="38"/>
      <c r="B137" s="39"/>
      <c r="C137" s="253" t="s">
        <v>147</v>
      </c>
      <c r="D137" s="253" t="s">
        <v>148</v>
      </c>
      <c r="E137" s="254" t="s">
        <v>149</v>
      </c>
      <c r="F137" s="255" t="s">
        <v>150</v>
      </c>
      <c r="G137" s="256" t="s">
        <v>143</v>
      </c>
      <c r="H137" s="257">
        <v>177.804</v>
      </c>
      <c r="I137" s="258"/>
      <c r="J137" s="259">
        <f>ROUND(I137*H137,2)</f>
        <v>0</v>
      </c>
      <c r="K137" s="255" t="s">
        <v>136</v>
      </c>
      <c r="L137" s="260"/>
      <c r="M137" s="261" t="s">
        <v>1</v>
      </c>
      <c r="N137" s="262" t="s">
        <v>41</v>
      </c>
      <c r="O137" s="91"/>
      <c r="P137" s="227">
        <f>O137*H137</f>
        <v>0</v>
      </c>
      <c r="Q137" s="227">
        <v>0.0018</v>
      </c>
      <c r="R137" s="227">
        <f>Q137*H137</f>
        <v>0.32004719999999996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151</v>
      </c>
      <c r="AT137" s="229" t="s">
        <v>148</v>
      </c>
      <c r="AU137" s="229" t="s">
        <v>86</v>
      </c>
      <c r="AY137" s="17" t="s">
        <v>129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137</v>
      </c>
      <c r="BM137" s="229" t="s">
        <v>152</v>
      </c>
    </row>
    <row r="138" s="13" customFormat="1">
      <c r="A138" s="13"/>
      <c r="B138" s="231"/>
      <c r="C138" s="232"/>
      <c r="D138" s="233" t="s">
        <v>139</v>
      </c>
      <c r="E138" s="232"/>
      <c r="F138" s="235" t="s">
        <v>153</v>
      </c>
      <c r="G138" s="232"/>
      <c r="H138" s="236">
        <v>177.804</v>
      </c>
      <c r="I138" s="237"/>
      <c r="J138" s="232"/>
      <c r="K138" s="232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139</v>
      </c>
      <c r="AU138" s="242" t="s">
        <v>86</v>
      </c>
      <c r="AV138" s="13" t="s">
        <v>86</v>
      </c>
      <c r="AW138" s="13" t="s">
        <v>4</v>
      </c>
      <c r="AX138" s="13" t="s">
        <v>84</v>
      </c>
      <c r="AY138" s="242" t="s">
        <v>129</v>
      </c>
    </row>
    <row r="139" s="2" customFormat="1" ht="44.25" customHeight="1">
      <c r="A139" s="38"/>
      <c r="B139" s="39"/>
      <c r="C139" s="218" t="s">
        <v>137</v>
      </c>
      <c r="D139" s="218" t="s">
        <v>132</v>
      </c>
      <c r="E139" s="219" t="s">
        <v>141</v>
      </c>
      <c r="F139" s="220" t="s">
        <v>142</v>
      </c>
      <c r="G139" s="221" t="s">
        <v>143</v>
      </c>
      <c r="H139" s="222">
        <v>7.25</v>
      </c>
      <c r="I139" s="223"/>
      <c r="J139" s="224">
        <f>ROUND(I139*H139,2)</f>
        <v>0</v>
      </c>
      <c r="K139" s="220" t="s">
        <v>136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0.00835</v>
      </c>
      <c r="R139" s="227">
        <f>Q139*H139</f>
        <v>0.0605375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137</v>
      </c>
      <c r="AT139" s="229" t="s">
        <v>132</v>
      </c>
      <c r="AU139" s="229" t="s">
        <v>86</v>
      </c>
      <c r="AY139" s="17" t="s">
        <v>129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137</v>
      </c>
      <c r="BM139" s="229" t="s">
        <v>154</v>
      </c>
    </row>
    <row r="140" s="14" customFormat="1">
      <c r="A140" s="14"/>
      <c r="B140" s="243"/>
      <c r="C140" s="244"/>
      <c r="D140" s="233" t="s">
        <v>139</v>
      </c>
      <c r="E140" s="245" t="s">
        <v>1</v>
      </c>
      <c r="F140" s="246" t="s">
        <v>155</v>
      </c>
      <c r="G140" s="244"/>
      <c r="H140" s="245" t="s">
        <v>1</v>
      </c>
      <c r="I140" s="247"/>
      <c r="J140" s="244"/>
      <c r="K140" s="244"/>
      <c r="L140" s="248"/>
      <c r="M140" s="249"/>
      <c r="N140" s="250"/>
      <c r="O140" s="250"/>
      <c r="P140" s="250"/>
      <c r="Q140" s="250"/>
      <c r="R140" s="250"/>
      <c r="S140" s="250"/>
      <c r="T140" s="251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2" t="s">
        <v>139</v>
      </c>
      <c r="AU140" s="252" t="s">
        <v>86</v>
      </c>
      <c r="AV140" s="14" t="s">
        <v>84</v>
      </c>
      <c r="AW140" s="14" t="s">
        <v>32</v>
      </c>
      <c r="AX140" s="14" t="s">
        <v>76</v>
      </c>
      <c r="AY140" s="252" t="s">
        <v>129</v>
      </c>
    </row>
    <row r="141" s="13" customFormat="1">
      <c r="A141" s="13"/>
      <c r="B141" s="231"/>
      <c r="C141" s="232"/>
      <c r="D141" s="233" t="s">
        <v>139</v>
      </c>
      <c r="E141" s="234" t="s">
        <v>1</v>
      </c>
      <c r="F141" s="235" t="s">
        <v>156</v>
      </c>
      <c r="G141" s="232"/>
      <c r="H141" s="236">
        <v>7.25</v>
      </c>
      <c r="I141" s="237"/>
      <c r="J141" s="232"/>
      <c r="K141" s="232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139</v>
      </c>
      <c r="AU141" s="242" t="s">
        <v>86</v>
      </c>
      <c r="AV141" s="13" t="s">
        <v>86</v>
      </c>
      <c r="AW141" s="13" t="s">
        <v>32</v>
      </c>
      <c r="AX141" s="13" t="s">
        <v>84</v>
      </c>
      <c r="AY141" s="242" t="s">
        <v>129</v>
      </c>
    </row>
    <row r="142" s="2" customFormat="1" ht="16.5" customHeight="1">
      <c r="A142" s="38"/>
      <c r="B142" s="39"/>
      <c r="C142" s="253" t="s">
        <v>157</v>
      </c>
      <c r="D142" s="253" t="s">
        <v>148</v>
      </c>
      <c r="E142" s="254" t="s">
        <v>158</v>
      </c>
      <c r="F142" s="255" t="s">
        <v>159</v>
      </c>
      <c r="G142" s="256" t="s">
        <v>143</v>
      </c>
      <c r="H142" s="257">
        <v>7.975</v>
      </c>
      <c r="I142" s="258"/>
      <c r="J142" s="259">
        <f>ROUND(I142*H142,2)</f>
        <v>0</v>
      </c>
      <c r="K142" s="255" t="s">
        <v>136</v>
      </c>
      <c r="L142" s="260"/>
      <c r="M142" s="261" t="s">
        <v>1</v>
      </c>
      <c r="N142" s="262" t="s">
        <v>41</v>
      </c>
      <c r="O142" s="91"/>
      <c r="P142" s="227">
        <f>O142*H142</f>
        <v>0</v>
      </c>
      <c r="Q142" s="227">
        <v>0.0024</v>
      </c>
      <c r="R142" s="227">
        <f>Q142*H142</f>
        <v>0.019139999999999996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151</v>
      </c>
      <c r="AT142" s="229" t="s">
        <v>148</v>
      </c>
      <c r="AU142" s="229" t="s">
        <v>86</v>
      </c>
      <c r="AY142" s="17" t="s">
        <v>129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137</v>
      </c>
      <c r="BM142" s="229" t="s">
        <v>160</v>
      </c>
    </row>
    <row r="143" s="13" customFormat="1">
      <c r="A143" s="13"/>
      <c r="B143" s="231"/>
      <c r="C143" s="232"/>
      <c r="D143" s="233" t="s">
        <v>139</v>
      </c>
      <c r="E143" s="232"/>
      <c r="F143" s="235" t="s">
        <v>161</v>
      </c>
      <c r="G143" s="232"/>
      <c r="H143" s="236">
        <v>7.975</v>
      </c>
      <c r="I143" s="237"/>
      <c r="J143" s="232"/>
      <c r="K143" s="232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139</v>
      </c>
      <c r="AU143" s="242" t="s">
        <v>86</v>
      </c>
      <c r="AV143" s="13" t="s">
        <v>86</v>
      </c>
      <c r="AW143" s="13" t="s">
        <v>4</v>
      </c>
      <c r="AX143" s="13" t="s">
        <v>84</v>
      </c>
      <c r="AY143" s="242" t="s">
        <v>129</v>
      </c>
    </row>
    <row r="144" s="2" customFormat="1" ht="24.15" customHeight="1">
      <c r="A144" s="38"/>
      <c r="B144" s="39"/>
      <c r="C144" s="218" t="s">
        <v>130</v>
      </c>
      <c r="D144" s="218" t="s">
        <v>132</v>
      </c>
      <c r="E144" s="219" t="s">
        <v>162</v>
      </c>
      <c r="F144" s="220" t="s">
        <v>163</v>
      </c>
      <c r="G144" s="221" t="s">
        <v>143</v>
      </c>
      <c r="H144" s="222">
        <v>69.599999999999992</v>
      </c>
      <c r="I144" s="223"/>
      <c r="J144" s="224">
        <f>ROUND(I144*H144,2)</f>
        <v>0</v>
      </c>
      <c r="K144" s="220" t="s">
        <v>136</v>
      </c>
      <c r="L144" s="44"/>
      <c r="M144" s="225" t="s">
        <v>1</v>
      </c>
      <c r="N144" s="226" t="s">
        <v>41</v>
      </c>
      <c r="O144" s="91"/>
      <c r="P144" s="227">
        <f>O144*H144</f>
        <v>0</v>
      </c>
      <c r="Q144" s="227">
        <v>0.063</v>
      </c>
      <c r="R144" s="227">
        <f>Q144*H144</f>
        <v>4.3847999999999992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137</v>
      </c>
      <c r="AT144" s="229" t="s">
        <v>132</v>
      </c>
      <c r="AU144" s="229" t="s">
        <v>86</v>
      </c>
      <c r="AY144" s="17" t="s">
        <v>129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84</v>
      </c>
      <c r="BK144" s="230">
        <f>ROUND(I144*H144,2)</f>
        <v>0</v>
      </c>
      <c r="BL144" s="17" t="s">
        <v>137</v>
      </c>
      <c r="BM144" s="229" t="s">
        <v>164</v>
      </c>
    </row>
    <row r="145" s="13" customFormat="1">
      <c r="A145" s="13"/>
      <c r="B145" s="231"/>
      <c r="C145" s="232"/>
      <c r="D145" s="233" t="s">
        <v>139</v>
      </c>
      <c r="E145" s="234" t="s">
        <v>1</v>
      </c>
      <c r="F145" s="235" t="s">
        <v>165</v>
      </c>
      <c r="G145" s="232"/>
      <c r="H145" s="236">
        <v>69.599999999999992</v>
      </c>
      <c r="I145" s="237"/>
      <c r="J145" s="232"/>
      <c r="K145" s="232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139</v>
      </c>
      <c r="AU145" s="242" t="s">
        <v>86</v>
      </c>
      <c r="AV145" s="13" t="s">
        <v>86</v>
      </c>
      <c r="AW145" s="13" t="s">
        <v>32</v>
      </c>
      <c r="AX145" s="13" t="s">
        <v>84</v>
      </c>
      <c r="AY145" s="242" t="s">
        <v>129</v>
      </c>
    </row>
    <row r="146" s="2" customFormat="1" ht="16.5" customHeight="1">
      <c r="A146" s="38"/>
      <c r="B146" s="39"/>
      <c r="C146" s="218" t="s">
        <v>166</v>
      </c>
      <c r="D146" s="218" t="s">
        <v>132</v>
      </c>
      <c r="E146" s="219" t="s">
        <v>167</v>
      </c>
      <c r="F146" s="220" t="s">
        <v>168</v>
      </c>
      <c r="G146" s="221" t="s">
        <v>143</v>
      </c>
      <c r="H146" s="222">
        <v>758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41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137</v>
      </c>
      <c r="AT146" s="229" t="s">
        <v>132</v>
      </c>
      <c r="AU146" s="229" t="s">
        <v>86</v>
      </c>
      <c r="AY146" s="17" t="s">
        <v>129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84</v>
      </c>
      <c r="BK146" s="230">
        <f>ROUND(I146*H146,2)</f>
        <v>0</v>
      </c>
      <c r="BL146" s="17" t="s">
        <v>137</v>
      </c>
      <c r="BM146" s="229" t="s">
        <v>169</v>
      </c>
    </row>
    <row r="147" s="2" customFormat="1">
      <c r="A147" s="38"/>
      <c r="B147" s="39"/>
      <c r="C147" s="40"/>
      <c r="D147" s="233" t="s">
        <v>170</v>
      </c>
      <c r="E147" s="40"/>
      <c r="F147" s="263" t="s">
        <v>171</v>
      </c>
      <c r="G147" s="40"/>
      <c r="H147" s="40"/>
      <c r="I147" s="264"/>
      <c r="J147" s="40"/>
      <c r="K147" s="40"/>
      <c r="L147" s="44"/>
      <c r="M147" s="265"/>
      <c r="N147" s="266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170</v>
      </c>
      <c r="AU147" s="17" t="s">
        <v>86</v>
      </c>
    </row>
    <row r="148" s="13" customFormat="1">
      <c r="A148" s="13"/>
      <c r="B148" s="231"/>
      <c r="C148" s="232"/>
      <c r="D148" s="233" t="s">
        <v>139</v>
      </c>
      <c r="E148" s="234" t="s">
        <v>1</v>
      </c>
      <c r="F148" s="235" t="s">
        <v>172</v>
      </c>
      <c r="G148" s="232"/>
      <c r="H148" s="236">
        <v>758</v>
      </c>
      <c r="I148" s="237"/>
      <c r="J148" s="232"/>
      <c r="K148" s="232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139</v>
      </c>
      <c r="AU148" s="242" t="s">
        <v>86</v>
      </c>
      <c r="AV148" s="13" t="s">
        <v>86</v>
      </c>
      <c r="AW148" s="13" t="s">
        <v>32</v>
      </c>
      <c r="AX148" s="13" t="s">
        <v>84</v>
      </c>
      <c r="AY148" s="242" t="s">
        <v>129</v>
      </c>
    </row>
    <row r="149" s="2" customFormat="1" ht="16.5" customHeight="1">
      <c r="A149" s="38"/>
      <c r="B149" s="39"/>
      <c r="C149" s="218" t="s">
        <v>151</v>
      </c>
      <c r="D149" s="218" t="s">
        <v>132</v>
      </c>
      <c r="E149" s="219" t="s">
        <v>173</v>
      </c>
      <c r="F149" s="220" t="s">
        <v>174</v>
      </c>
      <c r="G149" s="221" t="s">
        <v>175</v>
      </c>
      <c r="H149" s="222">
        <v>15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137</v>
      </c>
      <c r="AT149" s="229" t="s">
        <v>132</v>
      </c>
      <c r="AU149" s="229" t="s">
        <v>86</v>
      </c>
      <c r="AY149" s="17" t="s">
        <v>129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84</v>
      </c>
      <c r="BK149" s="230">
        <f>ROUND(I149*H149,2)</f>
        <v>0</v>
      </c>
      <c r="BL149" s="17" t="s">
        <v>137</v>
      </c>
      <c r="BM149" s="229" t="s">
        <v>176</v>
      </c>
    </row>
    <row r="150" s="2" customFormat="1" ht="44.25" customHeight="1">
      <c r="A150" s="38"/>
      <c r="B150" s="39"/>
      <c r="C150" s="218" t="s">
        <v>177</v>
      </c>
      <c r="D150" s="218" t="s">
        <v>132</v>
      </c>
      <c r="E150" s="219" t="s">
        <v>178</v>
      </c>
      <c r="F150" s="220" t="s">
        <v>179</v>
      </c>
      <c r="G150" s="221" t="s">
        <v>143</v>
      </c>
      <c r="H150" s="222">
        <v>548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0.08</v>
      </c>
      <c r="R150" s="227">
        <f>Q150*H150</f>
        <v>43.84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137</v>
      </c>
      <c r="AT150" s="229" t="s">
        <v>132</v>
      </c>
      <c r="AU150" s="229" t="s">
        <v>86</v>
      </c>
      <c r="AY150" s="17" t="s">
        <v>129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84</v>
      </c>
      <c r="BK150" s="230">
        <f>ROUND(I150*H150,2)</f>
        <v>0</v>
      </c>
      <c r="BL150" s="17" t="s">
        <v>137</v>
      </c>
      <c r="BM150" s="229" t="s">
        <v>180</v>
      </c>
    </row>
    <row r="151" s="14" customFormat="1">
      <c r="A151" s="14"/>
      <c r="B151" s="243"/>
      <c r="C151" s="244"/>
      <c r="D151" s="233" t="s">
        <v>139</v>
      </c>
      <c r="E151" s="245" t="s">
        <v>1</v>
      </c>
      <c r="F151" s="246" t="s">
        <v>181</v>
      </c>
      <c r="G151" s="244"/>
      <c r="H151" s="245" t="s">
        <v>1</v>
      </c>
      <c r="I151" s="247"/>
      <c r="J151" s="244"/>
      <c r="K151" s="244"/>
      <c r="L151" s="248"/>
      <c r="M151" s="249"/>
      <c r="N151" s="250"/>
      <c r="O151" s="250"/>
      <c r="P151" s="250"/>
      <c r="Q151" s="250"/>
      <c r="R151" s="250"/>
      <c r="S151" s="250"/>
      <c r="T151" s="251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2" t="s">
        <v>139</v>
      </c>
      <c r="AU151" s="252" t="s">
        <v>86</v>
      </c>
      <c r="AV151" s="14" t="s">
        <v>84</v>
      </c>
      <c r="AW151" s="14" t="s">
        <v>32</v>
      </c>
      <c r="AX151" s="14" t="s">
        <v>76</v>
      </c>
      <c r="AY151" s="252" t="s">
        <v>129</v>
      </c>
    </row>
    <row r="152" s="14" customFormat="1">
      <c r="A152" s="14"/>
      <c r="B152" s="243"/>
      <c r="C152" s="244"/>
      <c r="D152" s="233" t="s">
        <v>139</v>
      </c>
      <c r="E152" s="245" t="s">
        <v>1</v>
      </c>
      <c r="F152" s="246" t="s">
        <v>182</v>
      </c>
      <c r="G152" s="244"/>
      <c r="H152" s="245" t="s">
        <v>1</v>
      </c>
      <c r="I152" s="247"/>
      <c r="J152" s="244"/>
      <c r="K152" s="244"/>
      <c r="L152" s="248"/>
      <c r="M152" s="249"/>
      <c r="N152" s="250"/>
      <c r="O152" s="250"/>
      <c r="P152" s="250"/>
      <c r="Q152" s="250"/>
      <c r="R152" s="250"/>
      <c r="S152" s="250"/>
      <c r="T152" s="251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2" t="s">
        <v>139</v>
      </c>
      <c r="AU152" s="252" t="s">
        <v>86</v>
      </c>
      <c r="AV152" s="14" t="s">
        <v>84</v>
      </c>
      <c r="AW152" s="14" t="s">
        <v>32</v>
      </c>
      <c r="AX152" s="14" t="s">
        <v>76</v>
      </c>
      <c r="AY152" s="252" t="s">
        <v>129</v>
      </c>
    </row>
    <row r="153" s="13" customFormat="1">
      <c r="A153" s="13"/>
      <c r="B153" s="231"/>
      <c r="C153" s="232"/>
      <c r="D153" s="233" t="s">
        <v>139</v>
      </c>
      <c r="E153" s="234" t="s">
        <v>1</v>
      </c>
      <c r="F153" s="235" t="s">
        <v>183</v>
      </c>
      <c r="G153" s="232"/>
      <c r="H153" s="236">
        <v>222</v>
      </c>
      <c r="I153" s="237"/>
      <c r="J153" s="232"/>
      <c r="K153" s="232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139</v>
      </c>
      <c r="AU153" s="242" t="s">
        <v>86</v>
      </c>
      <c r="AV153" s="13" t="s">
        <v>86</v>
      </c>
      <c r="AW153" s="13" t="s">
        <v>32</v>
      </c>
      <c r="AX153" s="13" t="s">
        <v>76</v>
      </c>
      <c r="AY153" s="242" t="s">
        <v>129</v>
      </c>
    </row>
    <row r="154" s="13" customFormat="1">
      <c r="A154" s="13"/>
      <c r="B154" s="231"/>
      <c r="C154" s="232"/>
      <c r="D154" s="233" t="s">
        <v>139</v>
      </c>
      <c r="E154" s="234" t="s">
        <v>1</v>
      </c>
      <c r="F154" s="235" t="s">
        <v>184</v>
      </c>
      <c r="G154" s="232"/>
      <c r="H154" s="236">
        <v>60</v>
      </c>
      <c r="I154" s="237"/>
      <c r="J154" s="232"/>
      <c r="K154" s="232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139</v>
      </c>
      <c r="AU154" s="242" t="s">
        <v>86</v>
      </c>
      <c r="AV154" s="13" t="s">
        <v>86</v>
      </c>
      <c r="AW154" s="13" t="s">
        <v>32</v>
      </c>
      <c r="AX154" s="13" t="s">
        <v>76</v>
      </c>
      <c r="AY154" s="242" t="s">
        <v>129</v>
      </c>
    </row>
    <row r="155" s="13" customFormat="1">
      <c r="A155" s="13"/>
      <c r="B155" s="231"/>
      <c r="C155" s="232"/>
      <c r="D155" s="233" t="s">
        <v>139</v>
      </c>
      <c r="E155" s="234" t="s">
        <v>1</v>
      </c>
      <c r="F155" s="235" t="s">
        <v>185</v>
      </c>
      <c r="G155" s="232"/>
      <c r="H155" s="236">
        <v>236</v>
      </c>
      <c r="I155" s="237"/>
      <c r="J155" s="232"/>
      <c r="K155" s="232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139</v>
      </c>
      <c r="AU155" s="242" t="s">
        <v>86</v>
      </c>
      <c r="AV155" s="13" t="s">
        <v>86</v>
      </c>
      <c r="AW155" s="13" t="s">
        <v>32</v>
      </c>
      <c r="AX155" s="13" t="s">
        <v>76</v>
      </c>
      <c r="AY155" s="242" t="s">
        <v>129</v>
      </c>
    </row>
    <row r="156" s="13" customFormat="1">
      <c r="A156" s="13"/>
      <c r="B156" s="231"/>
      <c r="C156" s="232"/>
      <c r="D156" s="233" t="s">
        <v>139</v>
      </c>
      <c r="E156" s="234" t="s">
        <v>1</v>
      </c>
      <c r="F156" s="235" t="s">
        <v>186</v>
      </c>
      <c r="G156" s="232"/>
      <c r="H156" s="236">
        <v>30</v>
      </c>
      <c r="I156" s="237"/>
      <c r="J156" s="232"/>
      <c r="K156" s="232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139</v>
      </c>
      <c r="AU156" s="242" t="s">
        <v>86</v>
      </c>
      <c r="AV156" s="13" t="s">
        <v>86</v>
      </c>
      <c r="AW156" s="13" t="s">
        <v>32</v>
      </c>
      <c r="AX156" s="13" t="s">
        <v>76</v>
      </c>
      <c r="AY156" s="242" t="s">
        <v>129</v>
      </c>
    </row>
    <row r="157" s="15" customFormat="1">
      <c r="A157" s="15"/>
      <c r="B157" s="267"/>
      <c r="C157" s="268"/>
      <c r="D157" s="233" t="s">
        <v>139</v>
      </c>
      <c r="E157" s="269" t="s">
        <v>1</v>
      </c>
      <c r="F157" s="270" t="s">
        <v>187</v>
      </c>
      <c r="G157" s="268"/>
      <c r="H157" s="271">
        <v>548</v>
      </c>
      <c r="I157" s="272"/>
      <c r="J157" s="268"/>
      <c r="K157" s="268"/>
      <c r="L157" s="273"/>
      <c r="M157" s="274"/>
      <c r="N157" s="275"/>
      <c r="O157" s="275"/>
      <c r="P157" s="275"/>
      <c r="Q157" s="275"/>
      <c r="R157" s="275"/>
      <c r="S157" s="275"/>
      <c r="T157" s="276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  <c r="AT157" s="277" t="s">
        <v>139</v>
      </c>
      <c r="AU157" s="277" t="s">
        <v>86</v>
      </c>
      <c r="AV157" s="15" t="s">
        <v>137</v>
      </c>
      <c r="AW157" s="15" t="s">
        <v>32</v>
      </c>
      <c r="AX157" s="15" t="s">
        <v>84</v>
      </c>
      <c r="AY157" s="277" t="s">
        <v>129</v>
      </c>
    </row>
    <row r="158" s="2" customFormat="1" ht="24.15" customHeight="1">
      <c r="A158" s="38"/>
      <c r="B158" s="39"/>
      <c r="C158" s="218" t="s">
        <v>188</v>
      </c>
      <c r="D158" s="218" t="s">
        <v>132</v>
      </c>
      <c r="E158" s="219" t="s">
        <v>189</v>
      </c>
      <c r="F158" s="220" t="s">
        <v>190</v>
      </c>
      <c r="G158" s="221" t="s">
        <v>143</v>
      </c>
      <c r="H158" s="222">
        <v>161.64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41</v>
      </c>
      <c r="O158" s="91"/>
      <c r="P158" s="227">
        <f>O158*H158</f>
        <v>0</v>
      </c>
      <c r="Q158" s="227">
        <v>0.08</v>
      </c>
      <c r="R158" s="227">
        <f>Q158*H158</f>
        <v>12.931199999999998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137</v>
      </c>
      <c r="AT158" s="229" t="s">
        <v>132</v>
      </c>
      <c r="AU158" s="229" t="s">
        <v>86</v>
      </c>
      <c r="AY158" s="17" t="s">
        <v>129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84</v>
      </c>
      <c r="BK158" s="230">
        <f>ROUND(I158*H158,2)</f>
        <v>0</v>
      </c>
      <c r="BL158" s="17" t="s">
        <v>137</v>
      </c>
      <c r="BM158" s="229" t="s">
        <v>191</v>
      </c>
    </row>
    <row r="159" s="14" customFormat="1">
      <c r="A159" s="14"/>
      <c r="B159" s="243"/>
      <c r="C159" s="244"/>
      <c r="D159" s="233" t="s">
        <v>139</v>
      </c>
      <c r="E159" s="245" t="s">
        <v>1</v>
      </c>
      <c r="F159" s="246" t="s">
        <v>145</v>
      </c>
      <c r="G159" s="244"/>
      <c r="H159" s="245" t="s">
        <v>1</v>
      </c>
      <c r="I159" s="247"/>
      <c r="J159" s="244"/>
      <c r="K159" s="244"/>
      <c r="L159" s="248"/>
      <c r="M159" s="249"/>
      <c r="N159" s="250"/>
      <c r="O159" s="250"/>
      <c r="P159" s="250"/>
      <c r="Q159" s="250"/>
      <c r="R159" s="250"/>
      <c r="S159" s="250"/>
      <c r="T159" s="251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2" t="s">
        <v>139</v>
      </c>
      <c r="AU159" s="252" t="s">
        <v>86</v>
      </c>
      <c r="AV159" s="14" t="s">
        <v>84</v>
      </c>
      <c r="AW159" s="14" t="s">
        <v>32</v>
      </c>
      <c r="AX159" s="14" t="s">
        <v>76</v>
      </c>
      <c r="AY159" s="252" t="s">
        <v>129</v>
      </c>
    </row>
    <row r="160" s="13" customFormat="1">
      <c r="A160" s="13"/>
      <c r="B160" s="231"/>
      <c r="C160" s="232"/>
      <c r="D160" s="233" t="s">
        <v>139</v>
      </c>
      <c r="E160" s="234" t="s">
        <v>1</v>
      </c>
      <c r="F160" s="235" t="s">
        <v>146</v>
      </c>
      <c r="G160" s="232"/>
      <c r="H160" s="236">
        <v>161.64</v>
      </c>
      <c r="I160" s="237"/>
      <c r="J160" s="232"/>
      <c r="K160" s="232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139</v>
      </c>
      <c r="AU160" s="242" t="s">
        <v>86</v>
      </c>
      <c r="AV160" s="13" t="s">
        <v>86</v>
      </c>
      <c r="AW160" s="13" t="s">
        <v>32</v>
      </c>
      <c r="AX160" s="13" t="s">
        <v>84</v>
      </c>
      <c r="AY160" s="242" t="s">
        <v>129</v>
      </c>
    </row>
    <row r="161" s="12" customFormat="1" ht="22.8" customHeight="1">
      <c r="A161" s="12"/>
      <c r="B161" s="202"/>
      <c r="C161" s="203"/>
      <c r="D161" s="204" t="s">
        <v>75</v>
      </c>
      <c r="E161" s="216" t="s">
        <v>177</v>
      </c>
      <c r="F161" s="216" t="s">
        <v>192</v>
      </c>
      <c r="G161" s="203"/>
      <c r="H161" s="203"/>
      <c r="I161" s="206"/>
      <c r="J161" s="217">
        <f>BK161</f>
        <v>0</v>
      </c>
      <c r="K161" s="203"/>
      <c r="L161" s="208"/>
      <c r="M161" s="209"/>
      <c r="N161" s="210"/>
      <c r="O161" s="210"/>
      <c r="P161" s="211">
        <f>SUM(P162:P198)</f>
        <v>0</v>
      </c>
      <c r="Q161" s="210"/>
      <c r="R161" s="211">
        <f>SUM(R162:R198)</f>
        <v>0</v>
      </c>
      <c r="S161" s="210"/>
      <c r="T161" s="212">
        <f>SUM(T162:T198)</f>
        <v>285.4184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3" t="s">
        <v>84</v>
      </c>
      <c r="AT161" s="214" t="s">
        <v>75</v>
      </c>
      <c r="AU161" s="214" t="s">
        <v>84</v>
      </c>
      <c r="AY161" s="213" t="s">
        <v>129</v>
      </c>
      <c r="BK161" s="215">
        <f>SUM(BK162:BK198)</f>
        <v>0</v>
      </c>
    </row>
    <row r="162" s="2" customFormat="1" ht="21.75" customHeight="1">
      <c r="A162" s="38"/>
      <c r="B162" s="39"/>
      <c r="C162" s="218" t="s">
        <v>193</v>
      </c>
      <c r="D162" s="218" t="s">
        <v>132</v>
      </c>
      <c r="E162" s="219" t="s">
        <v>194</v>
      </c>
      <c r="F162" s="220" t="s">
        <v>195</v>
      </c>
      <c r="G162" s="221" t="s">
        <v>143</v>
      </c>
      <c r="H162" s="222">
        <v>58</v>
      </c>
      <c r="I162" s="223"/>
      <c r="J162" s="224">
        <f>ROUND(I162*H162,2)</f>
        <v>0</v>
      </c>
      <c r="K162" s="220" t="s">
        <v>196</v>
      </c>
      <c r="L162" s="44"/>
      <c r="M162" s="225" t="s">
        <v>1</v>
      </c>
      <c r="N162" s="226" t="s">
        <v>41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137</v>
      </c>
      <c r="AT162" s="229" t="s">
        <v>132</v>
      </c>
      <c r="AU162" s="229" t="s">
        <v>86</v>
      </c>
      <c r="AY162" s="17" t="s">
        <v>129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84</v>
      </c>
      <c r="BK162" s="230">
        <f>ROUND(I162*H162,2)</f>
        <v>0</v>
      </c>
      <c r="BL162" s="17" t="s">
        <v>137</v>
      </c>
      <c r="BM162" s="229" t="s">
        <v>197</v>
      </c>
    </row>
    <row r="163" s="13" customFormat="1">
      <c r="A163" s="13"/>
      <c r="B163" s="231"/>
      <c r="C163" s="232"/>
      <c r="D163" s="233" t="s">
        <v>139</v>
      </c>
      <c r="E163" s="234" t="s">
        <v>1</v>
      </c>
      <c r="F163" s="235" t="s">
        <v>198</v>
      </c>
      <c r="G163" s="232"/>
      <c r="H163" s="236">
        <v>58</v>
      </c>
      <c r="I163" s="237"/>
      <c r="J163" s="232"/>
      <c r="K163" s="232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139</v>
      </c>
      <c r="AU163" s="242" t="s">
        <v>86</v>
      </c>
      <c r="AV163" s="13" t="s">
        <v>86</v>
      </c>
      <c r="AW163" s="13" t="s">
        <v>32</v>
      </c>
      <c r="AX163" s="13" t="s">
        <v>84</v>
      </c>
      <c r="AY163" s="242" t="s">
        <v>129</v>
      </c>
    </row>
    <row r="164" s="2" customFormat="1" ht="33" customHeight="1">
      <c r="A164" s="38"/>
      <c r="B164" s="39"/>
      <c r="C164" s="218" t="s">
        <v>8</v>
      </c>
      <c r="D164" s="218" t="s">
        <v>132</v>
      </c>
      <c r="E164" s="219" t="s">
        <v>199</v>
      </c>
      <c r="F164" s="220" t="s">
        <v>200</v>
      </c>
      <c r="G164" s="221" t="s">
        <v>143</v>
      </c>
      <c r="H164" s="222">
        <v>1289</v>
      </c>
      <c r="I164" s="223"/>
      <c r="J164" s="224">
        <f>ROUND(I164*H164,2)</f>
        <v>0</v>
      </c>
      <c r="K164" s="220" t="s">
        <v>136</v>
      </c>
      <c r="L164" s="44"/>
      <c r="M164" s="225" t="s">
        <v>1</v>
      </c>
      <c r="N164" s="226" t="s">
        <v>41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137</v>
      </c>
      <c r="AT164" s="229" t="s">
        <v>132</v>
      </c>
      <c r="AU164" s="229" t="s">
        <v>86</v>
      </c>
      <c r="AY164" s="17" t="s">
        <v>129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84</v>
      </c>
      <c r="BK164" s="230">
        <f>ROUND(I164*H164,2)</f>
        <v>0</v>
      </c>
      <c r="BL164" s="17" t="s">
        <v>137</v>
      </c>
      <c r="BM164" s="229" t="s">
        <v>201</v>
      </c>
    </row>
    <row r="165" s="13" customFormat="1">
      <c r="A165" s="13"/>
      <c r="B165" s="231"/>
      <c r="C165" s="232"/>
      <c r="D165" s="233" t="s">
        <v>139</v>
      </c>
      <c r="E165" s="234" t="s">
        <v>1</v>
      </c>
      <c r="F165" s="235" t="s">
        <v>202</v>
      </c>
      <c r="G165" s="232"/>
      <c r="H165" s="236">
        <v>1289</v>
      </c>
      <c r="I165" s="237"/>
      <c r="J165" s="232"/>
      <c r="K165" s="232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139</v>
      </c>
      <c r="AU165" s="242" t="s">
        <v>86</v>
      </c>
      <c r="AV165" s="13" t="s">
        <v>86</v>
      </c>
      <c r="AW165" s="13" t="s">
        <v>32</v>
      </c>
      <c r="AX165" s="13" t="s">
        <v>84</v>
      </c>
      <c r="AY165" s="242" t="s">
        <v>129</v>
      </c>
    </row>
    <row r="166" s="2" customFormat="1" ht="37.8" customHeight="1">
      <c r="A166" s="38"/>
      <c r="B166" s="39"/>
      <c r="C166" s="218" t="s">
        <v>203</v>
      </c>
      <c r="D166" s="218" t="s">
        <v>132</v>
      </c>
      <c r="E166" s="219" t="s">
        <v>204</v>
      </c>
      <c r="F166" s="220" t="s">
        <v>205</v>
      </c>
      <c r="G166" s="221" t="s">
        <v>143</v>
      </c>
      <c r="H166" s="222">
        <v>116010</v>
      </c>
      <c r="I166" s="223"/>
      <c r="J166" s="224">
        <f>ROUND(I166*H166,2)</f>
        <v>0</v>
      </c>
      <c r="K166" s="220" t="s">
        <v>136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137</v>
      </c>
      <c r="AT166" s="229" t="s">
        <v>132</v>
      </c>
      <c r="AU166" s="229" t="s">
        <v>86</v>
      </c>
      <c r="AY166" s="17" t="s">
        <v>129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84</v>
      </c>
      <c r="BK166" s="230">
        <f>ROUND(I166*H166,2)</f>
        <v>0</v>
      </c>
      <c r="BL166" s="17" t="s">
        <v>137</v>
      </c>
      <c r="BM166" s="229" t="s">
        <v>206</v>
      </c>
    </row>
    <row r="167" s="13" customFormat="1">
      <c r="A167" s="13"/>
      <c r="B167" s="231"/>
      <c r="C167" s="232"/>
      <c r="D167" s="233" t="s">
        <v>139</v>
      </c>
      <c r="E167" s="234" t="s">
        <v>1</v>
      </c>
      <c r="F167" s="235" t="s">
        <v>207</v>
      </c>
      <c r="G167" s="232"/>
      <c r="H167" s="236">
        <v>116010</v>
      </c>
      <c r="I167" s="237"/>
      <c r="J167" s="232"/>
      <c r="K167" s="232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139</v>
      </c>
      <c r="AU167" s="242" t="s">
        <v>86</v>
      </c>
      <c r="AV167" s="13" t="s">
        <v>86</v>
      </c>
      <c r="AW167" s="13" t="s">
        <v>32</v>
      </c>
      <c r="AX167" s="13" t="s">
        <v>84</v>
      </c>
      <c r="AY167" s="242" t="s">
        <v>129</v>
      </c>
    </row>
    <row r="168" s="2" customFormat="1" ht="33" customHeight="1">
      <c r="A168" s="38"/>
      <c r="B168" s="39"/>
      <c r="C168" s="218" t="s">
        <v>208</v>
      </c>
      <c r="D168" s="218" t="s">
        <v>132</v>
      </c>
      <c r="E168" s="219" t="s">
        <v>209</v>
      </c>
      <c r="F168" s="220" t="s">
        <v>210</v>
      </c>
      <c r="G168" s="221" t="s">
        <v>143</v>
      </c>
      <c r="H168" s="222">
        <v>1289</v>
      </c>
      <c r="I168" s="223"/>
      <c r="J168" s="224">
        <f>ROUND(I168*H168,2)</f>
        <v>0</v>
      </c>
      <c r="K168" s="220" t="s">
        <v>136</v>
      </c>
      <c r="L168" s="44"/>
      <c r="M168" s="225" t="s">
        <v>1</v>
      </c>
      <c r="N168" s="226" t="s">
        <v>41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137</v>
      </c>
      <c r="AT168" s="229" t="s">
        <v>132</v>
      </c>
      <c r="AU168" s="229" t="s">
        <v>86</v>
      </c>
      <c r="AY168" s="17" t="s">
        <v>129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84</v>
      </c>
      <c r="BK168" s="230">
        <f>ROUND(I168*H168,2)</f>
        <v>0</v>
      </c>
      <c r="BL168" s="17" t="s">
        <v>137</v>
      </c>
      <c r="BM168" s="229" t="s">
        <v>211</v>
      </c>
    </row>
    <row r="169" s="2" customFormat="1" ht="16.5" customHeight="1">
      <c r="A169" s="38"/>
      <c r="B169" s="39"/>
      <c r="C169" s="218" t="s">
        <v>212</v>
      </c>
      <c r="D169" s="218" t="s">
        <v>132</v>
      </c>
      <c r="E169" s="219" t="s">
        <v>213</v>
      </c>
      <c r="F169" s="220" t="s">
        <v>214</v>
      </c>
      <c r="G169" s="221" t="s">
        <v>135</v>
      </c>
      <c r="H169" s="222">
        <v>3</v>
      </c>
      <c r="I169" s="223"/>
      <c r="J169" s="224">
        <f>ROUND(I169*H169,2)</f>
        <v>0</v>
      </c>
      <c r="K169" s="220" t="s">
        <v>136</v>
      </c>
      <c r="L169" s="44"/>
      <c r="M169" s="225" t="s">
        <v>1</v>
      </c>
      <c r="N169" s="226" t="s">
        <v>41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137</v>
      </c>
      <c r="AT169" s="229" t="s">
        <v>132</v>
      </c>
      <c r="AU169" s="229" t="s">
        <v>86</v>
      </c>
      <c r="AY169" s="17" t="s">
        <v>129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84</v>
      </c>
      <c r="BK169" s="230">
        <f>ROUND(I169*H169,2)</f>
        <v>0</v>
      </c>
      <c r="BL169" s="17" t="s">
        <v>137</v>
      </c>
      <c r="BM169" s="229" t="s">
        <v>215</v>
      </c>
    </row>
    <row r="170" s="2" customFormat="1" ht="24.15" customHeight="1">
      <c r="A170" s="38"/>
      <c r="B170" s="39"/>
      <c r="C170" s="218" t="s">
        <v>216</v>
      </c>
      <c r="D170" s="218" t="s">
        <v>132</v>
      </c>
      <c r="E170" s="219" t="s">
        <v>217</v>
      </c>
      <c r="F170" s="220" t="s">
        <v>218</v>
      </c>
      <c r="G170" s="221" t="s">
        <v>135</v>
      </c>
      <c r="H170" s="222">
        <v>270</v>
      </c>
      <c r="I170" s="223"/>
      <c r="J170" s="224">
        <f>ROUND(I170*H170,2)</f>
        <v>0</v>
      </c>
      <c r="K170" s="220" t="s">
        <v>136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137</v>
      </c>
      <c r="AT170" s="229" t="s">
        <v>132</v>
      </c>
      <c r="AU170" s="229" t="s">
        <v>86</v>
      </c>
      <c r="AY170" s="17" t="s">
        <v>129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137</v>
      </c>
      <c r="BM170" s="229" t="s">
        <v>219</v>
      </c>
    </row>
    <row r="171" s="13" customFormat="1">
      <c r="A171" s="13"/>
      <c r="B171" s="231"/>
      <c r="C171" s="232"/>
      <c r="D171" s="233" t="s">
        <v>139</v>
      </c>
      <c r="E171" s="234" t="s">
        <v>1</v>
      </c>
      <c r="F171" s="235" t="s">
        <v>220</v>
      </c>
      <c r="G171" s="232"/>
      <c r="H171" s="236">
        <v>270</v>
      </c>
      <c r="I171" s="237"/>
      <c r="J171" s="232"/>
      <c r="K171" s="232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139</v>
      </c>
      <c r="AU171" s="242" t="s">
        <v>86</v>
      </c>
      <c r="AV171" s="13" t="s">
        <v>86</v>
      </c>
      <c r="AW171" s="13" t="s">
        <v>32</v>
      </c>
      <c r="AX171" s="13" t="s">
        <v>84</v>
      </c>
      <c r="AY171" s="242" t="s">
        <v>129</v>
      </c>
    </row>
    <row r="172" s="2" customFormat="1" ht="16.5" customHeight="1">
      <c r="A172" s="38"/>
      <c r="B172" s="39"/>
      <c r="C172" s="218" t="s">
        <v>221</v>
      </c>
      <c r="D172" s="218" t="s">
        <v>132</v>
      </c>
      <c r="E172" s="219" t="s">
        <v>222</v>
      </c>
      <c r="F172" s="220" t="s">
        <v>223</v>
      </c>
      <c r="G172" s="221" t="s">
        <v>135</v>
      </c>
      <c r="H172" s="222">
        <v>3</v>
      </c>
      <c r="I172" s="223"/>
      <c r="J172" s="224">
        <f>ROUND(I172*H172,2)</f>
        <v>0</v>
      </c>
      <c r="K172" s="220" t="s">
        <v>136</v>
      </c>
      <c r="L172" s="44"/>
      <c r="M172" s="225" t="s">
        <v>1</v>
      </c>
      <c r="N172" s="226" t="s">
        <v>41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137</v>
      </c>
      <c r="AT172" s="229" t="s">
        <v>132</v>
      </c>
      <c r="AU172" s="229" t="s">
        <v>86</v>
      </c>
      <c r="AY172" s="17" t="s">
        <v>129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84</v>
      </c>
      <c r="BK172" s="230">
        <f>ROUND(I172*H172,2)</f>
        <v>0</v>
      </c>
      <c r="BL172" s="17" t="s">
        <v>137</v>
      </c>
      <c r="BM172" s="229" t="s">
        <v>224</v>
      </c>
    </row>
    <row r="173" s="2" customFormat="1" ht="24.15" customHeight="1">
      <c r="A173" s="38"/>
      <c r="B173" s="39"/>
      <c r="C173" s="218" t="s">
        <v>225</v>
      </c>
      <c r="D173" s="218" t="s">
        <v>132</v>
      </c>
      <c r="E173" s="219" t="s">
        <v>226</v>
      </c>
      <c r="F173" s="220" t="s">
        <v>227</v>
      </c>
      <c r="G173" s="221" t="s">
        <v>228</v>
      </c>
      <c r="H173" s="222">
        <v>30</v>
      </c>
      <c r="I173" s="223"/>
      <c r="J173" s="224">
        <f>ROUND(I173*H173,2)</f>
        <v>0</v>
      </c>
      <c r="K173" s="220" t="s">
        <v>229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137</v>
      </c>
      <c r="AT173" s="229" t="s">
        <v>132</v>
      </c>
      <c r="AU173" s="229" t="s">
        <v>86</v>
      </c>
      <c r="AY173" s="17" t="s">
        <v>129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137</v>
      </c>
      <c r="BM173" s="229" t="s">
        <v>230</v>
      </c>
    </row>
    <row r="174" s="2" customFormat="1" ht="21.75" customHeight="1">
      <c r="A174" s="38"/>
      <c r="B174" s="39"/>
      <c r="C174" s="218" t="s">
        <v>231</v>
      </c>
      <c r="D174" s="218" t="s">
        <v>132</v>
      </c>
      <c r="E174" s="219" t="s">
        <v>232</v>
      </c>
      <c r="F174" s="220" t="s">
        <v>233</v>
      </c>
      <c r="G174" s="221" t="s">
        <v>234</v>
      </c>
      <c r="H174" s="222">
        <v>164.4</v>
      </c>
      <c r="I174" s="223"/>
      <c r="J174" s="224">
        <f>ROUND(I174*H174,2)</f>
        <v>0</v>
      </c>
      <c r="K174" s="220" t="s">
        <v>136</v>
      </c>
      <c r="L174" s="44"/>
      <c r="M174" s="225" t="s">
        <v>1</v>
      </c>
      <c r="N174" s="226" t="s">
        <v>41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1.4</v>
      </c>
      <c r="T174" s="228">
        <f>S174*H174</f>
        <v>230.16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137</v>
      </c>
      <c r="AT174" s="229" t="s">
        <v>132</v>
      </c>
      <c r="AU174" s="229" t="s">
        <v>86</v>
      </c>
      <c r="AY174" s="17" t="s">
        <v>129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84</v>
      </c>
      <c r="BK174" s="230">
        <f>ROUND(I174*H174,2)</f>
        <v>0</v>
      </c>
      <c r="BL174" s="17" t="s">
        <v>137</v>
      </c>
      <c r="BM174" s="229" t="s">
        <v>235</v>
      </c>
    </row>
    <row r="175" s="14" customFormat="1">
      <c r="A175" s="14"/>
      <c r="B175" s="243"/>
      <c r="C175" s="244"/>
      <c r="D175" s="233" t="s">
        <v>139</v>
      </c>
      <c r="E175" s="245" t="s">
        <v>1</v>
      </c>
      <c r="F175" s="246" t="s">
        <v>182</v>
      </c>
      <c r="G175" s="244"/>
      <c r="H175" s="245" t="s">
        <v>1</v>
      </c>
      <c r="I175" s="247"/>
      <c r="J175" s="244"/>
      <c r="K175" s="244"/>
      <c r="L175" s="248"/>
      <c r="M175" s="249"/>
      <c r="N175" s="250"/>
      <c r="O175" s="250"/>
      <c r="P175" s="250"/>
      <c r="Q175" s="250"/>
      <c r="R175" s="250"/>
      <c r="S175" s="250"/>
      <c r="T175" s="251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2" t="s">
        <v>139</v>
      </c>
      <c r="AU175" s="252" t="s">
        <v>86</v>
      </c>
      <c r="AV175" s="14" t="s">
        <v>84</v>
      </c>
      <c r="AW175" s="14" t="s">
        <v>32</v>
      </c>
      <c r="AX175" s="14" t="s">
        <v>76</v>
      </c>
      <c r="AY175" s="252" t="s">
        <v>129</v>
      </c>
    </row>
    <row r="176" s="13" customFormat="1">
      <c r="A176" s="13"/>
      <c r="B176" s="231"/>
      <c r="C176" s="232"/>
      <c r="D176" s="233" t="s">
        <v>139</v>
      </c>
      <c r="E176" s="234" t="s">
        <v>1</v>
      </c>
      <c r="F176" s="235" t="s">
        <v>236</v>
      </c>
      <c r="G176" s="232"/>
      <c r="H176" s="236">
        <v>66.599999999999992</v>
      </c>
      <c r="I176" s="237"/>
      <c r="J176" s="232"/>
      <c r="K176" s="232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139</v>
      </c>
      <c r="AU176" s="242" t="s">
        <v>86</v>
      </c>
      <c r="AV176" s="13" t="s">
        <v>86</v>
      </c>
      <c r="AW176" s="13" t="s">
        <v>32</v>
      </c>
      <c r="AX176" s="13" t="s">
        <v>76</v>
      </c>
      <c r="AY176" s="242" t="s">
        <v>129</v>
      </c>
    </row>
    <row r="177" s="13" customFormat="1">
      <c r="A177" s="13"/>
      <c r="B177" s="231"/>
      <c r="C177" s="232"/>
      <c r="D177" s="233" t="s">
        <v>139</v>
      </c>
      <c r="E177" s="234" t="s">
        <v>1</v>
      </c>
      <c r="F177" s="235" t="s">
        <v>237</v>
      </c>
      <c r="G177" s="232"/>
      <c r="H177" s="236">
        <v>18</v>
      </c>
      <c r="I177" s="237"/>
      <c r="J177" s="232"/>
      <c r="K177" s="232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139</v>
      </c>
      <c r="AU177" s="242" t="s">
        <v>86</v>
      </c>
      <c r="AV177" s="13" t="s">
        <v>86</v>
      </c>
      <c r="AW177" s="13" t="s">
        <v>32</v>
      </c>
      <c r="AX177" s="13" t="s">
        <v>76</v>
      </c>
      <c r="AY177" s="242" t="s">
        <v>129</v>
      </c>
    </row>
    <row r="178" s="13" customFormat="1">
      <c r="A178" s="13"/>
      <c r="B178" s="231"/>
      <c r="C178" s="232"/>
      <c r="D178" s="233" t="s">
        <v>139</v>
      </c>
      <c r="E178" s="234" t="s">
        <v>1</v>
      </c>
      <c r="F178" s="235" t="s">
        <v>238</v>
      </c>
      <c r="G178" s="232"/>
      <c r="H178" s="236">
        <v>70.8</v>
      </c>
      <c r="I178" s="237"/>
      <c r="J178" s="232"/>
      <c r="K178" s="232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139</v>
      </c>
      <c r="AU178" s="242" t="s">
        <v>86</v>
      </c>
      <c r="AV178" s="13" t="s">
        <v>86</v>
      </c>
      <c r="AW178" s="13" t="s">
        <v>32</v>
      </c>
      <c r="AX178" s="13" t="s">
        <v>76</v>
      </c>
      <c r="AY178" s="242" t="s">
        <v>129</v>
      </c>
    </row>
    <row r="179" s="13" customFormat="1">
      <c r="A179" s="13"/>
      <c r="B179" s="231"/>
      <c r="C179" s="232"/>
      <c r="D179" s="233" t="s">
        <v>139</v>
      </c>
      <c r="E179" s="234" t="s">
        <v>1</v>
      </c>
      <c r="F179" s="235" t="s">
        <v>239</v>
      </c>
      <c r="G179" s="232"/>
      <c r="H179" s="236">
        <v>9</v>
      </c>
      <c r="I179" s="237"/>
      <c r="J179" s="232"/>
      <c r="K179" s="232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139</v>
      </c>
      <c r="AU179" s="242" t="s">
        <v>86</v>
      </c>
      <c r="AV179" s="13" t="s">
        <v>86</v>
      </c>
      <c r="AW179" s="13" t="s">
        <v>32</v>
      </c>
      <c r="AX179" s="13" t="s">
        <v>76</v>
      </c>
      <c r="AY179" s="242" t="s">
        <v>129</v>
      </c>
    </row>
    <row r="180" s="15" customFormat="1">
      <c r="A180" s="15"/>
      <c r="B180" s="267"/>
      <c r="C180" s="268"/>
      <c r="D180" s="233" t="s">
        <v>139</v>
      </c>
      <c r="E180" s="269" t="s">
        <v>1</v>
      </c>
      <c r="F180" s="270" t="s">
        <v>187</v>
      </c>
      <c r="G180" s="268"/>
      <c r="H180" s="271">
        <v>164.39999999999997</v>
      </c>
      <c r="I180" s="272"/>
      <c r="J180" s="268"/>
      <c r="K180" s="268"/>
      <c r="L180" s="273"/>
      <c r="M180" s="274"/>
      <c r="N180" s="275"/>
      <c r="O180" s="275"/>
      <c r="P180" s="275"/>
      <c r="Q180" s="275"/>
      <c r="R180" s="275"/>
      <c r="S180" s="275"/>
      <c r="T180" s="276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7" t="s">
        <v>139</v>
      </c>
      <c r="AU180" s="277" t="s">
        <v>86</v>
      </c>
      <c r="AV180" s="15" t="s">
        <v>137</v>
      </c>
      <c r="AW180" s="15" t="s">
        <v>32</v>
      </c>
      <c r="AX180" s="15" t="s">
        <v>84</v>
      </c>
      <c r="AY180" s="277" t="s">
        <v>129</v>
      </c>
    </row>
    <row r="181" s="2" customFormat="1" ht="21.75" customHeight="1">
      <c r="A181" s="38"/>
      <c r="B181" s="39"/>
      <c r="C181" s="218" t="s">
        <v>240</v>
      </c>
      <c r="D181" s="218" t="s">
        <v>132</v>
      </c>
      <c r="E181" s="219" t="s">
        <v>241</v>
      </c>
      <c r="F181" s="220" t="s">
        <v>242</v>
      </c>
      <c r="G181" s="221" t="s">
        <v>143</v>
      </c>
      <c r="H181" s="222">
        <v>2.8</v>
      </c>
      <c r="I181" s="223"/>
      <c r="J181" s="224">
        <f>ROUND(I181*H181,2)</f>
        <v>0</v>
      </c>
      <c r="K181" s="220" t="s">
        <v>136</v>
      </c>
      <c r="L181" s="44"/>
      <c r="M181" s="225" t="s">
        <v>1</v>
      </c>
      <c r="N181" s="226" t="s">
        <v>41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0.083</v>
      </c>
      <c r="T181" s="228">
        <f>S181*H181</f>
        <v>0.2324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137</v>
      </c>
      <c r="AT181" s="229" t="s">
        <v>132</v>
      </c>
      <c r="AU181" s="229" t="s">
        <v>86</v>
      </c>
      <c r="AY181" s="17" t="s">
        <v>129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84</v>
      </c>
      <c r="BK181" s="230">
        <f>ROUND(I181*H181,2)</f>
        <v>0</v>
      </c>
      <c r="BL181" s="17" t="s">
        <v>137</v>
      </c>
      <c r="BM181" s="229" t="s">
        <v>243</v>
      </c>
    </row>
    <row r="182" s="13" customFormat="1">
      <c r="A182" s="13"/>
      <c r="B182" s="231"/>
      <c r="C182" s="232"/>
      <c r="D182" s="233" t="s">
        <v>139</v>
      </c>
      <c r="E182" s="234" t="s">
        <v>1</v>
      </c>
      <c r="F182" s="235" t="s">
        <v>244</v>
      </c>
      <c r="G182" s="232"/>
      <c r="H182" s="236">
        <v>2.8</v>
      </c>
      <c r="I182" s="237"/>
      <c r="J182" s="232"/>
      <c r="K182" s="232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139</v>
      </c>
      <c r="AU182" s="242" t="s">
        <v>86</v>
      </c>
      <c r="AV182" s="13" t="s">
        <v>86</v>
      </c>
      <c r="AW182" s="13" t="s">
        <v>32</v>
      </c>
      <c r="AX182" s="13" t="s">
        <v>84</v>
      </c>
      <c r="AY182" s="242" t="s">
        <v>129</v>
      </c>
    </row>
    <row r="183" s="2" customFormat="1" ht="24.15" customHeight="1">
      <c r="A183" s="38"/>
      <c r="B183" s="39"/>
      <c r="C183" s="218" t="s">
        <v>7</v>
      </c>
      <c r="D183" s="218" t="s">
        <v>132</v>
      </c>
      <c r="E183" s="219" t="s">
        <v>245</v>
      </c>
      <c r="F183" s="220" t="s">
        <v>246</v>
      </c>
      <c r="G183" s="221" t="s">
        <v>247</v>
      </c>
      <c r="H183" s="222">
        <v>1</v>
      </c>
      <c r="I183" s="223"/>
      <c r="J183" s="224">
        <f>ROUND(I183*H183,2)</f>
        <v>0</v>
      </c>
      <c r="K183" s="220" t="s">
        <v>1</v>
      </c>
      <c r="L183" s="44"/>
      <c r="M183" s="225" t="s">
        <v>1</v>
      </c>
      <c r="N183" s="226" t="s">
        <v>41</v>
      </c>
      <c r="O183" s="9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9" t="s">
        <v>137</v>
      </c>
      <c r="AT183" s="229" t="s">
        <v>132</v>
      </c>
      <c r="AU183" s="229" t="s">
        <v>86</v>
      </c>
      <c r="AY183" s="17" t="s">
        <v>129</v>
      </c>
      <c r="BE183" s="230">
        <f>IF(N183="základní",J183,0)</f>
        <v>0</v>
      </c>
      <c r="BF183" s="230">
        <f>IF(N183="snížená",J183,0)</f>
        <v>0</v>
      </c>
      <c r="BG183" s="230">
        <f>IF(N183="zákl. přenesená",J183,0)</f>
        <v>0</v>
      </c>
      <c r="BH183" s="230">
        <f>IF(N183="sníž. přenesená",J183,0)</f>
        <v>0</v>
      </c>
      <c r="BI183" s="230">
        <f>IF(N183="nulová",J183,0)</f>
        <v>0</v>
      </c>
      <c r="BJ183" s="17" t="s">
        <v>84</v>
      </c>
      <c r="BK183" s="230">
        <f>ROUND(I183*H183,2)</f>
        <v>0</v>
      </c>
      <c r="BL183" s="17" t="s">
        <v>137</v>
      </c>
      <c r="BM183" s="229" t="s">
        <v>248</v>
      </c>
    </row>
    <row r="184" s="2" customFormat="1" ht="16.5" customHeight="1">
      <c r="A184" s="38"/>
      <c r="B184" s="39"/>
      <c r="C184" s="218" t="s">
        <v>249</v>
      </c>
      <c r="D184" s="218" t="s">
        <v>132</v>
      </c>
      <c r="E184" s="219" t="s">
        <v>250</v>
      </c>
      <c r="F184" s="220" t="s">
        <v>251</v>
      </c>
      <c r="G184" s="221" t="s">
        <v>143</v>
      </c>
      <c r="H184" s="222">
        <v>548</v>
      </c>
      <c r="I184" s="223"/>
      <c r="J184" s="224">
        <f>ROUND(I184*H184,2)</f>
        <v>0</v>
      </c>
      <c r="K184" s="220" t="s">
        <v>1</v>
      </c>
      <c r="L184" s="44"/>
      <c r="M184" s="225" t="s">
        <v>1</v>
      </c>
      <c r="N184" s="226" t="s">
        <v>41</v>
      </c>
      <c r="O184" s="91"/>
      <c r="P184" s="227">
        <f>O184*H184</f>
        <v>0</v>
      </c>
      <c r="Q184" s="227">
        <v>0</v>
      </c>
      <c r="R184" s="227">
        <f>Q184*H184</f>
        <v>0</v>
      </c>
      <c r="S184" s="227">
        <v>0.1</v>
      </c>
      <c r="T184" s="228">
        <f>S184*H184</f>
        <v>54.800000000000008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9" t="s">
        <v>137</v>
      </c>
      <c r="AT184" s="229" t="s">
        <v>132</v>
      </c>
      <c r="AU184" s="229" t="s">
        <v>86</v>
      </c>
      <c r="AY184" s="17" t="s">
        <v>129</v>
      </c>
      <c r="BE184" s="230">
        <f>IF(N184="základní",J184,0)</f>
        <v>0</v>
      </c>
      <c r="BF184" s="230">
        <f>IF(N184="snížená",J184,0)</f>
        <v>0</v>
      </c>
      <c r="BG184" s="230">
        <f>IF(N184="zákl. přenesená",J184,0)</f>
        <v>0</v>
      </c>
      <c r="BH184" s="230">
        <f>IF(N184="sníž. přenesená",J184,0)</f>
        <v>0</v>
      </c>
      <c r="BI184" s="230">
        <f>IF(N184="nulová",J184,0)</f>
        <v>0</v>
      </c>
      <c r="BJ184" s="17" t="s">
        <v>84</v>
      </c>
      <c r="BK184" s="230">
        <f>ROUND(I184*H184,2)</f>
        <v>0</v>
      </c>
      <c r="BL184" s="17" t="s">
        <v>137</v>
      </c>
      <c r="BM184" s="229" t="s">
        <v>252</v>
      </c>
    </row>
    <row r="185" s="14" customFormat="1">
      <c r="A185" s="14"/>
      <c r="B185" s="243"/>
      <c r="C185" s="244"/>
      <c r="D185" s="233" t="s">
        <v>139</v>
      </c>
      <c r="E185" s="245" t="s">
        <v>1</v>
      </c>
      <c r="F185" s="246" t="s">
        <v>182</v>
      </c>
      <c r="G185" s="244"/>
      <c r="H185" s="245" t="s">
        <v>1</v>
      </c>
      <c r="I185" s="247"/>
      <c r="J185" s="244"/>
      <c r="K185" s="244"/>
      <c r="L185" s="248"/>
      <c r="M185" s="249"/>
      <c r="N185" s="250"/>
      <c r="O185" s="250"/>
      <c r="P185" s="250"/>
      <c r="Q185" s="250"/>
      <c r="R185" s="250"/>
      <c r="S185" s="250"/>
      <c r="T185" s="251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2" t="s">
        <v>139</v>
      </c>
      <c r="AU185" s="252" t="s">
        <v>86</v>
      </c>
      <c r="AV185" s="14" t="s">
        <v>84</v>
      </c>
      <c r="AW185" s="14" t="s">
        <v>32</v>
      </c>
      <c r="AX185" s="14" t="s">
        <v>76</v>
      </c>
      <c r="AY185" s="252" t="s">
        <v>129</v>
      </c>
    </row>
    <row r="186" s="13" customFormat="1">
      <c r="A186" s="13"/>
      <c r="B186" s="231"/>
      <c r="C186" s="232"/>
      <c r="D186" s="233" t="s">
        <v>139</v>
      </c>
      <c r="E186" s="234" t="s">
        <v>1</v>
      </c>
      <c r="F186" s="235" t="s">
        <v>183</v>
      </c>
      <c r="G186" s="232"/>
      <c r="H186" s="236">
        <v>222</v>
      </c>
      <c r="I186" s="237"/>
      <c r="J186" s="232"/>
      <c r="K186" s="232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139</v>
      </c>
      <c r="AU186" s="242" t="s">
        <v>86</v>
      </c>
      <c r="AV186" s="13" t="s">
        <v>86</v>
      </c>
      <c r="AW186" s="13" t="s">
        <v>32</v>
      </c>
      <c r="AX186" s="13" t="s">
        <v>76</v>
      </c>
      <c r="AY186" s="242" t="s">
        <v>129</v>
      </c>
    </row>
    <row r="187" s="13" customFormat="1">
      <c r="A187" s="13"/>
      <c r="B187" s="231"/>
      <c r="C187" s="232"/>
      <c r="D187" s="233" t="s">
        <v>139</v>
      </c>
      <c r="E187" s="234" t="s">
        <v>1</v>
      </c>
      <c r="F187" s="235" t="s">
        <v>184</v>
      </c>
      <c r="G187" s="232"/>
      <c r="H187" s="236">
        <v>60</v>
      </c>
      <c r="I187" s="237"/>
      <c r="J187" s="232"/>
      <c r="K187" s="232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139</v>
      </c>
      <c r="AU187" s="242" t="s">
        <v>86</v>
      </c>
      <c r="AV187" s="13" t="s">
        <v>86</v>
      </c>
      <c r="AW187" s="13" t="s">
        <v>32</v>
      </c>
      <c r="AX187" s="13" t="s">
        <v>76</v>
      </c>
      <c r="AY187" s="242" t="s">
        <v>129</v>
      </c>
    </row>
    <row r="188" s="13" customFormat="1">
      <c r="A188" s="13"/>
      <c r="B188" s="231"/>
      <c r="C188" s="232"/>
      <c r="D188" s="233" t="s">
        <v>139</v>
      </c>
      <c r="E188" s="234" t="s">
        <v>1</v>
      </c>
      <c r="F188" s="235" t="s">
        <v>185</v>
      </c>
      <c r="G188" s="232"/>
      <c r="H188" s="236">
        <v>236</v>
      </c>
      <c r="I188" s="237"/>
      <c r="J188" s="232"/>
      <c r="K188" s="232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139</v>
      </c>
      <c r="AU188" s="242" t="s">
        <v>86</v>
      </c>
      <c r="AV188" s="13" t="s">
        <v>86</v>
      </c>
      <c r="AW188" s="13" t="s">
        <v>32</v>
      </c>
      <c r="AX188" s="13" t="s">
        <v>76</v>
      </c>
      <c r="AY188" s="242" t="s">
        <v>129</v>
      </c>
    </row>
    <row r="189" s="13" customFormat="1">
      <c r="A189" s="13"/>
      <c r="B189" s="231"/>
      <c r="C189" s="232"/>
      <c r="D189" s="233" t="s">
        <v>139</v>
      </c>
      <c r="E189" s="234" t="s">
        <v>1</v>
      </c>
      <c r="F189" s="235" t="s">
        <v>186</v>
      </c>
      <c r="G189" s="232"/>
      <c r="H189" s="236">
        <v>30</v>
      </c>
      <c r="I189" s="237"/>
      <c r="J189" s="232"/>
      <c r="K189" s="232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139</v>
      </c>
      <c r="AU189" s="242" t="s">
        <v>86</v>
      </c>
      <c r="AV189" s="13" t="s">
        <v>86</v>
      </c>
      <c r="AW189" s="13" t="s">
        <v>32</v>
      </c>
      <c r="AX189" s="13" t="s">
        <v>76</v>
      </c>
      <c r="AY189" s="242" t="s">
        <v>129</v>
      </c>
    </row>
    <row r="190" s="15" customFormat="1">
      <c r="A190" s="15"/>
      <c r="B190" s="267"/>
      <c r="C190" s="268"/>
      <c r="D190" s="233" t="s">
        <v>139</v>
      </c>
      <c r="E190" s="269" t="s">
        <v>1</v>
      </c>
      <c r="F190" s="270" t="s">
        <v>187</v>
      </c>
      <c r="G190" s="268"/>
      <c r="H190" s="271">
        <v>548</v>
      </c>
      <c r="I190" s="272"/>
      <c r="J190" s="268"/>
      <c r="K190" s="268"/>
      <c r="L190" s="273"/>
      <c r="M190" s="274"/>
      <c r="N190" s="275"/>
      <c r="O190" s="275"/>
      <c r="P190" s="275"/>
      <c r="Q190" s="275"/>
      <c r="R190" s="275"/>
      <c r="S190" s="275"/>
      <c r="T190" s="276"/>
      <c r="U190" s="15"/>
      <c r="V190" s="15"/>
      <c r="W190" s="15"/>
      <c r="X190" s="15"/>
      <c r="Y190" s="15"/>
      <c r="Z190" s="15"/>
      <c r="AA190" s="15"/>
      <c r="AB190" s="15"/>
      <c r="AC190" s="15"/>
      <c r="AD190" s="15"/>
      <c r="AE190" s="15"/>
      <c r="AT190" s="277" t="s">
        <v>139</v>
      </c>
      <c r="AU190" s="277" t="s">
        <v>86</v>
      </c>
      <c r="AV190" s="15" t="s">
        <v>137</v>
      </c>
      <c r="AW190" s="15" t="s">
        <v>32</v>
      </c>
      <c r="AX190" s="15" t="s">
        <v>84</v>
      </c>
      <c r="AY190" s="277" t="s">
        <v>129</v>
      </c>
    </row>
    <row r="191" s="2" customFormat="1" ht="37.8" customHeight="1">
      <c r="A191" s="38"/>
      <c r="B191" s="39"/>
      <c r="C191" s="218" t="s">
        <v>253</v>
      </c>
      <c r="D191" s="218" t="s">
        <v>132</v>
      </c>
      <c r="E191" s="219" t="s">
        <v>254</v>
      </c>
      <c r="F191" s="220" t="s">
        <v>255</v>
      </c>
      <c r="G191" s="221" t="s">
        <v>175</v>
      </c>
      <c r="H191" s="222">
        <v>10</v>
      </c>
      <c r="I191" s="223"/>
      <c r="J191" s="224">
        <f>ROUND(I191*H191,2)</f>
        <v>0</v>
      </c>
      <c r="K191" s="220" t="s">
        <v>1</v>
      </c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0.002</v>
      </c>
      <c r="T191" s="228">
        <f>S191*H191</f>
        <v>0.02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137</v>
      </c>
      <c r="AT191" s="229" t="s">
        <v>132</v>
      </c>
      <c r="AU191" s="229" t="s">
        <v>86</v>
      </c>
      <c r="AY191" s="17" t="s">
        <v>129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84</v>
      </c>
      <c r="BK191" s="230">
        <f>ROUND(I191*H191,2)</f>
        <v>0</v>
      </c>
      <c r="BL191" s="17" t="s">
        <v>137</v>
      </c>
      <c r="BM191" s="229" t="s">
        <v>256</v>
      </c>
    </row>
    <row r="192" s="13" customFormat="1">
      <c r="A192" s="13"/>
      <c r="B192" s="231"/>
      <c r="C192" s="232"/>
      <c r="D192" s="233" t="s">
        <v>139</v>
      </c>
      <c r="E192" s="234" t="s">
        <v>1</v>
      </c>
      <c r="F192" s="235" t="s">
        <v>257</v>
      </c>
      <c r="G192" s="232"/>
      <c r="H192" s="236">
        <v>10</v>
      </c>
      <c r="I192" s="237"/>
      <c r="J192" s="232"/>
      <c r="K192" s="232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139</v>
      </c>
      <c r="AU192" s="242" t="s">
        <v>86</v>
      </c>
      <c r="AV192" s="13" t="s">
        <v>86</v>
      </c>
      <c r="AW192" s="13" t="s">
        <v>32</v>
      </c>
      <c r="AX192" s="13" t="s">
        <v>84</v>
      </c>
      <c r="AY192" s="242" t="s">
        <v>129</v>
      </c>
    </row>
    <row r="193" s="2" customFormat="1" ht="37.8" customHeight="1">
      <c r="A193" s="38"/>
      <c r="B193" s="39"/>
      <c r="C193" s="218" t="s">
        <v>258</v>
      </c>
      <c r="D193" s="218" t="s">
        <v>132</v>
      </c>
      <c r="E193" s="219" t="s">
        <v>259</v>
      </c>
      <c r="F193" s="220" t="s">
        <v>260</v>
      </c>
      <c r="G193" s="221" t="s">
        <v>175</v>
      </c>
      <c r="H193" s="222">
        <v>1</v>
      </c>
      <c r="I193" s="223"/>
      <c r="J193" s="224">
        <f>ROUND(I193*H193,2)</f>
        <v>0</v>
      </c>
      <c r="K193" s="220" t="s">
        <v>1</v>
      </c>
      <c r="L193" s="44"/>
      <c r="M193" s="225" t="s">
        <v>1</v>
      </c>
      <c r="N193" s="226" t="s">
        <v>41</v>
      </c>
      <c r="O193" s="91"/>
      <c r="P193" s="227">
        <f>O193*H193</f>
        <v>0</v>
      </c>
      <c r="Q193" s="227">
        <v>0</v>
      </c>
      <c r="R193" s="227">
        <f>Q193*H193</f>
        <v>0</v>
      </c>
      <c r="S193" s="227">
        <v>0.002</v>
      </c>
      <c r="T193" s="228">
        <f>S193*H193</f>
        <v>0.002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9" t="s">
        <v>137</v>
      </c>
      <c r="AT193" s="229" t="s">
        <v>132</v>
      </c>
      <c r="AU193" s="229" t="s">
        <v>86</v>
      </c>
      <c r="AY193" s="17" t="s">
        <v>129</v>
      </c>
      <c r="BE193" s="230">
        <f>IF(N193="základní",J193,0)</f>
        <v>0</v>
      </c>
      <c r="BF193" s="230">
        <f>IF(N193="snížená",J193,0)</f>
        <v>0</v>
      </c>
      <c r="BG193" s="230">
        <f>IF(N193="zákl. přenesená",J193,0)</f>
        <v>0</v>
      </c>
      <c r="BH193" s="230">
        <f>IF(N193="sníž. přenesená",J193,0)</f>
        <v>0</v>
      </c>
      <c r="BI193" s="230">
        <f>IF(N193="nulová",J193,0)</f>
        <v>0</v>
      </c>
      <c r="BJ193" s="17" t="s">
        <v>84</v>
      </c>
      <c r="BK193" s="230">
        <f>ROUND(I193*H193,2)</f>
        <v>0</v>
      </c>
      <c r="BL193" s="17" t="s">
        <v>137</v>
      </c>
      <c r="BM193" s="229" t="s">
        <v>261</v>
      </c>
    </row>
    <row r="194" s="13" customFormat="1">
      <c r="A194" s="13"/>
      <c r="B194" s="231"/>
      <c r="C194" s="232"/>
      <c r="D194" s="233" t="s">
        <v>139</v>
      </c>
      <c r="E194" s="234" t="s">
        <v>1</v>
      </c>
      <c r="F194" s="235" t="s">
        <v>262</v>
      </c>
      <c r="G194" s="232"/>
      <c r="H194" s="236">
        <v>1</v>
      </c>
      <c r="I194" s="237"/>
      <c r="J194" s="232"/>
      <c r="K194" s="232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139</v>
      </c>
      <c r="AU194" s="242" t="s">
        <v>86</v>
      </c>
      <c r="AV194" s="13" t="s">
        <v>86</v>
      </c>
      <c r="AW194" s="13" t="s">
        <v>32</v>
      </c>
      <c r="AX194" s="13" t="s">
        <v>84</v>
      </c>
      <c r="AY194" s="242" t="s">
        <v>129</v>
      </c>
    </row>
    <row r="195" s="2" customFormat="1" ht="37.8" customHeight="1">
      <c r="A195" s="38"/>
      <c r="B195" s="39"/>
      <c r="C195" s="218" t="s">
        <v>263</v>
      </c>
      <c r="D195" s="218" t="s">
        <v>132</v>
      </c>
      <c r="E195" s="219" t="s">
        <v>264</v>
      </c>
      <c r="F195" s="220" t="s">
        <v>265</v>
      </c>
      <c r="G195" s="221" t="s">
        <v>175</v>
      </c>
      <c r="H195" s="222">
        <v>12</v>
      </c>
      <c r="I195" s="223"/>
      <c r="J195" s="224">
        <f>ROUND(I195*H195,2)</f>
        <v>0</v>
      </c>
      <c r="K195" s="220" t="s">
        <v>1</v>
      </c>
      <c r="L195" s="44"/>
      <c r="M195" s="225" t="s">
        <v>1</v>
      </c>
      <c r="N195" s="226" t="s">
        <v>41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0.002</v>
      </c>
      <c r="T195" s="228">
        <f>S195*H195</f>
        <v>0.024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137</v>
      </c>
      <c r="AT195" s="229" t="s">
        <v>132</v>
      </c>
      <c r="AU195" s="229" t="s">
        <v>86</v>
      </c>
      <c r="AY195" s="17" t="s">
        <v>129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84</v>
      </c>
      <c r="BK195" s="230">
        <f>ROUND(I195*H195,2)</f>
        <v>0</v>
      </c>
      <c r="BL195" s="17" t="s">
        <v>137</v>
      </c>
      <c r="BM195" s="229" t="s">
        <v>266</v>
      </c>
    </row>
    <row r="196" s="13" customFormat="1">
      <c r="A196" s="13"/>
      <c r="B196" s="231"/>
      <c r="C196" s="232"/>
      <c r="D196" s="233" t="s">
        <v>139</v>
      </c>
      <c r="E196" s="234" t="s">
        <v>1</v>
      </c>
      <c r="F196" s="235" t="s">
        <v>267</v>
      </c>
      <c r="G196" s="232"/>
      <c r="H196" s="236">
        <v>12</v>
      </c>
      <c r="I196" s="237"/>
      <c r="J196" s="232"/>
      <c r="K196" s="232"/>
      <c r="L196" s="238"/>
      <c r="M196" s="239"/>
      <c r="N196" s="240"/>
      <c r="O196" s="240"/>
      <c r="P196" s="240"/>
      <c r="Q196" s="240"/>
      <c r="R196" s="240"/>
      <c r="S196" s="240"/>
      <c r="T196" s="241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2" t="s">
        <v>139</v>
      </c>
      <c r="AU196" s="242" t="s">
        <v>86</v>
      </c>
      <c r="AV196" s="13" t="s">
        <v>86</v>
      </c>
      <c r="AW196" s="13" t="s">
        <v>32</v>
      </c>
      <c r="AX196" s="13" t="s">
        <v>84</v>
      </c>
      <c r="AY196" s="242" t="s">
        <v>129</v>
      </c>
    </row>
    <row r="197" s="2" customFormat="1" ht="37.8" customHeight="1">
      <c r="A197" s="38"/>
      <c r="B197" s="39"/>
      <c r="C197" s="218" t="s">
        <v>268</v>
      </c>
      <c r="D197" s="218" t="s">
        <v>132</v>
      </c>
      <c r="E197" s="219" t="s">
        <v>269</v>
      </c>
      <c r="F197" s="220" t="s">
        <v>270</v>
      </c>
      <c r="G197" s="221" t="s">
        <v>175</v>
      </c>
      <c r="H197" s="222">
        <v>5</v>
      </c>
      <c r="I197" s="223"/>
      <c r="J197" s="224">
        <f>ROUND(I197*H197,2)</f>
        <v>0</v>
      </c>
      <c r="K197" s="220" t="s">
        <v>1</v>
      </c>
      <c r="L197" s="44"/>
      <c r="M197" s="225" t="s">
        <v>1</v>
      </c>
      <c r="N197" s="226" t="s">
        <v>41</v>
      </c>
      <c r="O197" s="91"/>
      <c r="P197" s="227">
        <f>O197*H197</f>
        <v>0</v>
      </c>
      <c r="Q197" s="227">
        <v>0</v>
      </c>
      <c r="R197" s="227">
        <f>Q197*H197</f>
        <v>0</v>
      </c>
      <c r="S197" s="227">
        <v>0.02</v>
      </c>
      <c r="T197" s="228">
        <f>S197*H197</f>
        <v>0.1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9" t="s">
        <v>137</v>
      </c>
      <c r="AT197" s="229" t="s">
        <v>132</v>
      </c>
      <c r="AU197" s="229" t="s">
        <v>86</v>
      </c>
      <c r="AY197" s="17" t="s">
        <v>129</v>
      </c>
      <c r="BE197" s="230">
        <f>IF(N197="základní",J197,0)</f>
        <v>0</v>
      </c>
      <c r="BF197" s="230">
        <f>IF(N197="snížená",J197,0)</f>
        <v>0</v>
      </c>
      <c r="BG197" s="230">
        <f>IF(N197="zákl. přenesená",J197,0)</f>
        <v>0</v>
      </c>
      <c r="BH197" s="230">
        <f>IF(N197="sníž. přenesená",J197,0)</f>
        <v>0</v>
      </c>
      <c r="BI197" s="230">
        <f>IF(N197="nulová",J197,0)</f>
        <v>0</v>
      </c>
      <c r="BJ197" s="17" t="s">
        <v>84</v>
      </c>
      <c r="BK197" s="230">
        <f>ROUND(I197*H197,2)</f>
        <v>0</v>
      </c>
      <c r="BL197" s="17" t="s">
        <v>137</v>
      </c>
      <c r="BM197" s="229" t="s">
        <v>271</v>
      </c>
    </row>
    <row r="198" s="2" customFormat="1" ht="16.5" customHeight="1">
      <c r="A198" s="38"/>
      <c r="B198" s="39"/>
      <c r="C198" s="218" t="s">
        <v>272</v>
      </c>
      <c r="D198" s="218" t="s">
        <v>132</v>
      </c>
      <c r="E198" s="219" t="s">
        <v>273</v>
      </c>
      <c r="F198" s="220" t="s">
        <v>274</v>
      </c>
      <c r="G198" s="221" t="s">
        <v>175</v>
      </c>
      <c r="H198" s="222">
        <v>4</v>
      </c>
      <c r="I198" s="223"/>
      <c r="J198" s="224">
        <f>ROUND(I198*H198,2)</f>
        <v>0</v>
      </c>
      <c r="K198" s="220" t="s">
        <v>1</v>
      </c>
      <c r="L198" s="44"/>
      <c r="M198" s="225" t="s">
        <v>1</v>
      </c>
      <c r="N198" s="226" t="s">
        <v>41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0.02</v>
      </c>
      <c r="T198" s="228">
        <f>S198*H198</f>
        <v>0.08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137</v>
      </c>
      <c r="AT198" s="229" t="s">
        <v>132</v>
      </c>
      <c r="AU198" s="229" t="s">
        <v>86</v>
      </c>
      <c r="AY198" s="17" t="s">
        <v>129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84</v>
      </c>
      <c r="BK198" s="230">
        <f>ROUND(I198*H198,2)</f>
        <v>0</v>
      </c>
      <c r="BL198" s="17" t="s">
        <v>137</v>
      </c>
      <c r="BM198" s="229" t="s">
        <v>275</v>
      </c>
    </row>
    <row r="199" s="12" customFormat="1" ht="22.8" customHeight="1">
      <c r="A199" s="12"/>
      <c r="B199" s="202"/>
      <c r="C199" s="203"/>
      <c r="D199" s="204" t="s">
        <v>75</v>
      </c>
      <c r="E199" s="216" t="s">
        <v>276</v>
      </c>
      <c r="F199" s="216" t="s">
        <v>277</v>
      </c>
      <c r="G199" s="203"/>
      <c r="H199" s="203"/>
      <c r="I199" s="206"/>
      <c r="J199" s="217">
        <f>BK199</f>
        <v>0</v>
      </c>
      <c r="K199" s="203"/>
      <c r="L199" s="208"/>
      <c r="M199" s="209"/>
      <c r="N199" s="210"/>
      <c r="O199" s="210"/>
      <c r="P199" s="211">
        <f>SUM(P200:P208)</f>
        <v>0</v>
      </c>
      <c r="Q199" s="210"/>
      <c r="R199" s="211">
        <f>SUM(R200:R208)</f>
        <v>0</v>
      </c>
      <c r="S199" s="210"/>
      <c r="T199" s="212">
        <f>SUM(T200:T208)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3" t="s">
        <v>84</v>
      </c>
      <c r="AT199" s="214" t="s">
        <v>75</v>
      </c>
      <c r="AU199" s="214" t="s">
        <v>84</v>
      </c>
      <c r="AY199" s="213" t="s">
        <v>129</v>
      </c>
      <c r="BK199" s="215">
        <f>SUM(BK200:BK208)</f>
        <v>0</v>
      </c>
    </row>
    <row r="200" s="2" customFormat="1" ht="24.15" customHeight="1">
      <c r="A200" s="38"/>
      <c r="B200" s="39"/>
      <c r="C200" s="218" t="s">
        <v>278</v>
      </c>
      <c r="D200" s="218" t="s">
        <v>132</v>
      </c>
      <c r="E200" s="219" t="s">
        <v>279</v>
      </c>
      <c r="F200" s="220" t="s">
        <v>280</v>
      </c>
      <c r="G200" s="221" t="s">
        <v>281</v>
      </c>
      <c r="H200" s="222">
        <v>316.11200000000004</v>
      </c>
      <c r="I200" s="223"/>
      <c r="J200" s="224">
        <f>ROUND(I200*H200,2)</f>
        <v>0</v>
      </c>
      <c r="K200" s="220" t="s">
        <v>136</v>
      </c>
      <c r="L200" s="44"/>
      <c r="M200" s="225" t="s">
        <v>1</v>
      </c>
      <c r="N200" s="226" t="s">
        <v>41</v>
      </c>
      <c r="O200" s="9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9" t="s">
        <v>137</v>
      </c>
      <c r="AT200" s="229" t="s">
        <v>132</v>
      </c>
      <c r="AU200" s="229" t="s">
        <v>86</v>
      </c>
      <c r="AY200" s="17" t="s">
        <v>129</v>
      </c>
      <c r="BE200" s="230">
        <f>IF(N200="základní",J200,0)</f>
        <v>0</v>
      </c>
      <c r="BF200" s="230">
        <f>IF(N200="snížená",J200,0)</f>
        <v>0</v>
      </c>
      <c r="BG200" s="230">
        <f>IF(N200="zákl. přenesená",J200,0)</f>
        <v>0</v>
      </c>
      <c r="BH200" s="230">
        <f>IF(N200="sníž. přenesená",J200,0)</f>
        <v>0</v>
      </c>
      <c r="BI200" s="230">
        <f>IF(N200="nulová",J200,0)</f>
        <v>0</v>
      </c>
      <c r="BJ200" s="17" t="s">
        <v>84</v>
      </c>
      <c r="BK200" s="230">
        <f>ROUND(I200*H200,2)</f>
        <v>0</v>
      </c>
      <c r="BL200" s="17" t="s">
        <v>137</v>
      </c>
      <c r="BM200" s="229" t="s">
        <v>282</v>
      </c>
    </row>
    <row r="201" s="2" customFormat="1" ht="16.5" customHeight="1">
      <c r="A201" s="38"/>
      <c r="B201" s="39"/>
      <c r="C201" s="218" t="s">
        <v>283</v>
      </c>
      <c r="D201" s="218" t="s">
        <v>132</v>
      </c>
      <c r="E201" s="219" t="s">
        <v>284</v>
      </c>
      <c r="F201" s="220" t="s">
        <v>285</v>
      </c>
      <c r="G201" s="221" t="s">
        <v>135</v>
      </c>
      <c r="H201" s="222">
        <v>14</v>
      </c>
      <c r="I201" s="223"/>
      <c r="J201" s="224">
        <f>ROUND(I201*H201,2)</f>
        <v>0</v>
      </c>
      <c r="K201" s="220" t="s">
        <v>136</v>
      </c>
      <c r="L201" s="44"/>
      <c r="M201" s="225" t="s">
        <v>1</v>
      </c>
      <c r="N201" s="226" t="s">
        <v>41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137</v>
      </c>
      <c r="AT201" s="229" t="s">
        <v>132</v>
      </c>
      <c r="AU201" s="229" t="s">
        <v>86</v>
      </c>
      <c r="AY201" s="17" t="s">
        <v>129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84</v>
      </c>
      <c r="BK201" s="230">
        <f>ROUND(I201*H201,2)</f>
        <v>0</v>
      </c>
      <c r="BL201" s="17" t="s">
        <v>137</v>
      </c>
      <c r="BM201" s="229" t="s">
        <v>286</v>
      </c>
    </row>
    <row r="202" s="2" customFormat="1" ht="24.15" customHeight="1">
      <c r="A202" s="38"/>
      <c r="B202" s="39"/>
      <c r="C202" s="218" t="s">
        <v>287</v>
      </c>
      <c r="D202" s="218" t="s">
        <v>132</v>
      </c>
      <c r="E202" s="219" t="s">
        <v>288</v>
      </c>
      <c r="F202" s="220" t="s">
        <v>289</v>
      </c>
      <c r="G202" s="221" t="s">
        <v>135</v>
      </c>
      <c r="H202" s="222">
        <v>1260</v>
      </c>
      <c r="I202" s="223"/>
      <c r="J202" s="224">
        <f>ROUND(I202*H202,2)</f>
        <v>0</v>
      </c>
      <c r="K202" s="220" t="s">
        <v>136</v>
      </c>
      <c r="L202" s="44"/>
      <c r="M202" s="225" t="s">
        <v>1</v>
      </c>
      <c r="N202" s="226" t="s">
        <v>41</v>
      </c>
      <c r="O202" s="9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9" t="s">
        <v>137</v>
      </c>
      <c r="AT202" s="229" t="s">
        <v>132</v>
      </c>
      <c r="AU202" s="229" t="s">
        <v>86</v>
      </c>
      <c r="AY202" s="17" t="s">
        <v>129</v>
      </c>
      <c r="BE202" s="230">
        <f>IF(N202="základní",J202,0)</f>
        <v>0</v>
      </c>
      <c r="BF202" s="230">
        <f>IF(N202="snížená",J202,0)</f>
        <v>0</v>
      </c>
      <c r="BG202" s="230">
        <f>IF(N202="zákl. přenesená",J202,0)</f>
        <v>0</v>
      </c>
      <c r="BH202" s="230">
        <f>IF(N202="sníž. přenesená",J202,0)</f>
        <v>0</v>
      </c>
      <c r="BI202" s="230">
        <f>IF(N202="nulová",J202,0)</f>
        <v>0</v>
      </c>
      <c r="BJ202" s="17" t="s">
        <v>84</v>
      </c>
      <c r="BK202" s="230">
        <f>ROUND(I202*H202,2)</f>
        <v>0</v>
      </c>
      <c r="BL202" s="17" t="s">
        <v>137</v>
      </c>
      <c r="BM202" s="229" t="s">
        <v>290</v>
      </c>
    </row>
    <row r="203" s="13" customFormat="1">
      <c r="A203" s="13"/>
      <c r="B203" s="231"/>
      <c r="C203" s="232"/>
      <c r="D203" s="233" t="s">
        <v>139</v>
      </c>
      <c r="E203" s="234" t="s">
        <v>1</v>
      </c>
      <c r="F203" s="235" t="s">
        <v>291</v>
      </c>
      <c r="G203" s="232"/>
      <c r="H203" s="236">
        <v>1260</v>
      </c>
      <c r="I203" s="237"/>
      <c r="J203" s="232"/>
      <c r="K203" s="232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139</v>
      </c>
      <c r="AU203" s="242" t="s">
        <v>86</v>
      </c>
      <c r="AV203" s="13" t="s">
        <v>86</v>
      </c>
      <c r="AW203" s="13" t="s">
        <v>32</v>
      </c>
      <c r="AX203" s="13" t="s">
        <v>84</v>
      </c>
      <c r="AY203" s="242" t="s">
        <v>129</v>
      </c>
    </row>
    <row r="204" s="2" customFormat="1" ht="24.15" customHeight="1">
      <c r="A204" s="38"/>
      <c r="B204" s="39"/>
      <c r="C204" s="218" t="s">
        <v>292</v>
      </c>
      <c r="D204" s="218" t="s">
        <v>132</v>
      </c>
      <c r="E204" s="219" t="s">
        <v>293</v>
      </c>
      <c r="F204" s="220" t="s">
        <v>294</v>
      </c>
      <c r="G204" s="221" t="s">
        <v>281</v>
      </c>
      <c r="H204" s="222">
        <v>316.11200000000004</v>
      </c>
      <c r="I204" s="223"/>
      <c r="J204" s="224">
        <f>ROUND(I204*H204,2)</f>
        <v>0</v>
      </c>
      <c r="K204" s="220" t="s">
        <v>136</v>
      </c>
      <c r="L204" s="44"/>
      <c r="M204" s="225" t="s">
        <v>1</v>
      </c>
      <c r="N204" s="226" t="s">
        <v>41</v>
      </c>
      <c r="O204" s="9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137</v>
      </c>
      <c r="AT204" s="229" t="s">
        <v>132</v>
      </c>
      <c r="AU204" s="229" t="s">
        <v>86</v>
      </c>
      <c r="AY204" s="17" t="s">
        <v>129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84</v>
      </c>
      <c r="BK204" s="230">
        <f>ROUND(I204*H204,2)</f>
        <v>0</v>
      </c>
      <c r="BL204" s="17" t="s">
        <v>137</v>
      </c>
      <c r="BM204" s="229" t="s">
        <v>295</v>
      </c>
    </row>
    <row r="205" s="2" customFormat="1" ht="24.15" customHeight="1">
      <c r="A205" s="38"/>
      <c r="B205" s="39"/>
      <c r="C205" s="218" t="s">
        <v>296</v>
      </c>
      <c r="D205" s="218" t="s">
        <v>132</v>
      </c>
      <c r="E205" s="219" t="s">
        <v>297</v>
      </c>
      <c r="F205" s="220" t="s">
        <v>298</v>
      </c>
      <c r="G205" s="221" t="s">
        <v>281</v>
      </c>
      <c r="H205" s="222">
        <v>6006.128</v>
      </c>
      <c r="I205" s="223"/>
      <c r="J205" s="224">
        <f>ROUND(I205*H205,2)</f>
        <v>0</v>
      </c>
      <c r="K205" s="220" t="s">
        <v>136</v>
      </c>
      <c r="L205" s="44"/>
      <c r="M205" s="225" t="s">
        <v>1</v>
      </c>
      <c r="N205" s="226" t="s">
        <v>41</v>
      </c>
      <c r="O205" s="9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9" t="s">
        <v>137</v>
      </c>
      <c r="AT205" s="229" t="s">
        <v>132</v>
      </c>
      <c r="AU205" s="229" t="s">
        <v>86</v>
      </c>
      <c r="AY205" s="17" t="s">
        <v>129</v>
      </c>
      <c r="BE205" s="230">
        <f>IF(N205="základní",J205,0)</f>
        <v>0</v>
      </c>
      <c r="BF205" s="230">
        <f>IF(N205="snížená",J205,0)</f>
        <v>0</v>
      </c>
      <c r="BG205" s="230">
        <f>IF(N205="zákl. přenesená",J205,0)</f>
        <v>0</v>
      </c>
      <c r="BH205" s="230">
        <f>IF(N205="sníž. přenesená",J205,0)</f>
        <v>0</v>
      </c>
      <c r="BI205" s="230">
        <f>IF(N205="nulová",J205,0)</f>
        <v>0</v>
      </c>
      <c r="BJ205" s="17" t="s">
        <v>84</v>
      </c>
      <c r="BK205" s="230">
        <f>ROUND(I205*H205,2)</f>
        <v>0</v>
      </c>
      <c r="BL205" s="17" t="s">
        <v>137</v>
      </c>
      <c r="BM205" s="229" t="s">
        <v>299</v>
      </c>
    </row>
    <row r="206" s="13" customFormat="1">
      <c r="A206" s="13"/>
      <c r="B206" s="231"/>
      <c r="C206" s="232"/>
      <c r="D206" s="233" t="s">
        <v>139</v>
      </c>
      <c r="E206" s="232"/>
      <c r="F206" s="235" t="s">
        <v>300</v>
      </c>
      <c r="G206" s="232"/>
      <c r="H206" s="236">
        <v>6006.128</v>
      </c>
      <c r="I206" s="237"/>
      <c r="J206" s="232"/>
      <c r="K206" s="232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139</v>
      </c>
      <c r="AU206" s="242" t="s">
        <v>86</v>
      </c>
      <c r="AV206" s="13" t="s">
        <v>86</v>
      </c>
      <c r="AW206" s="13" t="s">
        <v>4</v>
      </c>
      <c r="AX206" s="13" t="s">
        <v>84</v>
      </c>
      <c r="AY206" s="242" t="s">
        <v>129</v>
      </c>
    </row>
    <row r="207" s="2" customFormat="1" ht="33" customHeight="1">
      <c r="A207" s="38"/>
      <c r="B207" s="39"/>
      <c r="C207" s="218" t="s">
        <v>301</v>
      </c>
      <c r="D207" s="218" t="s">
        <v>132</v>
      </c>
      <c r="E207" s="219" t="s">
        <v>302</v>
      </c>
      <c r="F207" s="220" t="s">
        <v>303</v>
      </c>
      <c r="G207" s="221" t="s">
        <v>281</v>
      </c>
      <c r="H207" s="222">
        <v>285.90499999999996</v>
      </c>
      <c r="I207" s="223"/>
      <c r="J207" s="224">
        <f>ROUND(I207*H207,2)</f>
        <v>0</v>
      </c>
      <c r="K207" s="220" t="s">
        <v>136</v>
      </c>
      <c r="L207" s="44"/>
      <c r="M207" s="225" t="s">
        <v>1</v>
      </c>
      <c r="N207" s="226" t="s">
        <v>41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137</v>
      </c>
      <c r="AT207" s="229" t="s">
        <v>132</v>
      </c>
      <c r="AU207" s="229" t="s">
        <v>86</v>
      </c>
      <c r="AY207" s="17" t="s">
        <v>129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84</v>
      </c>
      <c r="BK207" s="230">
        <f>ROUND(I207*H207,2)</f>
        <v>0</v>
      </c>
      <c r="BL207" s="17" t="s">
        <v>137</v>
      </c>
      <c r="BM207" s="229" t="s">
        <v>304</v>
      </c>
    </row>
    <row r="208" s="2" customFormat="1" ht="33" customHeight="1">
      <c r="A208" s="38"/>
      <c r="B208" s="39"/>
      <c r="C208" s="218" t="s">
        <v>305</v>
      </c>
      <c r="D208" s="218" t="s">
        <v>132</v>
      </c>
      <c r="E208" s="219" t="s">
        <v>306</v>
      </c>
      <c r="F208" s="220" t="s">
        <v>307</v>
      </c>
      <c r="G208" s="221" t="s">
        <v>281</v>
      </c>
      <c r="H208" s="222">
        <v>30.207</v>
      </c>
      <c r="I208" s="223"/>
      <c r="J208" s="224">
        <f>ROUND(I208*H208,2)</f>
        <v>0</v>
      </c>
      <c r="K208" s="220" t="s">
        <v>136</v>
      </c>
      <c r="L208" s="44"/>
      <c r="M208" s="225" t="s">
        <v>1</v>
      </c>
      <c r="N208" s="226" t="s">
        <v>41</v>
      </c>
      <c r="O208" s="9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9" t="s">
        <v>137</v>
      </c>
      <c r="AT208" s="229" t="s">
        <v>132</v>
      </c>
      <c r="AU208" s="229" t="s">
        <v>86</v>
      </c>
      <c r="AY208" s="17" t="s">
        <v>129</v>
      </c>
      <c r="BE208" s="230">
        <f>IF(N208="základní",J208,0)</f>
        <v>0</v>
      </c>
      <c r="BF208" s="230">
        <f>IF(N208="snížená",J208,0)</f>
        <v>0</v>
      </c>
      <c r="BG208" s="230">
        <f>IF(N208="zákl. přenesená",J208,0)</f>
        <v>0</v>
      </c>
      <c r="BH208" s="230">
        <f>IF(N208="sníž. přenesená",J208,0)</f>
        <v>0</v>
      </c>
      <c r="BI208" s="230">
        <f>IF(N208="nulová",J208,0)</f>
        <v>0</v>
      </c>
      <c r="BJ208" s="17" t="s">
        <v>84</v>
      </c>
      <c r="BK208" s="230">
        <f>ROUND(I208*H208,2)</f>
        <v>0</v>
      </c>
      <c r="BL208" s="17" t="s">
        <v>137</v>
      </c>
      <c r="BM208" s="229" t="s">
        <v>308</v>
      </c>
    </row>
    <row r="209" s="12" customFormat="1" ht="22.8" customHeight="1">
      <c r="A209" s="12"/>
      <c r="B209" s="202"/>
      <c r="C209" s="203"/>
      <c r="D209" s="204" t="s">
        <v>75</v>
      </c>
      <c r="E209" s="216" t="s">
        <v>309</v>
      </c>
      <c r="F209" s="216" t="s">
        <v>310</v>
      </c>
      <c r="G209" s="203"/>
      <c r="H209" s="203"/>
      <c r="I209" s="206"/>
      <c r="J209" s="217">
        <f>BK209</f>
        <v>0</v>
      </c>
      <c r="K209" s="203"/>
      <c r="L209" s="208"/>
      <c r="M209" s="209"/>
      <c r="N209" s="210"/>
      <c r="O209" s="210"/>
      <c r="P209" s="211">
        <f>P210</f>
        <v>0</v>
      </c>
      <c r="Q209" s="210"/>
      <c r="R209" s="211">
        <f>R210</f>
        <v>0</v>
      </c>
      <c r="S209" s="210"/>
      <c r="T209" s="212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3" t="s">
        <v>84</v>
      </c>
      <c r="AT209" s="214" t="s">
        <v>75</v>
      </c>
      <c r="AU209" s="214" t="s">
        <v>84</v>
      </c>
      <c r="AY209" s="213" t="s">
        <v>129</v>
      </c>
      <c r="BK209" s="215">
        <f>BK210</f>
        <v>0</v>
      </c>
    </row>
    <row r="210" s="2" customFormat="1" ht="21.75" customHeight="1">
      <c r="A210" s="38"/>
      <c r="B210" s="39"/>
      <c r="C210" s="218" t="s">
        <v>311</v>
      </c>
      <c r="D210" s="218" t="s">
        <v>132</v>
      </c>
      <c r="E210" s="219" t="s">
        <v>312</v>
      </c>
      <c r="F210" s="220" t="s">
        <v>313</v>
      </c>
      <c r="G210" s="221" t="s">
        <v>281</v>
      </c>
      <c r="H210" s="222">
        <v>62.926</v>
      </c>
      <c r="I210" s="223"/>
      <c r="J210" s="224">
        <f>ROUND(I210*H210,2)</f>
        <v>0</v>
      </c>
      <c r="K210" s="220" t="s">
        <v>136</v>
      </c>
      <c r="L210" s="44"/>
      <c r="M210" s="225" t="s">
        <v>1</v>
      </c>
      <c r="N210" s="226" t="s">
        <v>41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137</v>
      </c>
      <c r="AT210" s="229" t="s">
        <v>132</v>
      </c>
      <c r="AU210" s="229" t="s">
        <v>86</v>
      </c>
      <c r="AY210" s="17" t="s">
        <v>129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84</v>
      </c>
      <c r="BK210" s="230">
        <f>ROUND(I210*H210,2)</f>
        <v>0</v>
      </c>
      <c r="BL210" s="17" t="s">
        <v>137</v>
      </c>
      <c r="BM210" s="229" t="s">
        <v>314</v>
      </c>
    </row>
    <row r="211" s="12" customFormat="1" ht="25.92" customHeight="1">
      <c r="A211" s="12"/>
      <c r="B211" s="202"/>
      <c r="C211" s="203"/>
      <c r="D211" s="204" t="s">
        <v>75</v>
      </c>
      <c r="E211" s="205" t="s">
        <v>315</v>
      </c>
      <c r="F211" s="205" t="s">
        <v>316</v>
      </c>
      <c r="G211" s="203"/>
      <c r="H211" s="203"/>
      <c r="I211" s="206"/>
      <c r="J211" s="207">
        <f>BK211</f>
        <v>0</v>
      </c>
      <c r="K211" s="203"/>
      <c r="L211" s="208"/>
      <c r="M211" s="209"/>
      <c r="N211" s="210"/>
      <c r="O211" s="210"/>
      <c r="P211" s="211">
        <f>P212+P266+P318+P327+P338+P360+P373</f>
        <v>0</v>
      </c>
      <c r="Q211" s="210"/>
      <c r="R211" s="211">
        <f>R212+R266+R318+R327+R338+R360+R373</f>
        <v>14.5107888</v>
      </c>
      <c r="S211" s="210"/>
      <c r="T211" s="212">
        <f>T212+T266+T318+T327+T338+T360+T373</f>
        <v>30.693298</v>
      </c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R211" s="213" t="s">
        <v>86</v>
      </c>
      <c r="AT211" s="214" t="s">
        <v>75</v>
      </c>
      <c r="AU211" s="214" t="s">
        <v>76</v>
      </c>
      <c r="AY211" s="213" t="s">
        <v>129</v>
      </c>
      <c r="BK211" s="215">
        <f>BK212+BK266+BK318+BK327+BK338+BK360+BK373</f>
        <v>0</v>
      </c>
    </row>
    <row r="212" s="12" customFormat="1" ht="22.8" customHeight="1">
      <c r="A212" s="12"/>
      <c r="B212" s="202"/>
      <c r="C212" s="203"/>
      <c r="D212" s="204" t="s">
        <v>75</v>
      </c>
      <c r="E212" s="216" t="s">
        <v>317</v>
      </c>
      <c r="F212" s="216" t="s">
        <v>318</v>
      </c>
      <c r="G212" s="203"/>
      <c r="H212" s="203"/>
      <c r="I212" s="206"/>
      <c r="J212" s="217">
        <f>BK212</f>
        <v>0</v>
      </c>
      <c r="K212" s="203"/>
      <c r="L212" s="208"/>
      <c r="M212" s="209"/>
      <c r="N212" s="210"/>
      <c r="O212" s="210"/>
      <c r="P212" s="211">
        <f>SUM(P213:P265)</f>
        <v>0</v>
      </c>
      <c r="Q212" s="210"/>
      <c r="R212" s="211">
        <f>SUM(R213:R265)</f>
        <v>5.4341058</v>
      </c>
      <c r="S212" s="210"/>
      <c r="T212" s="212">
        <f>SUM(T213:T265)</f>
        <v>25.170048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3" t="s">
        <v>86</v>
      </c>
      <c r="AT212" s="214" t="s">
        <v>75</v>
      </c>
      <c r="AU212" s="214" t="s">
        <v>84</v>
      </c>
      <c r="AY212" s="213" t="s">
        <v>129</v>
      </c>
      <c r="BK212" s="215">
        <f>SUM(BK213:BK265)</f>
        <v>0</v>
      </c>
    </row>
    <row r="213" s="2" customFormat="1" ht="24.15" customHeight="1">
      <c r="A213" s="38"/>
      <c r="B213" s="39"/>
      <c r="C213" s="218" t="s">
        <v>319</v>
      </c>
      <c r="D213" s="218" t="s">
        <v>132</v>
      </c>
      <c r="E213" s="219" t="s">
        <v>320</v>
      </c>
      <c r="F213" s="220" t="s">
        <v>321</v>
      </c>
      <c r="G213" s="221" t="s">
        <v>143</v>
      </c>
      <c r="H213" s="222">
        <v>780.08</v>
      </c>
      <c r="I213" s="223"/>
      <c r="J213" s="224">
        <f>ROUND(I213*H213,2)</f>
        <v>0</v>
      </c>
      <c r="K213" s="220" t="s">
        <v>229</v>
      </c>
      <c r="L213" s="44"/>
      <c r="M213" s="225" t="s">
        <v>1</v>
      </c>
      <c r="N213" s="226" t="s">
        <v>41</v>
      </c>
      <c r="O213" s="91"/>
      <c r="P213" s="227">
        <f>O213*H213</f>
        <v>0</v>
      </c>
      <c r="Q213" s="227">
        <v>0</v>
      </c>
      <c r="R213" s="227">
        <f>Q213*H213</f>
        <v>0</v>
      </c>
      <c r="S213" s="227">
        <v>0</v>
      </c>
      <c r="T213" s="228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9" t="s">
        <v>216</v>
      </c>
      <c r="AT213" s="229" t="s">
        <v>132</v>
      </c>
      <c r="AU213" s="229" t="s">
        <v>86</v>
      </c>
      <c r="AY213" s="17" t="s">
        <v>129</v>
      </c>
      <c r="BE213" s="230">
        <f>IF(N213="základní",J213,0)</f>
        <v>0</v>
      </c>
      <c r="BF213" s="230">
        <f>IF(N213="snížená",J213,0)</f>
        <v>0</v>
      </c>
      <c r="BG213" s="230">
        <f>IF(N213="zákl. přenesená",J213,0)</f>
        <v>0</v>
      </c>
      <c r="BH213" s="230">
        <f>IF(N213="sníž. přenesená",J213,0)</f>
        <v>0</v>
      </c>
      <c r="BI213" s="230">
        <f>IF(N213="nulová",J213,0)</f>
        <v>0</v>
      </c>
      <c r="BJ213" s="17" t="s">
        <v>84</v>
      </c>
      <c r="BK213" s="230">
        <f>ROUND(I213*H213,2)</f>
        <v>0</v>
      </c>
      <c r="BL213" s="17" t="s">
        <v>216</v>
      </c>
      <c r="BM213" s="229" t="s">
        <v>322</v>
      </c>
    </row>
    <row r="214" s="14" customFormat="1">
      <c r="A214" s="14"/>
      <c r="B214" s="243"/>
      <c r="C214" s="244"/>
      <c r="D214" s="233" t="s">
        <v>139</v>
      </c>
      <c r="E214" s="245" t="s">
        <v>1</v>
      </c>
      <c r="F214" s="246" t="s">
        <v>323</v>
      </c>
      <c r="G214" s="244"/>
      <c r="H214" s="245" t="s">
        <v>1</v>
      </c>
      <c r="I214" s="247"/>
      <c r="J214" s="244"/>
      <c r="K214" s="244"/>
      <c r="L214" s="248"/>
      <c r="M214" s="249"/>
      <c r="N214" s="250"/>
      <c r="O214" s="250"/>
      <c r="P214" s="250"/>
      <c r="Q214" s="250"/>
      <c r="R214" s="250"/>
      <c r="S214" s="250"/>
      <c r="T214" s="251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2" t="s">
        <v>139</v>
      </c>
      <c r="AU214" s="252" t="s">
        <v>86</v>
      </c>
      <c r="AV214" s="14" t="s">
        <v>84</v>
      </c>
      <c r="AW214" s="14" t="s">
        <v>32</v>
      </c>
      <c r="AX214" s="14" t="s">
        <v>76</v>
      </c>
      <c r="AY214" s="252" t="s">
        <v>129</v>
      </c>
    </row>
    <row r="215" s="13" customFormat="1">
      <c r="A215" s="13"/>
      <c r="B215" s="231"/>
      <c r="C215" s="232"/>
      <c r="D215" s="233" t="s">
        <v>139</v>
      </c>
      <c r="E215" s="234" t="s">
        <v>1</v>
      </c>
      <c r="F215" s="235" t="s">
        <v>324</v>
      </c>
      <c r="G215" s="232"/>
      <c r="H215" s="236">
        <v>300</v>
      </c>
      <c r="I215" s="237"/>
      <c r="J215" s="232"/>
      <c r="K215" s="232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139</v>
      </c>
      <c r="AU215" s="242" t="s">
        <v>86</v>
      </c>
      <c r="AV215" s="13" t="s">
        <v>86</v>
      </c>
      <c r="AW215" s="13" t="s">
        <v>32</v>
      </c>
      <c r="AX215" s="13" t="s">
        <v>76</v>
      </c>
      <c r="AY215" s="242" t="s">
        <v>129</v>
      </c>
    </row>
    <row r="216" s="13" customFormat="1">
      <c r="A216" s="13"/>
      <c r="B216" s="231"/>
      <c r="C216" s="232"/>
      <c r="D216" s="233" t="s">
        <v>139</v>
      </c>
      <c r="E216" s="234" t="s">
        <v>1</v>
      </c>
      <c r="F216" s="235" t="s">
        <v>325</v>
      </c>
      <c r="G216" s="232"/>
      <c r="H216" s="236">
        <v>135.4</v>
      </c>
      <c r="I216" s="237"/>
      <c r="J216" s="232"/>
      <c r="K216" s="232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139</v>
      </c>
      <c r="AU216" s="242" t="s">
        <v>86</v>
      </c>
      <c r="AV216" s="13" t="s">
        <v>86</v>
      </c>
      <c r="AW216" s="13" t="s">
        <v>32</v>
      </c>
      <c r="AX216" s="13" t="s">
        <v>76</v>
      </c>
      <c r="AY216" s="242" t="s">
        <v>129</v>
      </c>
    </row>
    <row r="217" s="13" customFormat="1">
      <c r="A217" s="13"/>
      <c r="B217" s="231"/>
      <c r="C217" s="232"/>
      <c r="D217" s="233" t="s">
        <v>139</v>
      </c>
      <c r="E217" s="234" t="s">
        <v>1</v>
      </c>
      <c r="F217" s="235" t="s">
        <v>326</v>
      </c>
      <c r="G217" s="232"/>
      <c r="H217" s="236">
        <v>316.08</v>
      </c>
      <c r="I217" s="237"/>
      <c r="J217" s="232"/>
      <c r="K217" s="232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139</v>
      </c>
      <c r="AU217" s="242" t="s">
        <v>86</v>
      </c>
      <c r="AV217" s="13" t="s">
        <v>86</v>
      </c>
      <c r="AW217" s="13" t="s">
        <v>32</v>
      </c>
      <c r="AX217" s="13" t="s">
        <v>76</v>
      </c>
      <c r="AY217" s="242" t="s">
        <v>129</v>
      </c>
    </row>
    <row r="218" s="13" customFormat="1">
      <c r="A218" s="13"/>
      <c r="B218" s="231"/>
      <c r="C218" s="232"/>
      <c r="D218" s="233" t="s">
        <v>139</v>
      </c>
      <c r="E218" s="234" t="s">
        <v>1</v>
      </c>
      <c r="F218" s="235" t="s">
        <v>327</v>
      </c>
      <c r="G218" s="232"/>
      <c r="H218" s="236">
        <v>28.6</v>
      </c>
      <c r="I218" s="237"/>
      <c r="J218" s="232"/>
      <c r="K218" s="232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139</v>
      </c>
      <c r="AU218" s="242" t="s">
        <v>86</v>
      </c>
      <c r="AV218" s="13" t="s">
        <v>86</v>
      </c>
      <c r="AW218" s="13" t="s">
        <v>32</v>
      </c>
      <c r="AX218" s="13" t="s">
        <v>76</v>
      </c>
      <c r="AY218" s="242" t="s">
        <v>129</v>
      </c>
    </row>
    <row r="219" s="15" customFormat="1">
      <c r="A219" s="15"/>
      <c r="B219" s="267"/>
      <c r="C219" s="268"/>
      <c r="D219" s="233" t="s">
        <v>139</v>
      </c>
      <c r="E219" s="269" t="s">
        <v>1</v>
      </c>
      <c r="F219" s="270" t="s">
        <v>187</v>
      </c>
      <c r="G219" s="268"/>
      <c r="H219" s="271">
        <v>780.08</v>
      </c>
      <c r="I219" s="272"/>
      <c r="J219" s="268"/>
      <c r="K219" s="268"/>
      <c r="L219" s="273"/>
      <c r="M219" s="274"/>
      <c r="N219" s="275"/>
      <c r="O219" s="275"/>
      <c r="P219" s="275"/>
      <c r="Q219" s="275"/>
      <c r="R219" s="275"/>
      <c r="S219" s="275"/>
      <c r="T219" s="276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7" t="s">
        <v>139</v>
      </c>
      <c r="AU219" s="277" t="s">
        <v>86</v>
      </c>
      <c r="AV219" s="15" t="s">
        <v>137</v>
      </c>
      <c r="AW219" s="15" t="s">
        <v>32</v>
      </c>
      <c r="AX219" s="15" t="s">
        <v>84</v>
      </c>
      <c r="AY219" s="277" t="s">
        <v>129</v>
      </c>
    </row>
    <row r="220" s="2" customFormat="1" ht="16.5" customHeight="1">
      <c r="A220" s="38"/>
      <c r="B220" s="39"/>
      <c r="C220" s="253" t="s">
        <v>328</v>
      </c>
      <c r="D220" s="253" t="s">
        <v>148</v>
      </c>
      <c r="E220" s="254" t="s">
        <v>329</v>
      </c>
      <c r="F220" s="255" t="s">
        <v>330</v>
      </c>
      <c r="G220" s="256" t="s">
        <v>281</v>
      </c>
      <c r="H220" s="257">
        <v>0.25</v>
      </c>
      <c r="I220" s="258"/>
      <c r="J220" s="259">
        <f>ROUND(I220*H220,2)</f>
        <v>0</v>
      </c>
      <c r="K220" s="255" t="s">
        <v>229</v>
      </c>
      <c r="L220" s="260"/>
      <c r="M220" s="261" t="s">
        <v>1</v>
      </c>
      <c r="N220" s="262" t="s">
        <v>41</v>
      </c>
      <c r="O220" s="91"/>
      <c r="P220" s="227">
        <f>O220*H220</f>
        <v>0</v>
      </c>
      <c r="Q220" s="227">
        <v>1</v>
      </c>
      <c r="R220" s="227">
        <f>Q220*H220</f>
        <v>0.25</v>
      </c>
      <c r="S220" s="227">
        <v>0</v>
      </c>
      <c r="T220" s="228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9" t="s">
        <v>296</v>
      </c>
      <c r="AT220" s="229" t="s">
        <v>148</v>
      </c>
      <c r="AU220" s="229" t="s">
        <v>86</v>
      </c>
      <c r="AY220" s="17" t="s">
        <v>129</v>
      </c>
      <c r="BE220" s="230">
        <f>IF(N220="základní",J220,0)</f>
        <v>0</v>
      </c>
      <c r="BF220" s="230">
        <f>IF(N220="snížená",J220,0)</f>
        <v>0</v>
      </c>
      <c r="BG220" s="230">
        <f>IF(N220="zákl. přenesená",J220,0)</f>
        <v>0</v>
      </c>
      <c r="BH220" s="230">
        <f>IF(N220="sníž. přenesená",J220,0)</f>
        <v>0</v>
      </c>
      <c r="BI220" s="230">
        <f>IF(N220="nulová",J220,0)</f>
        <v>0</v>
      </c>
      <c r="BJ220" s="17" t="s">
        <v>84</v>
      </c>
      <c r="BK220" s="230">
        <f>ROUND(I220*H220,2)</f>
        <v>0</v>
      </c>
      <c r="BL220" s="17" t="s">
        <v>216</v>
      </c>
      <c r="BM220" s="229" t="s">
        <v>331</v>
      </c>
    </row>
    <row r="221" s="13" customFormat="1">
      <c r="A221" s="13"/>
      <c r="B221" s="231"/>
      <c r="C221" s="232"/>
      <c r="D221" s="233" t="s">
        <v>139</v>
      </c>
      <c r="E221" s="232"/>
      <c r="F221" s="235" t="s">
        <v>332</v>
      </c>
      <c r="G221" s="232"/>
      <c r="H221" s="236">
        <v>0.25</v>
      </c>
      <c r="I221" s="237"/>
      <c r="J221" s="232"/>
      <c r="K221" s="232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139</v>
      </c>
      <c r="AU221" s="242" t="s">
        <v>86</v>
      </c>
      <c r="AV221" s="13" t="s">
        <v>86</v>
      </c>
      <c r="AW221" s="13" t="s">
        <v>4</v>
      </c>
      <c r="AX221" s="13" t="s">
        <v>84</v>
      </c>
      <c r="AY221" s="242" t="s">
        <v>129</v>
      </c>
    </row>
    <row r="222" s="2" customFormat="1" ht="24.15" customHeight="1">
      <c r="A222" s="38"/>
      <c r="B222" s="39"/>
      <c r="C222" s="218" t="s">
        <v>333</v>
      </c>
      <c r="D222" s="218" t="s">
        <v>132</v>
      </c>
      <c r="E222" s="219" t="s">
        <v>334</v>
      </c>
      <c r="F222" s="220" t="s">
        <v>335</v>
      </c>
      <c r="G222" s="221" t="s">
        <v>143</v>
      </c>
      <c r="H222" s="222">
        <v>60</v>
      </c>
      <c r="I222" s="223"/>
      <c r="J222" s="224">
        <f>ROUND(I222*H222,2)</f>
        <v>0</v>
      </c>
      <c r="K222" s="220" t="s">
        <v>136</v>
      </c>
      <c r="L222" s="44"/>
      <c r="M222" s="225" t="s">
        <v>1</v>
      </c>
      <c r="N222" s="226" t="s">
        <v>41</v>
      </c>
      <c r="O222" s="91"/>
      <c r="P222" s="227">
        <f>O222*H222</f>
        <v>0</v>
      </c>
      <c r="Q222" s="227">
        <v>0</v>
      </c>
      <c r="R222" s="227">
        <f>Q222*H222</f>
        <v>0</v>
      </c>
      <c r="S222" s="227">
        <v>0</v>
      </c>
      <c r="T222" s="228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9" t="s">
        <v>216</v>
      </c>
      <c r="AT222" s="229" t="s">
        <v>132</v>
      </c>
      <c r="AU222" s="229" t="s">
        <v>86</v>
      </c>
      <c r="AY222" s="17" t="s">
        <v>129</v>
      </c>
      <c r="BE222" s="230">
        <f>IF(N222="základní",J222,0)</f>
        <v>0</v>
      </c>
      <c r="BF222" s="230">
        <f>IF(N222="snížená",J222,0)</f>
        <v>0</v>
      </c>
      <c r="BG222" s="230">
        <f>IF(N222="zákl. přenesená",J222,0)</f>
        <v>0</v>
      </c>
      <c r="BH222" s="230">
        <f>IF(N222="sníž. přenesená",J222,0)</f>
        <v>0</v>
      </c>
      <c r="BI222" s="230">
        <f>IF(N222="nulová",J222,0)</f>
        <v>0</v>
      </c>
      <c r="BJ222" s="17" t="s">
        <v>84</v>
      </c>
      <c r="BK222" s="230">
        <f>ROUND(I222*H222,2)</f>
        <v>0</v>
      </c>
      <c r="BL222" s="17" t="s">
        <v>216</v>
      </c>
      <c r="BM222" s="229" t="s">
        <v>336</v>
      </c>
    </row>
    <row r="223" s="13" customFormat="1">
      <c r="A223" s="13"/>
      <c r="B223" s="231"/>
      <c r="C223" s="232"/>
      <c r="D223" s="233" t="s">
        <v>139</v>
      </c>
      <c r="E223" s="234" t="s">
        <v>1</v>
      </c>
      <c r="F223" s="235" t="s">
        <v>337</v>
      </c>
      <c r="G223" s="232"/>
      <c r="H223" s="236">
        <v>60</v>
      </c>
      <c r="I223" s="237"/>
      <c r="J223" s="232"/>
      <c r="K223" s="232"/>
      <c r="L223" s="238"/>
      <c r="M223" s="239"/>
      <c r="N223" s="240"/>
      <c r="O223" s="240"/>
      <c r="P223" s="240"/>
      <c r="Q223" s="240"/>
      <c r="R223" s="240"/>
      <c r="S223" s="240"/>
      <c r="T223" s="241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2" t="s">
        <v>139</v>
      </c>
      <c r="AU223" s="242" t="s">
        <v>86</v>
      </c>
      <c r="AV223" s="13" t="s">
        <v>86</v>
      </c>
      <c r="AW223" s="13" t="s">
        <v>32</v>
      </c>
      <c r="AX223" s="13" t="s">
        <v>84</v>
      </c>
      <c r="AY223" s="242" t="s">
        <v>129</v>
      </c>
    </row>
    <row r="224" s="2" customFormat="1" ht="49.05" customHeight="1">
      <c r="A224" s="38"/>
      <c r="B224" s="39"/>
      <c r="C224" s="253" t="s">
        <v>338</v>
      </c>
      <c r="D224" s="253" t="s">
        <v>148</v>
      </c>
      <c r="E224" s="254" t="s">
        <v>339</v>
      </c>
      <c r="F224" s="255" t="s">
        <v>340</v>
      </c>
      <c r="G224" s="256" t="s">
        <v>143</v>
      </c>
      <c r="H224" s="257">
        <v>69.930000000000008</v>
      </c>
      <c r="I224" s="258"/>
      <c r="J224" s="259">
        <f>ROUND(I224*H224,2)</f>
        <v>0</v>
      </c>
      <c r="K224" s="255" t="s">
        <v>136</v>
      </c>
      <c r="L224" s="260"/>
      <c r="M224" s="261" t="s">
        <v>1</v>
      </c>
      <c r="N224" s="262" t="s">
        <v>41</v>
      </c>
      <c r="O224" s="91"/>
      <c r="P224" s="227">
        <f>O224*H224</f>
        <v>0</v>
      </c>
      <c r="Q224" s="227">
        <v>0.00321</v>
      </c>
      <c r="R224" s="227">
        <f>Q224*H224</f>
        <v>0.22447530000000003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296</v>
      </c>
      <c r="AT224" s="229" t="s">
        <v>148</v>
      </c>
      <c r="AU224" s="229" t="s">
        <v>86</v>
      </c>
      <c r="AY224" s="17" t="s">
        <v>129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84</v>
      </c>
      <c r="BK224" s="230">
        <f>ROUND(I224*H224,2)</f>
        <v>0</v>
      </c>
      <c r="BL224" s="17" t="s">
        <v>216</v>
      </c>
      <c r="BM224" s="229" t="s">
        <v>341</v>
      </c>
    </row>
    <row r="225" s="13" customFormat="1">
      <c r="A225" s="13"/>
      <c r="B225" s="231"/>
      <c r="C225" s="232"/>
      <c r="D225" s="233" t="s">
        <v>139</v>
      </c>
      <c r="E225" s="232"/>
      <c r="F225" s="235" t="s">
        <v>342</v>
      </c>
      <c r="G225" s="232"/>
      <c r="H225" s="236">
        <v>69.930000000000008</v>
      </c>
      <c r="I225" s="237"/>
      <c r="J225" s="232"/>
      <c r="K225" s="232"/>
      <c r="L225" s="238"/>
      <c r="M225" s="239"/>
      <c r="N225" s="240"/>
      <c r="O225" s="240"/>
      <c r="P225" s="240"/>
      <c r="Q225" s="240"/>
      <c r="R225" s="240"/>
      <c r="S225" s="240"/>
      <c r="T225" s="241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2" t="s">
        <v>139</v>
      </c>
      <c r="AU225" s="242" t="s">
        <v>86</v>
      </c>
      <c r="AV225" s="13" t="s">
        <v>86</v>
      </c>
      <c r="AW225" s="13" t="s">
        <v>4</v>
      </c>
      <c r="AX225" s="13" t="s">
        <v>84</v>
      </c>
      <c r="AY225" s="242" t="s">
        <v>129</v>
      </c>
    </row>
    <row r="226" s="2" customFormat="1" ht="24.15" customHeight="1">
      <c r="A226" s="38"/>
      <c r="B226" s="39"/>
      <c r="C226" s="218" t="s">
        <v>343</v>
      </c>
      <c r="D226" s="218" t="s">
        <v>132</v>
      </c>
      <c r="E226" s="219" t="s">
        <v>344</v>
      </c>
      <c r="F226" s="220" t="s">
        <v>345</v>
      </c>
      <c r="G226" s="221" t="s">
        <v>143</v>
      </c>
      <c r="H226" s="222">
        <v>810.08</v>
      </c>
      <c r="I226" s="223"/>
      <c r="J226" s="224">
        <f>ROUND(I226*H226,2)</f>
        <v>0</v>
      </c>
      <c r="K226" s="220" t="s">
        <v>136</v>
      </c>
      <c r="L226" s="44"/>
      <c r="M226" s="225" t="s">
        <v>1</v>
      </c>
      <c r="N226" s="226" t="s">
        <v>41</v>
      </c>
      <c r="O226" s="91"/>
      <c r="P226" s="227">
        <f>O226*H226</f>
        <v>0</v>
      </c>
      <c r="Q226" s="227">
        <v>0</v>
      </c>
      <c r="R226" s="227">
        <f>Q226*H226</f>
        <v>0</v>
      </c>
      <c r="S226" s="227">
        <v>0.016500000000000002</v>
      </c>
      <c r="T226" s="228">
        <f>S226*H226</f>
        <v>13.366320000000002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9" t="s">
        <v>216</v>
      </c>
      <c r="AT226" s="229" t="s">
        <v>132</v>
      </c>
      <c r="AU226" s="229" t="s">
        <v>86</v>
      </c>
      <c r="AY226" s="17" t="s">
        <v>129</v>
      </c>
      <c r="BE226" s="230">
        <f>IF(N226="základní",J226,0)</f>
        <v>0</v>
      </c>
      <c r="BF226" s="230">
        <f>IF(N226="snížená",J226,0)</f>
        <v>0</v>
      </c>
      <c r="BG226" s="230">
        <f>IF(N226="zákl. přenesená",J226,0)</f>
        <v>0</v>
      </c>
      <c r="BH226" s="230">
        <f>IF(N226="sníž. přenesená",J226,0)</f>
        <v>0</v>
      </c>
      <c r="BI226" s="230">
        <f>IF(N226="nulová",J226,0)</f>
        <v>0</v>
      </c>
      <c r="BJ226" s="17" t="s">
        <v>84</v>
      </c>
      <c r="BK226" s="230">
        <f>ROUND(I226*H226,2)</f>
        <v>0</v>
      </c>
      <c r="BL226" s="17" t="s">
        <v>216</v>
      </c>
      <c r="BM226" s="229" t="s">
        <v>346</v>
      </c>
    </row>
    <row r="227" s="13" customFormat="1">
      <c r="A227" s="13"/>
      <c r="B227" s="231"/>
      <c r="C227" s="232"/>
      <c r="D227" s="233" t="s">
        <v>139</v>
      </c>
      <c r="E227" s="234" t="s">
        <v>1</v>
      </c>
      <c r="F227" s="235" t="s">
        <v>347</v>
      </c>
      <c r="G227" s="232"/>
      <c r="H227" s="236">
        <v>58.6</v>
      </c>
      <c r="I227" s="237"/>
      <c r="J227" s="232"/>
      <c r="K227" s="232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139</v>
      </c>
      <c r="AU227" s="242" t="s">
        <v>86</v>
      </c>
      <c r="AV227" s="13" t="s">
        <v>86</v>
      </c>
      <c r="AW227" s="13" t="s">
        <v>32</v>
      </c>
      <c r="AX227" s="13" t="s">
        <v>76</v>
      </c>
      <c r="AY227" s="242" t="s">
        <v>129</v>
      </c>
    </row>
    <row r="228" s="14" customFormat="1">
      <c r="A228" s="14"/>
      <c r="B228" s="243"/>
      <c r="C228" s="244"/>
      <c r="D228" s="233" t="s">
        <v>139</v>
      </c>
      <c r="E228" s="245" t="s">
        <v>1</v>
      </c>
      <c r="F228" s="246" t="s">
        <v>182</v>
      </c>
      <c r="G228" s="244"/>
      <c r="H228" s="245" t="s">
        <v>1</v>
      </c>
      <c r="I228" s="247"/>
      <c r="J228" s="244"/>
      <c r="K228" s="244"/>
      <c r="L228" s="248"/>
      <c r="M228" s="249"/>
      <c r="N228" s="250"/>
      <c r="O228" s="250"/>
      <c r="P228" s="250"/>
      <c r="Q228" s="250"/>
      <c r="R228" s="250"/>
      <c r="S228" s="250"/>
      <c r="T228" s="251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2" t="s">
        <v>139</v>
      </c>
      <c r="AU228" s="252" t="s">
        <v>86</v>
      </c>
      <c r="AV228" s="14" t="s">
        <v>84</v>
      </c>
      <c r="AW228" s="14" t="s">
        <v>32</v>
      </c>
      <c r="AX228" s="14" t="s">
        <v>76</v>
      </c>
      <c r="AY228" s="252" t="s">
        <v>129</v>
      </c>
    </row>
    <row r="229" s="13" customFormat="1">
      <c r="A229" s="13"/>
      <c r="B229" s="231"/>
      <c r="C229" s="232"/>
      <c r="D229" s="233" t="s">
        <v>139</v>
      </c>
      <c r="E229" s="234" t="s">
        <v>1</v>
      </c>
      <c r="F229" s="235" t="s">
        <v>324</v>
      </c>
      <c r="G229" s="232"/>
      <c r="H229" s="236">
        <v>300</v>
      </c>
      <c r="I229" s="237"/>
      <c r="J229" s="232"/>
      <c r="K229" s="232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139</v>
      </c>
      <c r="AU229" s="242" t="s">
        <v>86</v>
      </c>
      <c r="AV229" s="13" t="s">
        <v>86</v>
      </c>
      <c r="AW229" s="13" t="s">
        <v>32</v>
      </c>
      <c r="AX229" s="13" t="s">
        <v>76</v>
      </c>
      <c r="AY229" s="242" t="s">
        <v>129</v>
      </c>
    </row>
    <row r="230" s="13" customFormat="1">
      <c r="A230" s="13"/>
      <c r="B230" s="231"/>
      <c r="C230" s="232"/>
      <c r="D230" s="233" t="s">
        <v>139</v>
      </c>
      <c r="E230" s="234" t="s">
        <v>1</v>
      </c>
      <c r="F230" s="235" t="s">
        <v>325</v>
      </c>
      <c r="G230" s="232"/>
      <c r="H230" s="236">
        <v>135.4</v>
      </c>
      <c r="I230" s="237"/>
      <c r="J230" s="232"/>
      <c r="K230" s="232"/>
      <c r="L230" s="238"/>
      <c r="M230" s="239"/>
      <c r="N230" s="240"/>
      <c r="O230" s="240"/>
      <c r="P230" s="240"/>
      <c r="Q230" s="240"/>
      <c r="R230" s="240"/>
      <c r="S230" s="240"/>
      <c r="T230" s="241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2" t="s">
        <v>139</v>
      </c>
      <c r="AU230" s="242" t="s">
        <v>86</v>
      </c>
      <c r="AV230" s="13" t="s">
        <v>86</v>
      </c>
      <c r="AW230" s="13" t="s">
        <v>32</v>
      </c>
      <c r="AX230" s="13" t="s">
        <v>76</v>
      </c>
      <c r="AY230" s="242" t="s">
        <v>129</v>
      </c>
    </row>
    <row r="231" s="13" customFormat="1">
      <c r="A231" s="13"/>
      <c r="B231" s="231"/>
      <c r="C231" s="232"/>
      <c r="D231" s="233" t="s">
        <v>139</v>
      </c>
      <c r="E231" s="234" t="s">
        <v>1</v>
      </c>
      <c r="F231" s="235" t="s">
        <v>326</v>
      </c>
      <c r="G231" s="232"/>
      <c r="H231" s="236">
        <v>316.08</v>
      </c>
      <c r="I231" s="237"/>
      <c r="J231" s="232"/>
      <c r="K231" s="232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139</v>
      </c>
      <c r="AU231" s="242" t="s">
        <v>86</v>
      </c>
      <c r="AV231" s="13" t="s">
        <v>86</v>
      </c>
      <c r="AW231" s="13" t="s">
        <v>32</v>
      </c>
      <c r="AX231" s="13" t="s">
        <v>76</v>
      </c>
      <c r="AY231" s="242" t="s">
        <v>129</v>
      </c>
    </row>
    <row r="232" s="15" customFormat="1">
      <c r="A232" s="15"/>
      <c r="B232" s="267"/>
      <c r="C232" s="268"/>
      <c r="D232" s="233" t="s">
        <v>139</v>
      </c>
      <c r="E232" s="269" t="s">
        <v>1</v>
      </c>
      <c r="F232" s="270" t="s">
        <v>187</v>
      </c>
      <c r="G232" s="268"/>
      <c r="H232" s="271">
        <v>810.08</v>
      </c>
      <c r="I232" s="272"/>
      <c r="J232" s="268"/>
      <c r="K232" s="268"/>
      <c r="L232" s="273"/>
      <c r="M232" s="274"/>
      <c r="N232" s="275"/>
      <c r="O232" s="275"/>
      <c r="P232" s="275"/>
      <c r="Q232" s="275"/>
      <c r="R232" s="275"/>
      <c r="S232" s="275"/>
      <c r="T232" s="276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7" t="s">
        <v>139</v>
      </c>
      <c r="AU232" s="277" t="s">
        <v>86</v>
      </c>
      <c r="AV232" s="15" t="s">
        <v>137</v>
      </c>
      <c r="AW232" s="15" t="s">
        <v>32</v>
      </c>
      <c r="AX232" s="15" t="s">
        <v>84</v>
      </c>
      <c r="AY232" s="277" t="s">
        <v>129</v>
      </c>
    </row>
    <row r="233" s="2" customFormat="1" ht="33" customHeight="1">
      <c r="A233" s="38"/>
      <c r="B233" s="39"/>
      <c r="C233" s="218" t="s">
        <v>348</v>
      </c>
      <c r="D233" s="218" t="s">
        <v>132</v>
      </c>
      <c r="E233" s="219" t="s">
        <v>349</v>
      </c>
      <c r="F233" s="220" t="s">
        <v>350</v>
      </c>
      <c r="G233" s="221" t="s">
        <v>143</v>
      </c>
      <c r="H233" s="222">
        <v>1620.16</v>
      </c>
      <c r="I233" s="223"/>
      <c r="J233" s="224">
        <f>ROUND(I233*H233,2)</f>
        <v>0</v>
      </c>
      <c r="K233" s="220" t="s">
        <v>136</v>
      </c>
      <c r="L233" s="44"/>
      <c r="M233" s="225" t="s">
        <v>1</v>
      </c>
      <c r="N233" s="226" t="s">
        <v>41</v>
      </c>
      <c r="O233" s="91"/>
      <c r="P233" s="227">
        <f>O233*H233</f>
        <v>0</v>
      </c>
      <c r="Q233" s="227">
        <v>0</v>
      </c>
      <c r="R233" s="227">
        <f>Q233*H233</f>
        <v>0</v>
      </c>
      <c r="S233" s="227">
        <v>0.0055</v>
      </c>
      <c r="T233" s="228">
        <f>S233*H233</f>
        <v>8.91088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216</v>
      </c>
      <c r="AT233" s="229" t="s">
        <v>132</v>
      </c>
      <c r="AU233" s="229" t="s">
        <v>86</v>
      </c>
      <c r="AY233" s="17" t="s">
        <v>129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84</v>
      </c>
      <c r="BK233" s="230">
        <f>ROUND(I233*H233,2)</f>
        <v>0</v>
      </c>
      <c r="BL233" s="17" t="s">
        <v>216</v>
      </c>
      <c r="BM233" s="229" t="s">
        <v>351</v>
      </c>
    </row>
    <row r="234" s="13" customFormat="1">
      <c r="A234" s="13"/>
      <c r="B234" s="231"/>
      <c r="C234" s="232"/>
      <c r="D234" s="233" t="s">
        <v>139</v>
      </c>
      <c r="E234" s="234" t="s">
        <v>1</v>
      </c>
      <c r="F234" s="235" t="s">
        <v>352</v>
      </c>
      <c r="G234" s="232"/>
      <c r="H234" s="236">
        <v>117.2</v>
      </c>
      <c r="I234" s="237"/>
      <c r="J234" s="232"/>
      <c r="K234" s="232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139</v>
      </c>
      <c r="AU234" s="242" t="s">
        <v>86</v>
      </c>
      <c r="AV234" s="13" t="s">
        <v>86</v>
      </c>
      <c r="AW234" s="13" t="s">
        <v>32</v>
      </c>
      <c r="AX234" s="13" t="s">
        <v>76</v>
      </c>
      <c r="AY234" s="242" t="s">
        <v>129</v>
      </c>
    </row>
    <row r="235" s="14" customFormat="1">
      <c r="A235" s="14"/>
      <c r="B235" s="243"/>
      <c r="C235" s="244"/>
      <c r="D235" s="233" t="s">
        <v>139</v>
      </c>
      <c r="E235" s="245" t="s">
        <v>1</v>
      </c>
      <c r="F235" s="246" t="s">
        <v>182</v>
      </c>
      <c r="G235" s="244"/>
      <c r="H235" s="245" t="s">
        <v>1</v>
      </c>
      <c r="I235" s="247"/>
      <c r="J235" s="244"/>
      <c r="K235" s="244"/>
      <c r="L235" s="248"/>
      <c r="M235" s="249"/>
      <c r="N235" s="250"/>
      <c r="O235" s="250"/>
      <c r="P235" s="250"/>
      <c r="Q235" s="250"/>
      <c r="R235" s="250"/>
      <c r="S235" s="250"/>
      <c r="T235" s="251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2" t="s">
        <v>139</v>
      </c>
      <c r="AU235" s="252" t="s">
        <v>86</v>
      </c>
      <c r="AV235" s="14" t="s">
        <v>84</v>
      </c>
      <c r="AW235" s="14" t="s">
        <v>32</v>
      </c>
      <c r="AX235" s="14" t="s">
        <v>76</v>
      </c>
      <c r="AY235" s="252" t="s">
        <v>129</v>
      </c>
    </row>
    <row r="236" s="13" customFormat="1">
      <c r="A236" s="13"/>
      <c r="B236" s="231"/>
      <c r="C236" s="232"/>
      <c r="D236" s="233" t="s">
        <v>139</v>
      </c>
      <c r="E236" s="234" t="s">
        <v>1</v>
      </c>
      <c r="F236" s="235" t="s">
        <v>353</v>
      </c>
      <c r="G236" s="232"/>
      <c r="H236" s="236">
        <v>600</v>
      </c>
      <c r="I236" s="237"/>
      <c r="J236" s="232"/>
      <c r="K236" s="232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139</v>
      </c>
      <c r="AU236" s="242" t="s">
        <v>86</v>
      </c>
      <c r="AV236" s="13" t="s">
        <v>86</v>
      </c>
      <c r="AW236" s="13" t="s">
        <v>32</v>
      </c>
      <c r="AX236" s="13" t="s">
        <v>76</v>
      </c>
      <c r="AY236" s="242" t="s">
        <v>129</v>
      </c>
    </row>
    <row r="237" s="13" customFormat="1">
      <c r="A237" s="13"/>
      <c r="B237" s="231"/>
      <c r="C237" s="232"/>
      <c r="D237" s="233" t="s">
        <v>139</v>
      </c>
      <c r="E237" s="234" t="s">
        <v>1</v>
      </c>
      <c r="F237" s="235" t="s">
        <v>354</v>
      </c>
      <c r="G237" s="232"/>
      <c r="H237" s="236">
        <v>270.8</v>
      </c>
      <c r="I237" s="237"/>
      <c r="J237" s="232"/>
      <c r="K237" s="232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139</v>
      </c>
      <c r="AU237" s="242" t="s">
        <v>86</v>
      </c>
      <c r="AV237" s="13" t="s">
        <v>86</v>
      </c>
      <c r="AW237" s="13" t="s">
        <v>32</v>
      </c>
      <c r="AX237" s="13" t="s">
        <v>76</v>
      </c>
      <c r="AY237" s="242" t="s">
        <v>129</v>
      </c>
    </row>
    <row r="238" s="13" customFormat="1">
      <c r="A238" s="13"/>
      <c r="B238" s="231"/>
      <c r="C238" s="232"/>
      <c r="D238" s="233" t="s">
        <v>139</v>
      </c>
      <c r="E238" s="234" t="s">
        <v>1</v>
      </c>
      <c r="F238" s="235" t="s">
        <v>355</v>
      </c>
      <c r="G238" s="232"/>
      <c r="H238" s="236">
        <v>632.16</v>
      </c>
      <c r="I238" s="237"/>
      <c r="J238" s="232"/>
      <c r="K238" s="232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139</v>
      </c>
      <c r="AU238" s="242" t="s">
        <v>86</v>
      </c>
      <c r="AV238" s="13" t="s">
        <v>86</v>
      </c>
      <c r="AW238" s="13" t="s">
        <v>32</v>
      </c>
      <c r="AX238" s="13" t="s">
        <v>76</v>
      </c>
      <c r="AY238" s="242" t="s">
        <v>129</v>
      </c>
    </row>
    <row r="239" s="15" customFormat="1">
      <c r="A239" s="15"/>
      <c r="B239" s="267"/>
      <c r="C239" s="268"/>
      <c r="D239" s="233" t="s">
        <v>139</v>
      </c>
      <c r="E239" s="269" t="s">
        <v>1</v>
      </c>
      <c r="F239" s="270" t="s">
        <v>187</v>
      </c>
      <c r="G239" s="268"/>
      <c r="H239" s="271">
        <v>1620.16</v>
      </c>
      <c r="I239" s="272"/>
      <c r="J239" s="268"/>
      <c r="K239" s="268"/>
      <c r="L239" s="273"/>
      <c r="M239" s="274"/>
      <c r="N239" s="275"/>
      <c r="O239" s="275"/>
      <c r="P239" s="275"/>
      <c r="Q239" s="275"/>
      <c r="R239" s="275"/>
      <c r="S239" s="275"/>
      <c r="T239" s="276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77" t="s">
        <v>139</v>
      </c>
      <c r="AU239" s="277" t="s">
        <v>86</v>
      </c>
      <c r="AV239" s="15" t="s">
        <v>137</v>
      </c>
      <c r="AW239" s="15" t="s">
        <v>32</v>
      </c>
      <c r="AX239" s="15" t="s">
        <v>84</v>
      </c>
      <c r="AY239" s="277" t="s">
        <v>129</v>
      </c>
    </row>
    <row r="240" s="2" customFormat="1" ht="24.15" customHeight="1">
      <c r="A240" s="38"/>
      <c r="B240" s="39"/>
      <c r="C240" s="218" t="s">
        <v>356</v>
      </c>
      <c r="D240" s="218" t="s">
        <v>132</v>
      </c>
      <c r="E240" s="219" t="s">
        <v>357</v>
      </c>
      <c r="F240" s="220" t="s">
        <v>358</v>
      </c>
      <c r="G240" s="221" t="s">
        <v>143</v>
      </c>
      <c r="H240" s="222">
        <v>780.08</v>
      </c>
      <c r="I240" s="223"/>
      <c r="J240" s="224">
        <f>ROUND(I240*H240,2)</f>
        <v>0</v>
      </c>
      <c r="K240" s="220" t="s">
        <v>229</v>
      </c>
      <c r="L240" s="44"/>
      <c r="M240" s="225" t="s">
        <v>1</v>
      </c>
      <c r="N240" s="226" t="s">
        <v>41</v>
      </c>
      <c r="O240" s="91"/>
      <c r="P240" s="227">
        <f>O240*H240</f>
        <v>0</v>
      </c>
      <c r="Q240" s="227">
        <v>0.00088</v>
      </c>
      <c r="R240" s="227">
        <f>Q240*H240</f>
        <v>0.68647040000000008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216</v>
      </c>
      <c r="AT240" s="229" t="s">
        <v>132</v>
      </c>
      <c r="AU240" s="229" t="s">
        <v>86</v>
      </c>
      <c r="AY240" s="17" t="s">
        <v>129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84</v>
      </c>
      <c r="BK240" s="230">
        <f>ROUND(I240*H240,2)</f>
        <v>0</v>
      </c>
      <c r="BL240" s="17" t="s">
        <v>216</v>
      </c>
      <c r="BM240" s="229" t="s">
        <v>359</v>
      </c>
    </row>
    <row r="241" s="14" customFormat="1">
      <c r="A241" s="14"/>
      <c r="B241" s="243"/>
      <c r="C241" s="244"/>
      <c r="D241" s="233" t="s">
        <v>139</v>
      </c>
      <c r="E241" s="245" t="s">
        <v>1</v>
      </c>
      <c r="F241" s="246" t="s">
        <v>323</v>
      </c>
      <c r="G241" s="244"/>
      <c r="H241" s="245" t="s">
        <v>1</v>
      </c>
      <c r="I241" s="247"/>
      <c r="J241" s="244"/>
      <c r="K241" s="244"/>
      <c r="L241" s="248"/>
      <c r="M241" s="249"/>
      <c r="N241" s="250"/>
      <c r="O241" s="250"/>
      <c r="P241" s="250"/>
      <c r="Q241" s="250"/>
      <c r="R241" s="250"/>
      <c r="S241" s="250"/>
      <c r="T241" s="251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2" t="s">
        <v>139</v>
      </c>
      <c r="AU241" s="252" t="s">
        <v>86</v>
      </c>
      <c r="AV241" s="14" t="s">
        <v>84</v>
      </c>
      <c r="AW241" s="14" t="s">
        <v>32</v>
      </c>
      <c r="AX241" s="14" t="s">
        <v>76</v>
      </c>
      <c r="AY241" s="252" t="s">
        <v>129</v>
      </c>
    </row>
    <row r="242" s="13" customFormat="1">
      <c r="A242" s="13"/>
      <c r="B242" s="231"/>
      <c r="C242" s="232"/>
      <c r="D242" s="233" t="s">
        <v>139</v>
      </c>
      <c r="E242" s="234" t="s">
        <v>1</v>
      </c>
      <c r="F242" s="235" t="s">
        <v>324</v>
      </c>
      <c r="G242" s="232"/>
      <c r="H242" s="236">
        <v>300</v>
      </c>
      <c r="I242" s="237"/>
      <c r="J242" s="232"/>
      <c r="K242" s="232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139</v>
      </c>
      <c r="AU242" s="242" t="s">
        <v>86</v>
      </c>
      <c r="AV242" s="13" t="s">
        <v>86</v>
      </c>
      <c r="AW242" s="13" t="s">
        <v>32</v>
      </c>
      <c r="AX242" s="13" t="s">
        <v>76</v>
      </c>
      <c r="AY242" s="242" t="s">
        <v>129</v>
      </c>
    </row>
    <row r="243" s="13" customFormat="1">
      <c r="A243" s="13"/>
      <c r="B243" s="231"/>
      <c r="C243" s="232"/>
      <c r="D243" s="233" t="s">
        <v>139</v>
      </c>
      <c r="E243" s="234" t="s">
        <v>1</v>
      </c>
      <c r="F243" s="235" t="s">
        <v>325</v>
      </c>
      <c r="G243" s="232"/>
      <c r="H243" s="236">
        <v>135.4</v>
      </c>
      <c r="I243" s="237"/>
      <c r="J243" s="232"/>
      <c r="K243" s="232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139</v>
      </c>
      <c r="AU243" s="242" t="s">
        <v>86</v>
      </c>
      <c r="AV243" s="13" t="s">
        <v>86</v>
      </c>
      <c r="AW243" s="13" t="s">
        <v>32</v>
      </c>
      <c r="AX243" s="13" t="s">
        <v>76</v>
      </c>
      <c r="AY243" s="242" t="s">
        <v>129</v>
      </c>
    </row>
    <row r="244" s="13" customFormat="1">
      <c r="A244" s="13"/>
      <c r="B244" s="231"/>
      <c r="C244" s="232"/>
      <c r="D244" s="233" t="s">
        <v>139</v>
      </c>
      <c r="E244" s="234" t="s">
        <v>1</v>
      </c>
      <c r="F244" s="235" t="s">
        <v>326</v>
      </c>
      <c r="G244" s="232"/>
      <c r="H244" s="236">
        <v>316.08</v>
      </c>
      <c r="I244" s="237"/>
      <c r="J244" s="232"/>
      <c r="K244" s="232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139</v>
      </c>
      <c r="AU244" s="242" t="s">
        <v>86</v>
      </c>
      <c r="AV244" s="13" t="s">
        <v>86</v>
      </c>
      <c r="AW244" s="13" t="s">
        <v>32</v>
      </c>
      <c r="AX244" s="13" t="s">
        <v>76</v>
      </c>
      <c r="AY244" s="242" t="s">
        <v>129</v>
      </c>
    </row>
    <row r="245" s="13" customFormat="1">
      <c r="A245" s="13"/>
      <c r="B245" s="231"/>
      <c r="C245" s="232"/>
      <c r="D245" s="233" t="s">
        <v>139</v>
      </c>
      <c r="E245" s="234" t="s">
        <v>1</v>
      </c>
      <c r="F245" s="235" t="s">
        <v>327</v>
      </c>
      <c r="G245" s="232"/>
      <c r="H245" s="236">
        <v>28.6</v>
      </c>
      <c r="I245" s="237"/>
      <c r="J245" s="232"/>
      <c r="K245" s="232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139</v>
      </c>
      <c r="AU245" s="242" t="s">
        <v>86</v>
      </c>
      <c r="AV245" s="13" t="s">
        <v>86</v>
      </c>
      <c r="AW245" s="13" t="s">
        <v>32</v>
      </c>
      <c r="AX245" s="13" t="s">
        <v>76</v>
      </c>
      <c r="AY245" s="242" t="s">
        <v>129</v>
      </c>
    </row>
    <row r="246" s="15" customFormat="1">
      <c r="A246" s="15"/>
      <c r="B246" s="267"/>
      <c r="C246" s="268"/>
      <c r="D246" s="233" t="s">
        <v>139</v>
      </c>
      <c r="E246" s="269" t="s">
        <v>1</v>
      </c>
      <c r="F246" s="270" t="s">
        <v>187</v>
      </c>
      <c r="G246" s="268"/>
      <c r="H246" s="271">
        <v>780.08</v>
      </c>
      <c r="I246" s="272"/>
      <c r="J246" s="268"/>
      <c r="K246" s="268"/>
      <c r="L246" s="273"/>
      <c r="M246" s="274"/>
      <c r="N246" s="275"/>
      <c r="O246" s="275"/>
      <c r="P246" s="275"/>
      <c r="Q246" s="275"/>
      <c r="R246" s="275"/>
      <c r="S246" s="275"/>
      <c r="T246" s="276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77" t="s">
        <v>139</v>
      </c>
      <c r="AU246" s="277" t="s">
        <v>86</v>
      </c>
      <c r="AV246" s="15" t="s">
        <v>137</v>
      </c>
      <c r="AW246" s="15" t="s">
        <v>32</v>
      </c>
      <c r="AX246" s="15" t="s">
        <v>84</v>
      </c>
      <c r="AY246" s="277" t="s">
        <v>129</v>
      </c>
    </row>
    <row r="247" s="2" customFormat="1" ht="49.05" customHeight="1">
      <c r="A247" s="38"/>
      <c r="B247" s="39"/>
      <c r="C247" s="253" t="s">
        <v>360</v>
      </c>
      <c r="D247" s="253" t="s">
        <v>148</v>
      </c>
      <c r="E247" s="254" t="s">
        <v>361</v>
      </c>
      <c r="F247" s="255" t="s">
        <v>362</v>
      </c>
      <c r="G247" s="256" t="s">
        <v>143</v>
      </c>
      <c r="H247" s="257">
        <v>909.183</v>
      </c>
      <c r="I247" s="258"/>
      <c r="J247" s="259">
        <f>ROUND(I247*H247,2)</f>
        <v>0</v>
      </c>
      <c r="K247" s="255" t="s">
        <v>229</v>
      </c>
      <c r="L247" s="260"/>
      <c r="M247" s="261" t="s">
        <v>1</v>
      </c>
      <c r="N247" s="262" t="s">
        <v>41</v>
      </c>
      <c r="O247" s="91"/>
      <c r="P247" s="227">
        <f>O247*H247</f>
        <v>0</v>
      </c>
      <c r="Q247" s="227">
        <v>0.0047</v>
      </c>
      <c r="R247" s="227">
        <f>Q247*H247</f>
        <v>4.2731601</v>
      </c>
      <c r="S247" s="227">
        <v>0</v>
      </c>
      <c r="T247" s="228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9" t="s">
        <v>296</v>
      </c>
      <c r="AT247" s="229" t="s">
        <v>148</v>
      </c>
      <c r="AU247" s="229" t="s">
        <v>86</v>
      </c>
      <c r="AY247" s="17" t="s">
        <v>129</v>
      </c>
      <c r="BE247" s="230">
        <f>IF(N247="základní",J247,0)</f>
        <v>0</v>
      </c>
      <c r="BF247" s="230">
        <f>IF(N247="snížená",J247,0)</f>
        <v>0</v>
      </c>
      <c r="BG247" s="230">
        <f>IF(N247="zákl. přenesená",J247,0)</f>
        <v>0</v>
      </c>
      <c r="BH247" s="230">
        <f>IF(N247="sníž. přenesená",J247,0)</f>
        <v>0</v>
      </c>
      <c r="BI247" s="230">
        <f>IF(N247="nulová",J247,0)</f>
        <v>0</v>
      </c>
      <c r="BJ247" s="17" t="s">
        <v>84</v>
      </c>
      <c r="BK247" s="230">
        <f>ROUND(I247*H247,2)</f>
        <v>0</v>
      </c>
      <c r="BL247" s="17" t="s">
        <v>216</v>
      </c>
      <c r="BM247" s="229" t="s">
        <v>363</v>
      </c>
    </row>
    <row r="248" s="13" customFormat="1">
      <c r="A248" s="13"/>
      <c r="B248" s="231"/>
      <c r="C248" s="232"/>
      <c r="D248" s="233" t="s">
        <v>139</v>
      </c>
      <c r="E248" s="232"/>
      <c r="F248" s="235" t="s">
        <v>364</v>
      </c>
      <c r="G248" s="232"/>
      <c r="H248" s="236">
        <v>909.183</v>
      </c>
      <c r="I248" s="237"/>
      <c r="J248" s="232"/>
      <c r="K248" s="232"/>
      <c r="L248" s="238"/>
      <c r="M248" s="239"/>
      <c r="N248" s="240"/>
      <c r="O248" s="240"/>
      <c r="P248" s="240"/>
      <c r="Q248" s="240"/>
      <c r="R248" s="240"/>
      <c r="S248" s="240"/>
      <c r="T248" s="241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2" t="s">
        <v>139</v>
      </c>
      <c r="AU248" s="242" t="s">
        <v>86</v>
      </c>
      <c r="AV248" s="13" t="s">
        <v>86</v>
      </c>
      <c r="AW248" s="13" t="s">
        <v>4</v>
      </c>
      <c r="AX248" s="13" t="s">
        <v>84</v>
      </c>
      <c r="AY248" s="242" t="s">
        <v>129</v>
      </c>
    </row>
    <row r="249" s="2" customFormat="1" ht="24.15" customHeight="1">
      <c r="A249" s="38"/>
      <c r="B249" s="39"/>
      <c r="C249" s="218" t="s">
        <v>365</v>
      </c>
      <c r="D249" s="218" t="s">
        <v>132</v>
      </c>
      <c r="E249" s="219" t="s">
        <v>366</v>
      </c>
      <c r="F249" s="220" t="s">
        <v>367</v>
      </c>
      <c r="G249" s="221" t="s">
        <v>143</v>
      </c>
      <c r="H249" s="222">
        <v>58.6</v>
      </c>
      <c r="I249" s="223"/>
      <c r="J249" s="224">
        <f>ROUND(I249*H249,2)</f>
        <v>0</v>
      </c>
      <c r="K249" s="220" t="s">
        <v>136</v>
      </c>
      <c r="L249" s="44"/>
      <c r="M249" s="225" t="s">
        <v>1</v>
      </c>
      <c r="N249" s="226" t="s">
        <v>41</v>
      </c>
      <c r="O249" s="91"/>
      <c r="P249" s="227">
        <f>O249*H249</f>
        <v>0</v>
      </c>
      <c r="Q249" s="227">
        <v>0</v>
      </c>
      <c r="R249" s="227">
        <f>Q249*H249</f>
        <v>0</v>
      </c>
      <c r="S249" s="227">
        <v>0.0032</v>
      </c>
      <c r="T249" s="228">
        <f>S249*H249</f>
        <v>0.18752000000000003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216</v>
      </c>
      <c r="AT249" s="229" t="s">
        <v>132</v>
      </c>
      <c r="AU249" s="229" t="s">
        <v>86</v>
      </c>
      <c r="AY249" s="17" t="s">
        <v>129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84</v>
      </c>
      <c r="BK249" s="230">
        <f>ROUND(I249*H249,2)</f>
        <v>0</v>
      </c>
      <c r="BL249" s="17" t="s">
        <v>216</v>
      </c>
      <c r="BM249" s="229" t="s">
        <v>368</v>
      </c>
    </row>
    <row r="250" s="13" customFormat="1">
      <c r="A250" s="13"/>
      <c r="B250" s="231"/>
      <c r="C250" s="232"/>
      <c r="D250" s="233" t="s">
        <v>139</v>
      </c>
      <c r="E250" s="234" t="s">
        <v>1</v>
      </c>
      <c r="F250" s="235" t="s">
        <v>347</v>
      </c>
      <c r="G250" s="232"/>
      <c r="H250" s="236">
        <v>58.6</v>
      </c>
      <c r="I250" s="237"/>
      <c r="J250" s="232"/>
      <c r="K250" s="232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139</v>
      </c>
      <c r="AU250" s="242" t="s">
        <v>86</v>
      </c>
      <c r="AV250" s="13" t="s">
        <v>86</v>
      </c>
      <c r="AW250" s="13" t="s">
        <v>32</v>
      </c>
      <c r="AX250" s="13" t="s">
        <v>84</v>
      </c>
      <c r="AY250" s="242" t="s">
        <v>129</v>
      </c>
    </row>
    <row r="251" s="2" customFormat="1" ht="24.15" customHeight="1">
      <c r="A251" s="38"/>
      <c r="B251" s="39"/>
      <c r="C251" s="218" t="s">
        <v>369</v>
      </c>
      <c r="D251" s="218" t="s">
        <v>132</v>
      </c>
      <c r="E251" s="219" t="s">
        <v>370</v>
      </c>
      <c r="F251" s="220" t="s">
        <v>371</v>
      </c>
      <c r="G251" s="221" t="s">
        <v>143</v>
      </c>
      <c r="H251" s="222">
        <v>751.48</v>
      </c>
      <c r="I251" s="223"/>
      <c r="J251" s="224">
        <f>ROUND(I251*H251,2)</f>
        <v>0</v>
      </c>
      <c r="K251" s="220" t="s">
        <v>136</v>
      </c>
      <c r="L251" s="44"/>
      <c r="M251" s="225" t="s">
        <v>1</v>
      </c>
      <c r="N251" s="226" t="s">
        <v>41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0.0036</v>
      </c>
      <c r="T251" s="228">
        <f>S251*H251</f>
        <v>2.705328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216</v>
      </c>
      <c r="AT251" s="229" t="s">
        <v>132</v>
      </c>
      <c r="AU251" s="229" t="s">
        <v>86</v>
      </c>
      <c r="AY251" s="17" t="s">
        <v>129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84</v>
      </c>
      <c r="BK251" s="230">
        <f>ROUND(I251*H251,2)</f>
        <v>0</v>
      </c>
      <c r="BL251" s="17" t="s">
        <v>216</v>
      </c>
      <c r="BM251" s="229" t="s">
        <v>372</v>
      </c>
    </row>
    <row r="252" s="2" customFormat="1">
      <c r="A252" s="38"/>
      <c r="B252" s="39"/>
      <c r="C252" s="40"/>
      <c r="D252" s="233" t="s">
        <v>170</v>
      </c>
      <c r="E252" s="40"/>
      <c r="F252" s="263" t="s">
        <v>373</v>
      </c>
      <c r="G252" s="40"/>
      <c r="H252" s="40"/>
      <c r="I252" s="264"/>
      <c r="J252" s="40"/>
      <c r="K252" s="40"/>
      <c r="L252" s="44"/>
      <c r="M252" s="265"/>
      <c r="N252" s="266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170</v>
      </c>
      <c r="AU252" s="17" t="s">
        <v>86</v>
      </c>
    </row>
    <row r="253" s="14" customFormat="1">
      <c r="A253" s="14"/>
      <c r="B253" s="243"/>
      <c r="C253" s="244"/>
      <c r="D253" s="233" t="s">
        <v>139</v>
      </c>
      <c r="E253" s="245" t="s">
        <v>1</v>
      </c>
      <c r="F253" s="246" t="s">
        <v>182</v>
      </c>
      <c r="G253" s="244"/>
      <c r="H253" s="245" t="s">
        <v>1</v>
      </c>
      <c r="I253" s="247"/>
      <c r="J253" s="244"/>
      <c r="K253" s="244"/>
      <c r="L253" s="248"/>
      <c r="M253" s="249"/>
      <c r="N253" s="250"/>
      <c r="O253" s="250"/>
      <c r="P253" s="250"/>
      <c r="Q253" s="250"/>
      <c r="R253" s="250"/>
      <c r="S253" s="250"/>
      <c r="T253" s="251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2" t="s">
        <v>139</v>
      </c>
      <c r="AU253" s="252" t="s">
        <v>86</v>
      </c>
      <c r="AV253" s="14" t="s">
        <v>84</v>
      </c>
      <c r="AW253" s="14" t="s">
        <v>32</v>
      </c>
      <c r="AX253" s="14" t="s">
        <v>76</v>
      </c>
      <c r="AY253" s="252" t="s">
        <v>129</v>
      </c>
    </row>
    <row r="254" s="13" customFormat="1">
      <c r="A254" s="13"/>
      <c r="B254" s="231"/>
      <c r="C254" s="232"/>
      <c r="D254" s="233" t="s">
        <v>139</v>
      </c>
      <c r="E254" s="234" t="s">
        <v>1</v>
      </c>
      <c r="F254" s="235" t="s">
        <v>324</v>
      </c>
      <c r="G254" s="232"/>
      <c r="H254" s="236">
        <v>300</v>
      </c>
      <c r="I254" s="237"/>
      <c r="J254" s="232"/>
      <c r="K254" s="232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139</v>
      </c>
      <c r="AU254" s="242" t="s">
        <v>86</v>
      </c>
      <c r="AV254" s="13" t="s">
        <v>86</v>
      </c>
      <c r="AW254" s="13" t="s">
        <v>32</v>
      </c>
      <c r="AX254" s="13" t="s">
        <v>76</v>
      </c>
      <c r="AY254" s="242" t="s">
        <v>129</v>
      </c>
    </row>
    <row r="255" s="13" customFormat="1">
      <c r="A255" s="13"/>
      <c r="B255" s="231"/>
      <c r="C255" s="232"/>
      <c r="D255" s="233" t="s">
        <v>139</v>
      </c>
      <c r="E255" s="234" t="s">
        <v>1</v>
      </c>
      <c r="F255" s="235" t="s">
        <v>325</v>
      </c>
      <c r="G255" s="232"/>
      <c r="H255" s="236">
        <v>135.4</v>
      </c>
      <c r="I255" s="237"/>
      <c r="J255" s="232"/>
      <c r="K255" s="232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139</v>
      </c>
      <c r="AU255" s="242" t="s">
        <v>86</v>
      </c>
      <c r="AV255" s="13" t="s">
        <v>86</v>
      </c>
      <c r="AW255" s="13" t="s">
        <v>32</v>
      </c>
      <c r="AX255" s="13" t="s">
        <v>76</v>
      </c>
      <c r="AY255" s="242" t="s">
        <v>129</v>
      </c>
    </row>
    <row r="256" s="13" customFormat="1">
      <c r="A256" s="13"/>
      <c r="B256" s="231"/>
      <c r="C256" s="232"/>
      <c r="D256" s="233" t="s">
        <v>139</v>
      </c>
      <c r="E256" s="234" t="s">
        <v>1</v>
      </c>
      <c r="F256" s="235" t="s">
        <v>326</v>
      </c>
      <c r="G256" s="232"/>
      <c r="H256" s="236">
        <v>316.08</v>
      </c>
      <c r="I256" s="237"/>
      <c r="J256" s="232"/>
      <c r="K256" s="232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139</v>
      </c>
      <c r="AU256" s="242" t="s">
        <v>86</v>
      </c>
      <c r="AV256" s="13" t="s">
        <v>86</v>
      </c>
      <c r="AW256" s="13" t="s">
        <v>32</v>
      </c>
      <c r="AX256" s="13" t="s">
        <v>76</v>
      </c>
      <c r="AY256" s="242" t="s">
        <v>129</v>
      </c>
    </row>
    <row r="257" s="15" customFormat="1">
      <c r="A257" s="15"/>
      <c r="B257" s="267"/>
      <c r="C257" s="268"/>
      <c r="D257" s="233" t="s">
        <v>139</v>
      </c>
      <c r="E257" s="269" t="s">
        <v>1</v>
      </c>
      <c r="F257" s="270" t="s">
        <v>187</v>
      </c>
      <c r="G257" s="268"/>
      <c r="H257" s="271">
        <v>751.48</v>
      </c>
      <c r="I257" s="272"/>
      <c r="J257" s="268"/>
      <c r="K257" s="268"/>
      <c r="L257" s="273"/>
      <c r="M257" s="274"/>
      <c r="N257" s="275"/>
      <c r="O257" s="275"/>
      <c r="P257" s="275"/>
      <c r="Q257" s="275"/>
      <c r="R257" s="275"/>
      <c r="S257" s="275"/>
      <c r="T257" s="276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77" t="s">
        <v>139</v>
      </c>
      <c r="AU257" s="277" t="s">
        <v>86</v>
      </c>
      <c r="AV257" s="15" t="s">
        <v>137</v>
      </c>
      <c r="AW257" s="15" t="s">
        <v>32</v>
      </c>
      <c r="AX257" s="15" t="s">
        <v>84</v>
      </c>
      <c r="AY257" s="277" t="s">
        <v>129</v>
      </c>
    </row>
    <row r="258" s="2" customFormat="1" ht="24.15" customHeight="1">
      <c r="A258" s="38"/>
      <c r="B258" s="39"/>
      <c r="C258" s="218" t="s">
        <v>374</v>
      </c>
      <c r="D258" s="218" t="s">
        <v>132</v>
      </c>
      <c r="E258" s="219" t="s">
        <v>375</v>
      </c>
      <c r="F258" s="220" t="s">
        <v>376</v>
      </c>
      <c r="G258" s="221" t="s">
        <v>377</v>
      </c>
      <c r="H258" s="278"/>
      <c r="I258" s="223"/>
      <c r="J258" s="224">
        <f>ROUND(I258*H258,2)</f>
        <v>0</v>
      </c>
      <c r="K258" s="220" t="s">
        <v>229</v>
      </c>
      <c r="L258" s="44"/>
      <c r="M258" s="225" t="s">
        <v>1</v>
      </c>
      <c r="N258" s="226" t="s">
        <v>41</v>
      </c>
      <c r="O258" s="91"/>
      <c r="P258" s="227">
        <f>O258*H258</f>
        <v>0</v>
      </c>
      <c r="Q258" s="227">
        <v>0</v>
      </c>
      <c r="R258" s="227">
        <f>Q258*H258</f>
        <v>0</v>
      </c>
      <c r="S258" s="227">
        <v>0</v>
      </c>
      <c r="T258" s="228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9" t="s">
        <v>216</v>
      </c>
      <c r="AT258" s="229" t="s">
        <v>132</v>
      </c>
      <c r="AU258" s="229" t="s">
        <v>86</v>
      </c>
      <c r="AY258" s="17" t="s">
        <v>129</v>
      </c>
      <c r="BE258" s="230">
        <f>IF(N258="základní",J258,0)</f>
        <v>0</v>
      </c>
      <c r="BF258" s="230">
        <f>IF(N258="snížená",J258,0)</f>
        <v>0</v>
      </c>
      <c r="BG258" s="230">
        <f>IF(N258="zákl. přenesená",J258,0)</f>
        <v>0</v>
      </c>
      <c r="BH258" s="230">
        <f>IF(N258="sníž. přenesená",J258,0)</f>
        <v>0</v>
      </c>
      <c r="BI258" s="230">
        <f>IF(N258="nulová",J258,0)</f>
        <v>0</v>
      </c>
      <c r="BJ258" s="17" t="s">
        <v>84</v>
      </c>
      <c r="BK258" s="230">
        <f>ROUND(I258*H258,2)</f>
        <v>0</v>
      </c>
      <c r="BL258" s="17" t="s">
        <v>216</v>
      </c>
      <c r="BM258" s="229" t="s">
        <v>378</v>
      </c>
    </row>
    <row r="259" s="2" customFormat="1" ht="24.15" customHeight="1">
      <c r="A259" s="38"/>
      <c r="B259" s="39"/>
      <c r="C259" s="218" t="s">
        <v>379</v>
      </c>
      <c r="D259" s="218" t="s">
        <v>132</v>
      </c>
      <c r="E259" s="219" t="s">
        <v>380</v>
      </c>
      <c r="F259" s="220" t="s">
        <v>381</v>
      </c>
      <c r="G259" s="221" t="s">
        <v>143</v>
      </c>
      <c r="H259" s="222">
        <v>810.08</v>
      </c>
      <c r="I259" s="223"/>
      <c r="J259" s="224">
        <f>ROUND(I259*H259,2)</f>
        <v>0</v>
      </c>
      <c r="K259" s="220" t="s">
        <v>1</v>
      </c>
      <c r="L259" s="44"/>
      <c r="M259" s="225" t="s">
        <v>1</v>
      </c>
      <c r="N259" s="226" t="s">
        <v>41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216</v>
      </c>
      <c r="AT259" s="229" t="s">
        <v>132</v>
      </c>
      <c r="AU259" s="229" t="s">
        <v>86</v>
      </c>
      <c r="AY259" s="17" t="s">
        <v>129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84</v>
      </c>
      <c r="BK259" s="230">
        <f>ROUND(I259*H259,2)</f>
        <v>0</v>
      </c>
      <c r="BL259" s="17" t="s">
        <v>216</v>
      </c>
      <c r="BM259" s="229" t="s">
        <v>382</v>
      </c>
    </row>
    <row r="260" s="14" customFormat="1">
      <c r="A260" s="14"/>
      <c r="B260" s="243"/>
      <c r="C260" s="244"/>
      <c r="D260" s="233" t="s">
        <v>139</v>
      </c>
      <c r="E260" s="245" t="s">
        <v>1</v>
      </c>
      <c r="F260" s="246" t="s">
        <v>323</v>
      </c>
      <c r="G260" s="244"/>
      <c r="H260" s="245" t="s">
        <v>1</v>
      </c>
      <c r="I260" s="247"/>
      <c r="J260" s="244"/>
      <c r="K260" s="244"/>
      <c r="L260" s="248"/>
      <c r="M260" s="249"/>
      <c r="N260" s="250"/>
      <c r="O260" s="250"/>
      <c r="P260" s="250"/>
      <c r="Q260" s="250"/>
      <c r="R260" s="250"/>
      <c r="S260" s="250"/>
      <c r="T260" s="251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2" t="s">
        <v>139</v>
      </c>
      <c r="AU260" s="252" t="s">
        <v>86</v>
      </c>
      <c r="AV260" s="14" t="s">
        <v>84</v>
      </c>
      <c r="AW260" s="14" t="s">
        <v>32</v>
      </c>
      <c r="AX260" s="14" t="s">
        <v>76</v>
      </c>
      <c r="AY260" s="252" t="s">
        <v>129</v>
      </c>
    </row>
    <row r="261" s="13" customFormat="1">
      <c r="A261" s="13"/>
      <c r="B261" s="231"/>
      <c r="C261" s="232"/>
      <c r="D261" s="233" t="s">
        <v>139</v>
      </c>
      <c r="E261" s="234" t="s">
        <v>1</v>
      </c>
      <c r="F261" s="235" t="s">
        <v>324</v>
      </c>
      <c r="G261" s="232"/>
      <c r="H261" s="236">
        <v>300</v>
      </c>
      <c r="I261" s="237"/>
      <c r="J261" s="232"/>
      <c r="K261" s="232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139</v>
      </c>
      <c r="AU261" s="242" t="s">
        <v>86</v>
      </c>
      <c r="AV261" s="13" t="s">
        <v>86</v>
      </c>
      <c r="AW261" s="13" t="s">
        <v>32</v>
      </c>
      <c r="AX261" s="13" t="s">
        <v>76</v>
      </c>
      <c r="AY261" s="242" t="s">
        <v>129</v>
      </c>
    </row>
    <row r="262" s="13" customFormat="1">
      <c r="A262" s="13"/>
      <c r="B262" s="231"/>
      <c r="C262" s="232"/>
      <c r="D262" s="233" t="s">
        <v>139</v>
      </c>
      <c r="E262" s="234" t="s">
        <v>1</v>
      </c>
      <c r="F262" s="235" t="s">
        <v>325</v>
      </c>
      <c r="G262" s="232"/>
      <c r="H262" s="236">
        <v>135.4</v>
      </c>
      <c r="I262" s="237"/>
      <c r="J262" s="232"/>
      <c r="K262" s="232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139</v>
      </c>
      <c r="AU262" s="242" t="s">
        <v>86</v>
      </c>
      <c r="AV262" s="13" t="s">
        <v>86</v>
      </c>
      <c r="AW262" s="13" t="s">
        <v>32</v>
      </c>
      <c r="AX262" s="13" t="s">
        <v>76</v>
      </c>
      <c r="AY262" s="242" t="s">
        <v>129</v>
      </c>
    </row>
    <row r="263" s="13" customFormat="1">
      <c r="A263" s="13"/>
      <c r="B263" s="231"/>
      <c r="C263" s="232"/>
      <c r="D263" s="233" t="s">
        <v>139</v>
      </c>
      <c r="E263" s="234" t="s">
        <v>1</v>
      </c>
      <c r="F263" s="235" t="s">
        <v>326</v>
      </c>
      <c r="G263" s="232"/>
      <c r="H263" s="236">
        <v>316.08</v>
      </c>
      <c r="I263" s="237"/>
      <c r="J263" s="232"/>
      <c r="K263" s="232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139</v>
      </c>
      <c r="AU263" s="242" t="s">
        <v>86</v>
      </c>
      <c r="AV263" s="13" t="s">
        <v>86</v>
      </c>
      <c r="AW263" s="13" t="s">
        <v>32</v>
      </c>
      <c r="AX263" s="13" t="s">
        <v>76</v>
      </c>
      <c r="AY263" s="242" t="s">
        <v>129</v>
      </c>
    </row>
    <row r="264" s="13" customFormat="1">
      <c r="A264" s="13"/>
      <c r="B264" s="231"/>
      <c r="C264" s="232"/>
      <c r="D264" s="233" t="s">
        <v>139</v>
      </c>
      <c r="E264" s="234" t="s">
        <v>1</v>
      </c>
      <c r="F264" s="235" t="s">
        <v>383</v>
      </c>
      <c r="G264" s="232"/>
      <c r="H264" s="236">
        <v>58.6</v>
      </c>
      <c r="I264" s="237"/>
      <c r="J264" s="232"/>
      <c r="K264" s="232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139</v>
      </c>
      <c r="AU264" s="242" t="s">
        <v>86</v>
      </c>
      <c r="AV264" s="13" t="s">
        <v>86</v>
      </c>
      <c r="AW264" s="13" t="s">
        <v>32</v>
      </c>
      <c r="AX264" s="13" t="s">
        <v>76</v>
      </c>
      <c r="AY264" s="242" t="s">
        <v>129</v>
      </c>
    </row>
    <row r="265" s="15" customFormat="1">
      <c r="A265" s="15"/>
      <c r="B265" s="267"/>
      <c r="C265" s="268"/>
      <c r="D265" s="233" t="s">
        <v>139</v>
      </c>
      <c r="E265" s="269" t="s">
        <v>1</v>
      </c>
      <c r="F265" s="270" t="s">
        <v>187</v>
      </c>
      <c r="G265" s="268"/>
      <c r="H265" s="271">
        <v>810.08</v>
      </c>
      <c r="I265" s="272"/>
      <c r="J265" s="268"/>
      <c r="K265" s="268"/>
      <c r="L265" s="273"/>
      <c r="M265" s="274"/>
      <c r="N265" s="275"/>
      <c r="O265" s="275"/>
      <c r="P265" s="275"/>
      <c r="Q265" s="275"/>
      <c r="R265" s="275"/>
      <c r="S265" s="275"/>
      <c r="T265" s="276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77" t="s">
        <v>139</v>
      </c>
      <c r="AU265" s="277" t="s">
        <v>86</v>
      </c>
      <c r="AV265" s="15" t="s">
        <v>137</v>
      </c>
      <c r="AW265" s="15" t="s">
        <v>32</v>
      </c>
      <c r="AX265" s="15" t="s">
        <v>84</v>
      </c>
      <c r="AY265" s="277" t="s">
        <v>129</v>
      </c>
    </row>
    <row r="266" s="12" customFormat="1" ht="22.8" customHeight="1">
      <c r="A266" s="12"/>
      <c r="B266" s="202"/>
      <c r="C266" s="203"/>
      <c r="D266" s="204" t="s">
        <v>75</v>
      </c>
      <c r="E266" s="216" t="s">
        <v>384</v>
      </c>
      <c r="F266" s="216" t="s">
        <v>385</v>
      </c>
      <c r="G266" s="203"/>
      <c r="H266" s="203"/>
      <c r="I266" s="206"/>
      <c r="J266" s="217">
        <f>BK266</f>
        <v>0</v>
      </c>
      <c r="K266" s="203"/>
      <c r="L266" s="208"/>
      <c r="M266" s="209"/>
      <c r="N266" s="210"/>
      <c r="O266" s="210"/>
      <c r="P266" s="211">
        <f>SUM(P267:P317)</f>
        <v>0</v>
      </c>
      <c r="Q266" s="210"/>
      <c r="R266" s="211">
        <f>SUM(R267:R317)</f>
        <v>7.77857</v>
      </c>
      <c r="S266" s="210"/>
      <c r="T266" s="212">
        <f>SUM(T267:T317)</f>
        <v>5.037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3" t="s">
        <v>86</v>
      </c>
      <c r="AT266" s="214" t="s">
        <v>75</v>
      </c>
      <c r="AU266" s="214" t="s">
        <v>84</v>
      </c>
      <c r="AY266" s="213" t="s">
        <v>129</v>
      </c>
      <c r="BK266" s="215">
        <f>SUM(BK267:BK317)</f>
        <v>0</v>
      </c>
    </row>
    <row r="267" s="2" customFormat="1" ht="24.15" customHeight="1">
      <c r="A267" s="38"/>
      <c r="B267" s="39"/>
      <c r="C267" s="218" t="s">
        <v>386</v>
      </c>
      <c r="D267" s="218" t="s">
        <v>132</v>
      </c>
      <c r="E267" s="219" t="s">
        <v>387</v>
      </c>
      <c r="F267" s="220" t="s">
        <v>388</v>
      </c>
      <c r="G267" s="221" t="s">
        <v>143</v>
      </c>
      <c r="H267" s="222">
        <v>518</v>
      </c>
      <c r="I267" s="223"/>
      <c r="J267" s="224">
        <f>ROUND(I267*H267,2)</f>
        <v>0</v>
      </c>
      <c r="K267" s="220" t="s">
        <v>136</v>
      </c>
      <c r="L267" s="44"/>
      <c r="M267" s="225" t="s">
        <v>1</v>
      </c>
      <c r="N267" s="226" t="s">
        <v>41</v>
      </c>
      <c r="O267" s="91"/>
      <c r="P267" s="227">
        <f>O267*H267</f>
        <v>0</v>
      </c>
      <c r="Q267" s="227">
        <v>0</v>
      </c>
      <c r="R267" s="227">
        <f>Q267*H267</f>
        <v>0</v>
      </c>
      <c r="S267" s="227">
        <v>0.0025</v>
      </c>
      <c r="T267" s="228">
        <f>S267*H267</f>
        <v>1.295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216</v>
      </c>
      <c r="AT267" s="229" t="s">
        <v>132</v>
      </c>
      <c r="AU267" s="229" t="s">
        <v>86</v>
      </c>
      <c r="AY267" s="17" t="s">
        <v>129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84</v>
      </c>
      <c r="BK267" s="230">
        <f>ROUND(I267*H267,2)</f>
        <v>0</v>
      </c>
      <c r="BL267" s="17" t="s">
        <v>216</v>
      </c>
      <c r="BM267" s="229" t="s">
        <v>389</v>
      </c>
    </row>
    <row r="268" s="14" customFormat="1">
      <c r="A268" s="14"/>
      <c r="B268" s="243"/>
      <c r="C268" s="244"/>
      <c r="D268" s="233" t="s">
        <v>139</v>
      </c>
      <c r="E268" s="245" t="s">
        <v>1</v>
      </c>
      <c r="F268" s="246" t="s">
        <v>182</v>
      </c>
      <c r="G268" s="244"/>
      <c r="H268" s="245" t="s">
        <v>1</v>
      </c>
      <c r="I268" s="247"/>
      <c r="J268" s="244"/>
      <c r="K268" s="244"/>
      <c r="L268" s="248"/>
      <c r="M268" s="249"/>
      <c r="N268" s="250"/>
      <c r="O268" s="250"/>
      <c r="P268" s="250"/>
      <c r="Q268" s="250"/>
      <c r="R268" s="250"/>
      <c r="S268" s="250"/>
      <c r="T268" s="251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2" t="s">
        <v>139</v>
      </c>
      <c r="AU268" s="252" t="s">
        <v>86</v>
      </c>
      <c r="AV268" s="14" t="s">
        <v>84</v>
      </c>
      <c r="AW268" s="14" t="s">
        <v>32</v>
      </c>
      <c r="AX268" s="14" t="s">
        <v>76</v>
      </c>
      <c r="AY268" s="252" t="s">
        <v>129</v>
      </c>
    </row>
    <row r="269" s="13" customFormat="1">
      <c r="A269" s="13"/>
      <c r="B269" s="231"/>
      <c r="C269" s="232"/>
      <c r="D269" s="233" t="s">
        <v>139</v>
      </c>
      <c r="E269" s="234" t="s">
        <v>1</v>
      </c>
      <c r="F269" s="235" t="s">
        <v>183</v>
      </c>
      <c r="G269" s="232"/>
      <c r="H269" s="236">
        <v>222</v>
      </c>
      <c r="I269" s="237"/>
      <c r="J269" s="232"/>
      <c r="K269" s="232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139</v>
      </c>
      <c r="AU269" s="242" t="s">
        <v>86</v>
      </c>
      <c r="AV269" s="13" t="s">
        <v>86</v>
      </c>
      <c r="AW269" s="13" t="s">
        <v>32</v>
      </c>
      <c r="AX269" s="13" t="s">
        <v>76</v>
      </c>
      <c r="AY269" s="242" t="s">
        <v>129</v>
      </c>
    </row>
    <row r="270" s="13" customFormat="1">
      <c r="A270" s="13"/>
      <c r="B270" s="231"/>
      <c r="C270" s="232"/>
      <c r="D270" s="233" t="s">
        <v>139</v>
      </c>
      <c r="E270" s="234" t="s">
        <v>1</v>
      </c>
      <c r="F270" s="235" t="s">
        <v>184</v>
      </c>
      <c r="G270" s="232"/>
      <c r="H270" s="236">
        <v>60</v>
      </c>
      <c r="I270" s="237"/>
      <c r="J270" s="232"/>
      <c r="K270" s="232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139</v>
      </c>
      <c r="AU270" s="242" t="s">
        <v>86</v>
      </c>
      <c r="AV270" s="13" t="s">
        <v>86</v>
      </c>
      <c r="AW270" s="13" t="s">
        <v>32</v>
      </c>
      <c r="AX270" s="13" t="s">
        <v>76</v>
      </c>
      <c r="AY270" s="242" t="s">
        <v>129</v>
      </c>
    </row>
    <row r="271" s="13" customFormat="1">
      <c r="A271" s="13"/>
      <c r="B271" s="231"/>
      <c r="C271" s="232"/>
      <c r="D271" s="233" t="s">
        <v>139</v>
      </c>
      <c r="E271" s="234" t="s">
        <v>1</v>
      </c>
      <c r="F271" s="235" t="s">
        <v>185</v>
      </c>
      <c r="G271" s="232"/>
      <c r="H271" s="236">
        <v>236</v>
      </c>
      <c r="I271" s="237"/>
      <c r="J271" s="232"/>
      <c r="K271" s="232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139</v>
      </c>
      <c r="AU271" s="242" t="s">
        <v>86</v>
      </c>
      <c r="AV271" s="13" t="s">
        <v>86</v>
      </c>
      <c r="AW271" s="13" t="s">
        <v>32</v>
      </c>
      <c r="AX271" s="13" t="s">
        <v>76</v>
      </c>
      <c r="AY271" s="242" t="s">
        <v>129</v>
      </c>
    </row>
    <row r="272" s="15" customFormat="1">
      <c r="A272" s="15"/>
      <c r="B272" s="267"/>
      <c r="C272" s="268"/>
      <c r="D272" s="233" t="s">
        <v>139</v>
      </c>
      <c r="E272" s="269" t="s">
        <v>1</v>
      </c>
      <c r="F272" s="270" t="s">
        <v>187</v>
      </c>
      <c r="G272" s="268"/>
      <c r="H272" s="271">
        <v>518</v>
      </c>
      <c r="I272" s="272"/>
      <c r="J272" s="268"/>
      <c r="K272" s="268"/>
      <c r="L272" s="273"/>
      <c r="M272" s="274"/>
      <c r="N272" s="275"/>
      <c r="O272" s="275"/>
      <c r="P272" s="275"/>
      <c r="Q272" s="275"/>
      <c r="R272" s="275"/>
      <c r="S272" s="275"/>
      <c r="T272" s="276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77" t="s">
        <v>139</v>
      </c>
      <c r="AU272" s="277" t="s">
        <v>86</v>
      </c>
      <c r="AV272" s="15" t="s">
        <v>137</v>
      </c>
      <c r="AW272" s="15" t="s">
        <v>32</v>
      </c>
      <c r="AX272" s="15" t="s">
        <v>84</v>
      </c>
      <c r="AY272" s="277" t="s">
        <v>129</v>
      </c>
    </row>
    <row r="273" s="2" customFormat="1" ht="33" customHeight="1">
      <c r="A273" s="38"/>
      <c r="B273" s="39"/>
      <c r="C273" s="218" t="s">
        <v>390</v>
      </c>
      <c r="D273" s="218" t="s">
        <v>132</v>
      </c>
      <c r="E273" s="219" t="s">
        <v>391</v>
      </c>
      <c r="F273" s="220" t="s">
        <v>392</v>
      </c>
      <c r="G273" s="221" t="s">
        <v>143</v>
      </c>
      <c r="H273" s="222">
        <v>30</v>
      </c>
      <c r="I273" s="223"/>
      <c r="J273" s="224">
        <f>ROUND(I273*H273,2)</f>
        <v>0</v>
      </c>
      <c r="K273" s="220" t="s">
        <v>136</v>
      </c>
      <c r="L273" s="44"/>
      <c r="M273" s="225" t="s">
        <v>1</v>
      </c>
      <c r="N273" s="226" t="s">
        <v>41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0.006</v>
      </c>
      <c r="T273" s="228">
        <f>S273*H273</f>
        <v>0.18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216</v>
      </c>
      <c r="AT273" s="229" t="s">
        <v>132</v>
      </c>
      <c r="AU273" s="229" t="s">
        <v>86</v>
      </c>
      <c r="AY273" s="17" t="s">
        <v>129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84</v>
      </c>
      <c r="BK273" s="230">
        <f>ROUND(I273*H273,2)</f>
        <v>0</v>
      </c>
      <c r="BL273" s="17" t="s">
        <v>216</v>
      </c>
      <c r="BM273" s="229" t="s">
        <v>393</v>
      </c>
    </row>
    <row r="274" s="13" customFormat="1">
      <c r="A274" s="13"/>
      <c r="B274" s="231"/>
      <c r="C274" s="232"/>
      <c r="D274" s="233" t="s">
        <v>139</v>
      </c>
      <c r="E274" s="234" t="s">
        <v>1</v>
      </c>
      <c r="F274" s="235" t="s">
        <v>394</v>
      </c>
      <c r="G274" s="232"/>
      <c r="H274" s="236">
        <v>30</v>
      </c>
      <c r="I274" s="237"/>
      <c r="J274" s="232"/>
      <c r="K274" s="232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139</v>
      </c>
      <c r="AU274" s="242" t="s">
        <v>86</v>
      </c>
      <c r="AV274" s="13" t="s">
        <v>86</v>
      </c>
      <c r="AW274" s="13" t="s">
        <v>32</v>
      </c>
      <c r="AX274" s="13" t="s">
        <v>84</v>
      </c>
      <c r="AY274" s="242" t="s">
        <v>129</v>
      </c>
    </row>
    <row r="275" s="2" customFormat="1" ht="33" customHeight="1">
      <c r="A275" s="38"/>
      <c r="B275" s="39"/>
      <c r="C275" s="218" t="s">
        <v>395</v>
      </c>
      <c r="D275" s="218" t="s">
        <v>132</v>
      </c>
      <c r="E275" s="219" t="s">
        <v>396</v>
      </c>
      <c r="F275" s="220" t="s">
        <v>397</v>
      </c>
      <c r="G275" s="221" t="s">
        <v>143</v>
      </c>
      <c r="H275" s="222">
        <v>548</v>
      </c>
      <c r="I275" s="223"/>
      <c r="J275" s="224">
        <f>ROUND(I275*H275,2)</f>
        <v>0</v>
      </c>
      <c r="K275" s="220" t="s">
        <v>1</v>
      </c>
      <c r="L275" s="44"/>
      <c r="M275" s="225" t="s">
        <v>1</v>
      </c>
      <c r="N275" s="226" t="s">
        <v>41</v>
      </c>
      <c r="O275" s="91"/>
      <c r="P275" s="227">
        <f>O275*H275</f>
        <v>0</v>
      </c>
      <c r="Q275" s="227">
        <v>0.00348</v>
      </c>
      <c r="R275" s="227">
        <f>Q275*H275</f>
        <v>1.90704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216</v>
      </c>
      <c r="AT275" s="229" t="s">
        <v>132</v>
      </c>
      <c r="AU275" s="229" t="s">
        <v>86</v>
      </c>
      <c r="AY275" s="17" t="s">
        <v>129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84</v>
      </c>
      <c r="BK275" s="230">
        <f>ROUND(I275*H275,2)</f>
        <v>0</v>
      </c>
      <c r="BL275" s="17" t="s">
        <v>216</v>
      </c>
      <c r="BM275" s="229" t="s">
        <v>398</v>
      </c>
    </row>
    <row r="276" s="14" customFormat="1">
      <c r="A276" s="14"/>
      <c r="B276" s="243"/>
      <c r="C276" s="244"/>
      <c r="D276" s="233" t="s">
        <v>139</v>
      </c>
      <c r="E276" s="245" t="s">
        <v>1</v>
      </c>
      <c r="F276" s="246" t="s">
        <v>399</v>
      </c>
      <c r="G276" s="244"/>
      <c r="H276" s="245" t="s">
        <v>1</v>
      </c>
      <c r="I276" s="247"/>
      <c r="J276" s="244"/>
      <c r="K276" s="244"/>
      <c r="L276" s="248"/>
      <c r="M276" s="249"/>
      <c r="N276" s="250"/>
      <c r="O276" s="250"/>
      <c r="P276" s="250"/>
      <c r="Q276" s="250"/>
      <c r="R276" s="250"/>
      <c r="S276" s="250"/>
      <c r="T276" s="251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2" t="s">
        <v>139</v>
      </c>
      <c r="AU276" s="252" t="s">
        <v>86</v>
      </c>
      <c r="AV276" s="14" t="s">
        <v>84</v>
      </c>
      <c r="AW276" s="14" t="s">
        <v>32</v>
      </c>
      <c r="AX276" s="14" t="s">
        <v>76</v>
      </c>
      <c r="AY276" s="252" t="s">
        <v>129</v>
      </c>
    </row>
    <row r="277" s="13" customFormat="1">
      <c r="A277" s="13"/>
      <c r="B277" s="231"/>
      <c r="C277" s="232"/>
      <c r="D277" s="233" t="s">
        <v>139</v>
      </c>
      <c r="E277" s="234" t="s">
        <v>1</v>
      </c>
      <c r="F277" s="235" t="s">
        <v>183</v>
      </c>
      <c r="G277" s="232"/>
      <c r="H277" s="236">
        <v>222</v>
      </c>
      <c r="I277" s="237"/>
      <c r="J277" s="232"/>
      <c r="K277" s="232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139</v>
      </c>
      <c r="AU277" s="242" t="s">
        <v>86</v>
      </c>
      <c r="AV277" s="13" t="s">
        <v>86</v>
      </c>
      <c r="AW277" s="13" t="s">
        <v>32</v>
      </c>
      <c r="AX277" s="13" t="s">
        <v>76</v>
      </c>
      <c r="AY277" s="242" t="s">
        <v>129</v>
      </c>
    </row>
    <row r="278" s="13" customFormat="1">
      <c r="A278" s="13"/>
      <c r="B278" s="231"/>
      <c r="C278" s="232"/>
      <c r="D278" s="233" t="s">
        <v>139</v>
      </c>
      <c r="E278" s="234" t="s">
        <v>1</v>
      </c>
      <c r="F278" s="235" t="s">
        <v>184</v>
      </c>
      <c r="G278" s="232"/>
      <c r="H278" s="236">
        <v>60</v>
      </c>
      <c r="I278" s="237"/>
      <c r="J278" s="232"/>
      <c r="K278" s="232"/>
      <c r="L278" s="238"/>
      <c r="M278" s="239"/>
      <c r="N278" s="240"/>
      <c r="O278" s="240"/>
      <c r="P278" s="240"/>
      <c r="Q278" s="240"/>
      <c r="R278" s="240"/>
      <c r="S278" s="240"/>
      <c r="T278" s="241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2" t="s">
        <v>139</v>
      </c>
      <c r="AU278" s="242" t="s">
        <v>86</v>
      </c>
      <c r="AV278" s="13" t="s">
        <v>86</v>
      </c>
      <c r="AW278" s="13" t="s">
        <v>32</v>
      </c>
      <c r="AX278" s="13" t="s">
        <v>76</v>
      </c>
      <c r="AY278" s="242" t="s">
        <v>129</v>
      </c>
    </row>
    <row r="279" s="13" customFormat="1">
      <c r="A279" s="13"/>
      <c r="B279" s="231"/>
      <c r="C279" s="232"/>
      <c r="D279" s="233" t="s">
        <v>139</v>
      </c>
      <c r="E279" s="234" t="s">
        <v>1</v>
      </c>
      <c r="F279" s="235" t="s">
        <v>185</v>
      </c>
      <c r="G279" s="232"/>
      <c r="H279" s="236">
        <v>236</v>
      </c>
      <c r="I279" s="237"/>
      <c r="J279" s="232"/>
      <c r="K279" s="232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139</v>
      </c>
      <c r="AU279" s="242" t="s">
        <v>86</v>
      </c>
      <c r="AV279" s="13" t="s">
        <v>86</v>
      </c>
      <c r="AW279" s="13" t="s">
        <v>32</v>
      </c>
      <c r="AX279" s="13" t="s">
        <v>76</v>
      </c>
      <c r="AY279" s="242" t="s">
        <v>129</v>
      </c>
    </row>
    <row r="280" s="13" customFormat="1">
      <c r="A280" s="13"/>
      <c r="B280" s="231"/>
      <c r="C280" s="232"/>
      <c r="D280" s="233" t="s">
        <v>139</v>
      </c>
      <c r="E280" s="234" t="s">
        <v>1</v>
      </c>
      <c r="F280" s="235" t="s">
        <v>186</v>
      </c>
      <c r="G280" s="232"/>
      <c r="H280" s="236">
        <v>30</v>
      </c>
      <c r="I280" s="237"/>
      <c r="J280" s="232"/>
      <c r="K280" s="232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139</v>
      </c>
      <c r="AU280" s="242" t="s">
        <v>86</v>
      </c>
      <c r="AV280" s="13" t="s">
        <v>86</v>
      </c>
      <c r="AW280" s="13" t="s">
        <v>32</v>
      </c>
      <c r="AX280" s="13" t="s">
        <v>76</v>
      </c>
      <c r="AY280" s="242" t="s">
        <v>129</v>
      </c>
    </row>
    <row r="281" s="15" customFormat="1">
      <c r="A281" s="15"/>
      <c r="B281" s="267"/>
      <c r="C281" s="268"/>
      <c r="D281" s="233" t="s">
        <v>139</v>
      </c>
      <c r="E281" s="269" t="s">
        <v>1</v>
      </c>
      <c r="F281" s="270" t="s">
        <v>187</v>
      </c>
      <c r="G281" s="268"/>
      <c r="H281" s="271">
        <v>548</v>
      </c>
      <c r="I281" s="272"/>
      <c r="J281" s="268"/>
      <c r="K281" s="268"/>
      <c r="L281" s="273"/>
      <c r="M281" s="274"/>
      <c r="N281" s="275"/>
      <c r="O281" s="275"/>
      <c r="P281" s="275"/>
      <c r="Q281" s="275"/>
      <c r="R281" s="275"/>
      <c r="S281" s="275"/>
      <c r="T281" s="276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77" t="s">
        <v>139</v>
      </c>
      <c r="AU281" s="277" t="s">
        <v>86</v>
      </c>
      <c r="AV281" s="15" t="s">
        <v>137</v>
      </c>
      <c r="AW281" s="15" t="s">
        <v>32</v>
      </c>
      <c r="AX281" s="15" t="s">
        <v>84</v>
      </c>
      <c r="AY281" s="277" t="s">
        <v>129</v>
      </c>
    </row>
    <row r="282" s="2" customFormat="1" ht="24.15" customHeight="1">
      <c r="A282" s="38"/>
      <c r="B282" s="39"/>
      <c r="C282" s="253" t="s">
        <v>400</v>
      </c>
      <c r="D282" s="253" t="s">
        <v>148</v>
      </c>
      <c r="E282" s="254" t="s">
        <v>401</v>
      </c>
      <c r="F282" s="255" t="s">
        <v>402</v>
      </c>
      <c r="G282" s="256" t="s">
        <v>143</v>
      </c>
      <c r="H282" s="257">
        <v>1139.5999999999998</v>
      </c>
      <c r="I282" s="258"/>
      <c r="J282" s="259">
        <f>ROUND(I282*H282,2)</f>
        <v>0</v>
      </c>
      <c r="K282" s="255" t="s">
        <v>136</v>
      </c>
      <c r="L282" s="260"/>
      <c r="M282" s="261" t="s">
        <v>1</v>
      </c>
      <c r="N282" s="262" t="s">
        <v>41</v>
      </c>
      <c r="O282" s="91"/>
      <c r="P282" s="227">
        <f>O282*H282</f>
        <v>0</v>
      </c>
      <c r="Q282" s="227">
        <v>0.0015</v>
      </c>
      <c r="R282" s="227">
        <f>Q282*H282</f>
        <v>1.7093999999999997</v>
      </c>
      <c r="S282" s="227">
        <v>0</v>
      </c>
      <c r="T282" s="228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9" t="s">
        <v>296</v>
      </c>
      <c r="AT282" s="229" t="s">
        <v>148</v>
      </c>
      <c r="AU282" s="229" t="s">
        <v>86</v>
      </c>
      <c r="AY282" s="17" t="s">
        <v>129</v>
      </c>
      <c r="BE282" s="230">
        <f>IF(N282="základní",J282,0)</f>
        <v>0</v>
      </c>
      <c r="BF282" s="230">
        <f>IF(N282="snížená",J282,0)</f>
        <v>0</v>
      </c>
      <c r="BG282" s="230">
        <f>IF(N282="zákl. přenesená",J282,0)</f>
        <v>0</v>
      </c>
      <c r="BH282" s="230">
        <f>IF(N282="sníž. přenesená",J282,0)</f>
        <v>0</v>
      </c>
      <c r="BI282" s="230">
        <f>IF(N282="nulová",J282,0)</f>
        <v>0</v>
      </c>
      <c r="BJ282" s="17" t="s">
        <v>84</v>
      </c>
      <c r="BK282" s="230">
        <f>ROUND(I282*H282,2)</f>
        <v>0</v>
      </c>
      <c r="BL282" s="17" t="s">
        <v>216</v>
      </c>
      <c r="BM282" s="229" t="s">
        <v>403</v>
      </c>
    </row>
    <row r="283" s="14" customFormat="1">
      <c r="A283" s="14"/>
      <c r="B283" s="243"/>
      <c r="C283" s="244"/>
      <c r="D283" s="233" t="s">
        <v>139</v>
      </c>
      <c r="E283" s="245" t="s">
        <v>1</v>
      </c>
      <c r="F283" s="246" t="s">
        <v>399</v>
      </c>
      <c r="G283" s="244"/>
      <c r="H283" s="245" t="s">
        <v>1</v>
      </c>
      <c r="I283" s="247"/>
      <c r="J283" s="244"/>
      <c r="K283" s="244"/>
      <c r="L283" s="248"/>
      <c r="M283" s="249"/>
      <c r="N283" s="250"/>
      <c r="O283" s="250"/>
      <c r="P283" s="250"/>
      <c r="Q283" s="250"/>
      <c r="R283" s="250"/>
      <c r="S283" s="250"/>
      <c r="T283" s="251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2" t="s">
        <v>139</v>
      </c>
      <c r="AU283" s="252" t="s">
        <v>86</v>
      </c>
      <c r="AV283" s="14" t="s">
        <v>84</v>
      </c>
      <c r="AW283" s="14" t="s">
        <v>32</v>
      </c>
      <c r="AX283" s="14" t="s">
        <v>76</v>
      </c>
      <c r="AY283" s="252" t="s">
        <v>129</v>
      </c>
    </row>
    <row r="284" s="13" customFormat="1">
      <c r="A284" s="13"/>
      <c r="B284" s="231"/>
      <c r="C284" s="232"/>
      <c r="D284" s="233" t="s">
        <v>139</v>
      </c>
      <c r="E284" s="234" t="s">
        <v>1</v>
      </c>
      <c r="F284" s="235" t="s">
        <v>404</v>
      </c>
      <c r="G284" s="232"/>
      <c r="H284" s="236">
        <v>488.4</v>
      </c>
      <c r="I284" s="237"/>
      <c r="J284" s="232"/>
      <c r="K284" s="232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139</v>
      </c>
      <c r="AU284" s="242" t="s">
        <v>86</v>
      </c>
      <c r="AV284" s="13" t="s">
        <v>86</v>
      </c>
      <c r="AW284" s="13" t="s">
        <v>32</v>
      </c>
      <c r="AX284" s="13" t="s">
        <v>76</v>
      </c>
      <c r="AY284" s="242" t="s">
        <v>129</v>
      </c>
    </row>
    <row r="285" s="13" customFormat="1">
      <c r="A285" s="13"/>
      <c r="B285" s="231"/>
      <c r="C285" s="232"/>
      <c r="D285" s="233" t="s">
        <v>139</v>
      </c>
      <c r="E285" s="234" t="s">
        <v>1</v>
      </c>
      <c r="F285" s="235" t="s">
        <v>405</v>
      </c>
      <c r="G285" s="232"/>
      <c r="H285" s="236">
        <v>132</v>
      </c>
      <c r="I285" s="237"/>
      <c r="J285" s="232"/>
      <c r="K285" s="232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139</v>
      </c>
      <c r="AU285" s="242" t="s">
        <v>86</v>
      </c>
      <c r="AV285" s="13" t="s">
        <v>86</v>
      </c>
      <c r="AW285" s="13" t="s">
        <v>32</v>
      </c>
      <c r="AX285" s="13" t="s">
        <v>76</v>
      </c>
      <c r="AY285" s="242" t="s">
        <v>129</v>
      </c>
    </row>
    <row r="286" s="13" customFormat="1">
      <c r="A286" s="13"/>
      <c r="B286" s="231"/>
      <c r="C286" s="232"/>
      <c r="D286" s="233" t="s">
        <v>139</v>
      </c>
      <c r="E286" s="234" t="s">
        <v>1</v>
      </c>
      <c r="F286" s="235" t="s">
        <v>406</v>
      </c>
      <c r="G286" s="232"/>
      <c r="H286" s="236">
        <v>519.20000000000008</v>
      </c>
      <c r="I286" s="237"/>
      <c r="J286" s="232"/>
      <c r="K286" s="232"/>
      <c r="L286" s="238"/>
      <c r="M286" s="239"/>
      <c r="N286" s="240"/>
      <c r="O286" s="240"/>
      <c r="P286" s="240"/>
      <c r="Q286" s="240"/>
      <c r="R286" s="240"/>
      <c r="S286" s="240"/>
      <c r="T286" s="24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2" t="s">
        <v>139</v>
      </c>
      <c r="AU286" s="242" t="s">
        <v>86</v>
      </c>
      <c r="AV286" s="13" t="s">
        <v>86</v>
      </c>
      <c r="AW286" s="13" t="s">
        <v>32</v>
      </c>
      <c r="AX286" s="13" t="s">
        <v>76</v>
      </c>
      <c r="AY286" s="242" t="s">
        <v>129</v>
      </c>
    </row>
    <row r="287" s="15" customFormat="1">
      <c r="A287" s="15"/>
      <c r="B287" s="267"/>
      <c r="C287" s="268"/>
      <c r="D287" s="233" t="s">
        <v>139</v>
      </c>
      <c r="E287" s="269" t="s">
        <v>1</v>
      </c>
      <c r="F287" s="270" t="s">
        <v>187</v>
      </c>
      <c r="G287" s="268"/>
      <c r="H287" s="271">
        <v>1139.5999999999998</v>
      </c>
      <c r="I287" s="272"/>
      <c r="J287" s="268"/>
      <c r="K287" s="268"/>
      <c r="L287" s="273"/>
      <c r="M287" s="274"/>
      <c r="N287" s="275"/>
      <c r="O287" s="275"/>
      <c r="P287" s="275"/>
      <c r="Q287" s="275"/>
      <c r="R287" s="275"/>
      <c r="S287" s="275"/>
      <c r="T287" s="276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7" t="s">
        <v>139</v>
      </c>
      <c r="AU287" s="277" t="s">
        <v>86</v>
      </c>
      <c r="AV287" s="15" t="s">
        <v>137</v>
      </c>
      <c r="AW287" s="15" t="s">
        <v>32</v>
      </c>
      <c r="AX287" s="15" t="s">
        <v>84</v>
      </c>
      <c r="AY287" s="277" t="s">
        <v>129</v>
      </c>
    </row>
    <row r="288" s="2" customFormat="1" ht="24.15" customHeight="1">
      <c r="A288" s="38"/>
      <c r="B288" s="39"/>
      <c r="C288" s="253" t="s">
        <v>407</v>
      </c>
      <c r="D288" s="253" t="s">
        <v>148</v>
      </c>
      <c r="E288" s="254" t="s">
        <v>408</v>
      </c>
      <c r="F288" s="255" t="s">
        <v>409</v>
      </c>
      <c r="G288" s="256" t="s">
        <v>143</v>
      </c>
      <c r="H288" s="257">
        <v>33</v>
      </c>
      <c r="I288" s="258"/>
      <c r="J288" s="259">
        <f>ROUND(I288*H288,2)</f>
        <v>0</v>
      </c>
      <c r="K288" s="255" t="s">
        <v>136</v>
      </c>
      <c r="L288" s="260"/>
      <c r="M288" s="261" t="s">
        <v>1</v>
      </c>
      <c r="N288" s="262" t="s">
        <v>41</v>
      </c>
      <c r="O288" s="91"/>
      <c r="P288" s="227">
        <f>O288*H288</f>
        <v>0</v>
      </c>
      <c r="Q288" s="227">
        <v>0.0024</v>
      </c>
      <c r="R288" s="227">
        <f>Q288*H288</f>
        <v>0.079199999999999984</v>
      </c>
      <c r="S288" s="227">
        <v>0</v>
      </c>
      <c r="T288" s="228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9" t="s">
        <v>296</v>
      </c>
      <c r="AT288" s="229" t="s">
        <v>148</v>
      </c>
      <c r="AU288" s="229" t="s">
        <v>86</v>
      </c>
      <c r="AY288" s="17" t="s">
        <v>129</v>
      </c>
      <c r="BE288" s="230">
        <f>IF(N288="základní",J288,0)</f>
        <v>0</v>
      </c>
      <c r="BF288" s="230">
        <f>IF(N288="snížená",J288,0)</f>
        <v>0</v>
      </c>
      <c r="BG288" s="230">
        <f>IF(N288="zákl. přenesená",J288,0)</f>
        <v>0</v>
      </c>
      <c r="BH288" s="230">
        <f>IF(N288="sníž. přenesená",J288,0)</f>
        <v>0</v>
      </c>
      <c r="BI288" s="230">
        <f>IF(N288="nulová",J288,0)</f>
        <v>0</v>
      </c>
      <c r="BJ288" s="17" t="s">
        <v>84</v>
      </c>
      <c r="BK288" s="230">
        <f>ROUND(I288*H288,2)</f>
        <v>0</v>
      </c>
      <c r="BL288" s="17" t="s">
        <v>216</v>
      </c>
      <c r="BM288" s="229" t="s">
        <v>410</v>
      </c>
    </row>
    <row r="289" s="14" customFormat="1">
      <c r="A289" s="14"/>
      <c r="B289" s="243"/>
      <c r="C289" s="244"/>
      <c r="D289" s="233" t="s">
        <v>139</v>
      </c>
      <c r="E289" s="245" t="s">
        <v>1</v>
      </c>
      <c r="F289" s="246" t="s">
        <v>399</v>
      </c>
      <c r="G289" s="244"/>
      <c r="H289" s="245" t="s">
        <v>1</v>
      </c>
      <c r="I289" s="247"/>
      <c r="J289" s="244"/>
      <c r="K289" s="244"/>
      <c r="L289" s="248"/>
      <c r="M289" s="249"/>
      <c r="N289" s="250"/>
      <c r="O289" s="250"/>
      <c r="P289" s="250"/>
      <c r="Q289" s="250"/>
      <c r="R289" s="250"/>
      <c r="S289" s="250"/>
      <c r="T289" s="251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2" t="s">
        <v>139</v>
      </c>
      <c r="AU289" s="252" t="s">
        <v>86</v>
      </c>
      <c r="AV289" s="14" t="s">
        <v>84</v>
      </c>
      <c r="AW289" s="14" t="s">
        <v>32</v>
      </c>
      <c r="AX289" s="14" t="s">
        <v>76</v>
      </c>
      <c r="AY289" s="252" t="s">
        <v>129</v>
      </c>
    </row>
    <row r="290" s="13" customFormat="1">
      <c r="A290" s="13"/>
      <c r="B290" s="231"/>
      <c r="C290" s="232"/>
      <c r="D290" s="233" t="s">
        <v>139</v>
      </c>
      <c r="E290" s="234" t="s">
        <v>1</v>
      </c>
      <c r="F290" s="235" t="s">
        <v>411</v>
      </c>
      <c r="G290" s="232"/>
      <c r="H290" s="236">
        <v>33</v>
      </c>
      <c r="I290" s="237"/>
      <c r="J290" s="232"/>
      <c r="K290" s="232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139</v>
      </c>
      <c r="AU290" s="242" t="s">
        <v>86</v>
      </c>
      <c r="AV290" s="13" t="s">
        <v>86</v>
      </c>
      <c r="AW290" s="13" t="s">
        <v>32</v>
      </c>
      <c r="AX290" s="13" t="s">
        <v>84</v>
      </c>
      <c r="AY290" s="242" t="s">
        <v>129</v>
      </c>
    </row>
    <row r="291" s="2" customFormat="1" ht="24.15" customHeight="1">
      <c r="A291" s="38"/>
      <c r="B291" s="39"/>
      <c r="C291" s="253" t="s">
        <v>412</v>
      </c>
      <c r="D291" s="253" t="s">
        <v>148</v>
      </c>
      <c r="E291" s="254" t="s">
        <v>149</v>
      </c>
      <c r="F291" s="255" t="s">
        <v>150</v>
      </c>
      <c r="G291" s="256" t="s">
        <v>143</v>
      </c>
      <c r="H291" s="257">
        <v>33</v>
      </c>
      <c r="I291" s="258"/>
      <c r="J291" s="259">
        <f>ROUND(I291*H291,2)</f>
        <v>0</v>
      </c>
      <c r="K291" s="255" t="s">
        <v>136</v>
      </c>
      <c r="L291" s="260"/>
      <c r="M291" s="261" t="s">
        <v>1</v>
      </c>
      <c r="N291" s="262" t="s">
        <v>41</v>
      </c>
      <c r="O291" s="91"/>
      <c r="P291" s="227">
        <f>O291*H291</f>
        <v>0</v>
      </c>
      <c r="Q291" s="227">
        <v>0.0018</v>
      </c>
      <c r="R291" s="227">
        <f>Q291*H291</f>
        <v>0.0594</v>
      </c>
      <c r="S291" s="227">
        <v>0</v>
      </c>
      <c r="T291" s="228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9" t="s">
        <v>296</v>
      </c>
      <c r="AT291" s="229" t="s">
        <v>148</v>
      </c>
      <c r="AU291" s="229" t="s">
        <v>86</v>
      </c>
      <c r="AY291" s="17" t="s">
        <v>129</v>
      </c>
      <c r="BE291" s="230">
        <f>IF(N291="základní",J291,0)</f>
        <v>0</v>
      </c>
      <c r="BF291" s="230">
        <f>IF(N291="snížená",J291,0)</f>
        <v>0</v>
      </c>
      <c r="BG291" s="230">
        <f>IF(N291="zákl. přenesená",J291,0)</f>
        <v>0</v>
      </c>
      <c r="BH291" s="230">
        <f>IF(N291="sníž. přenesená",J291,0)</f>
        <v>0</v>
      </c>
      <c r="BI291" s="230">
        <f>IF(N291="nulová",J291,0)</f>
        <v>0</v>
      </c>
      <c r="BJ291" s="17" t="s">
        <v>84</v>
      </c>
      <c r="BK291" s="230">
        <f>ROUND(I291*H291,2)</f>
        <v>0</v>
      </c>
      <c r="BL291" s="17" t="s">
        <v>216</v>
      </c>
      <c r="BM291" s="229" t="s">
        <v>413</v>
      </c>
    </row>
    <row r="292" s="14" customFormat="1">
      <c r="A292" s="14"/>
      <c r="B292" s="243"/>
      <c r="C292" s="244"/>
      <c r="D292" s="233" t="s">
        <v>139</v>
      </c>
      <c r="E292" s="245" t="s">
        <v>1</v>
      </c>
      <c r="F292" s="246" t="s">
        <v>399</v>
      </c>
      <c r="G292" s="244"/>
      <c r="H292" s="245" t="s">
        <v>1</v>
      </c>
      <c r="I292" s="247"/>
      <c r="J292" s="244"/>
      <c r="K292" s="244"/>
      <c r="L292" s="248"/>
      <c r="M292" s="249"/>
      <c r="N292" s="250"/>
      <c r="O292" s="250"/>
      <c r="P292" s="250"/>
      <c r="Q292" s="250"/>
      <c r="R292" s="250"/>
      <c r="S292" s="250"/>
      <c r="T292" s="251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2" t="s">
        <v>139</v>
      </c>
      <c r="AU292" s="252" t="s">
        <v>86</v>
      </c>
      <c r="AV292" s="14" t="s">
        <v>84</v>
      </c>
      <c r="AW292" s="14" t="s">
        <v>32</v>
      </c>
      <c r="AX292" s="14" t="s">
        <v>76</v>
      </c>
      <c r="AY292" s="252" t="s">
        <v>129</v>
      </c>
    </row>
    <row r="293" s="13" customFormat="1">
      <c r="A293" s="13"/>
      <c r="B293" s="231"/>
      <c r="C293" s="232"/>
      <c r="D293" s="233" t="s">
        <v>139</v>
      </c>
      <c r="E293" s="234" t="s">
        <v>1</v>
      </c>
      <c r="F293" s="235" t="s">
        <v>411</v>
      </c>
      <c r="G293" s="232"/>
      <c r="H293" s="236">
        <v>33</v>
      </c>
      <c r="I293" s="237"/>
      <c r="J293" s="232"/>
      <c r="K293" s="232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139</v>
      </c>
      <c r="AU293" s="242" t="s">
        <v>86</v>
      </c>
      <c r="AV293" s="13" t="s">
        <v>86</v>
      </c>
      <c r="AW293" s="13" t="s">
        <v>32</v>
      </c>
      <c r="AX293" s="13" t="s">
        <v>84</v>
      </c>
      <c r="AY293" s="242" t="s">
        <v>129</v>
      </c>
    </row>
    <row r="294" s="2" customFormat="1" ht="33" customHeight="1">
      <c r="A294" s="38"/>
      <c r="B294" s="39"/>
      <c r="C294" s="253" t="s">
        <v>414</v>
      </c>
      <c r="D294" s="253" t="s">
        <v>148</v>
      </c>
      <c r="E294" s="254" t="s">
        <v>415</v>
      </c>
      <c r="F294" s="255" t="s">
        <v>416</v>
      </c>
      <c r="G294" s="256" t="s">
        <v>143</v>
      </c>
      <c r="H294" s="257">
        <v>630.20000000000008</v>
      </c>
      <c r="I294" s="258"/>
      <c r="J294" s="259">
        <f>ROUND(I294*H294,2)</f>
        <v>0</v>
      </c>
      <c r="K294" s="255" t="s">
        <v>136</v>
      </c>
      <c r="L294" s="260"/>
      <c r="M294" s="261" t="s">
        <v>1</v>
      </c>
      <c r="N294" s="262" t="s">
        <v>41</v>
      </c>
      <c r="O294" s="91"/>
      <c r="P294" s="227">
        <f>O294*H294</f>
        <v>0</v>
      </c>
      <c r="Q294" s="227">
        <v>0.0015</v>
      </c>
      <c r="R294" s="227">
        <f>Q294*H294</f>
        <v>0.94530000000000016</v>
      </c>
      <c r="S294" s="227">
        <v>0</v>
      </c>
      <c r="T294" s="228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9" t="s">
        <v>296</v>
      </c>
      <c r="AT294" s="229" t="s">
        <v>148</v>
      </c>
      <c r="AU294" s="229" t="s">
        <v>86</v>
      </c>
      <c r="AY294" s="17" t="s">
        <v>129</v>
      </c>
      <c r="BE294" s="230">
        <f>IF(N294="základní",J294,0)</f>
        <v>0</v>
      </c>
      <c r="BF294" s="230">
        <f>IF(N294="snížená",J294,0)</f>
        <v>0</v>
      </c>
      <c r="BG294" s="230">
        <f>IF(N294="zákl. přenesená",J294,0)</f>
        <v>0</v>
      </c>
      <c r="BH294" s="230">
        <f>IF(N294="sníž. přenesená",J294,0)</f>
        <v>0</v>
      </c>
      <c r="BI294" s="230">
        <f>IF(N294="nulová",J294,0)</f>
        <v>0</v>
      </c>
      <c r="BJ294" s="17" t="s">
        <v>84</v>
      </c>
      <c r="BK294" s="230">
        <f>ROUND(I294*H294,2)</f>
        <v>0</v>
      </c>
      <c r="BL294" s="17" t="s">
        <v>216</v>
      </c>
      <c r="BM294" s="229" t="s">
        <v>417</v>
      </c>
    </row>
    <row r="295" s="13" customFormat="1">
      <c r="A295" s="13"/>
      <c r="B295" s="231"/>
      <c r="C295" s="232"/>
      <c r="D295" s="233" t="s">
        <v>139</v>
      </c>
      <c r="E295" s="232"/>
      <c r="F295" s="235" t="s">
        <v>418</v>
      </c>
      <c r="G295" s="232"/>
      <c r="H295" s="236">
        <v>630.20000000000008</v>
      </c>
      <c r="I295" s="237"/>
      <c r="J295" s="232"/>
      <c r="K295" s="232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139</v>
      </c>
      <c r="AU295" s="242" t="s">
        <v>86</v>
      </c>
      <c r="AV295" s="13" t="s">
        <v>86</v>
      </c>
      <c r="AW295" s="13" t="s">
        <v>4</v>
      </c>
      <c r="AX295" s="13" t="s">
        <v>84</v>
      </c>
      <c r="AY295" s="242" t="s">
        <v>129</v>
      </c>
    </row>
    <row r="296" s="2" customFormat="1" ht="24.15" customHeight="1">
      <c r="A296" s="38"/>
      <c r="B296" s="39"/>
      <c r="C296" s="218" t="s">
        <v>419</v>
      </c>
      <c r="D296" s="218" t="s">
        <v>132</v>
      </c>
      <c r="E296" s="219" t="s">
        <v>420</v>
      </c>
      <c r="F296" s="220" t="s">
        <v>421</v>
      </c>
      <c r="G296" s="221" t="s">
        <v>143</v>
      </c>
      <c r="H296" s="222">
        <v>548</v>
      </c>
      <c r="I296" s="223"/>
      <c r="J296" s="224">
        <f>ROUND(I296*H296,2)</f>
        <v>0</v>
      </c>
      <c r="K296" s="220" t="s">
        <v>136</v>
      </c>
      <c r="L296" s="44"/>
      <c r="M296" s="225" t="s">
        <v>1</v>
      </c>
      <c r="N296" s="226" t="s">
        <v>41</v>
      </c>
      <c r="O296" s="91"/>
      <c r="P296" s="227">
        <f>O296*H296</f>
        <v>0</v>
      </c>
      <c r="Q296" s="227">
        <v>0.00116</v>
      </c>
      <c r="R296" s="227">
        <f>Q296*H296</f>
        <v>0.63568</v>
      </c>
      <c r="S296" s="227">
        <v>0</v>
      </c>
      <c r="T296" s="228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9" t="s">
        <v>216</v>
      </c>
      <c r="AT296" s="229" t="s">
        <v>132</v>
      </c>
      <c r="AU296" s="229" t="s">
        <v>86</v>
      </c>
      <c r="AY296" s="17" t="s">
        <v>129</v>
      </c>
      <c r="BE296" s="230">
        <f>IF(N296="základní",J296,0)</f>
        <v>0</v>
      </c>
      <c r="BF296" s="230">
        <f>IF(N296="snížená",J296,0)</f>
        <v>0</v>
      </c>
      <c r="BG296" s="230">
        <f>IF(N296="zákl. přenesená",J296,0)</f>
        <v>0</v>
      </c>
      <c r="BH296" s="230">
        <f>IF(N296="sníž. přenesená",J296,0)</f>
        <v>0</v>
      </c>
      <c r="BI296" s="230">
        <f>IF(N296="nulová",J296,0)</f>
        <v>0</v>
      </c>
      <c r="BJ296" s="17" t="s">
        <v>84</v>
      </c>
      <c r="BK296" s="230">
        <f>ROUND(I296*H296,2)</f>
        <v>0</v>
      </c>
      <c r="BL296" s="17" t="s">
        <v>216</v>
      </c>
      <c r="BM296" s="229" t="s">
        <v>422</v>
      </c>
    </row>
    <row r="297" s="14" customFormat="1">
      <c r="A297" s="14"/>
      <c r="B297" s="243"/>
      <c r="C297" s="244"/>
      <c r="D297" s="233" t="s">
        <v>139</v>
      </c>
      <c r="E297" s="245" t="s">
        <v>1</v>
      </c>
      <c r="F297" s="246" t="s">
        <v>399</v>
      </c>
      <c r="G297" s="244"/>
      <c r="H297" s="245" t="s">
        <v>1</v>
      </c>
      <c r="I297" s="247"/>
      <c r="J297" s="244"/>
      <c r="K297" s="244"/>
      <c r="L297" s="248"/>
      <c r="M297" s="249"/>
      <c r="N297" s="250"/>
      <c r="O297" s="250"/>
      <c r="P297" s="250"/>
      <c r="Q297" s="250"/>
      <c r="R297" s="250"/>
      <c r="S297" s="250"/>
      <c r="T297" s="251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2" t="s">
        <v>139</v>
      </c>
      <c r="AU297" s="252" t="s">
        <v>86</v>
      </c>
      <c r="AV297" s="14" t="s">
        <v>84</v>
      </c>
      <c r="AW297" s="14" t="s">
        <v>32</v>
      </c>
      <c r="AX297" s="14" t="s">
        <v>76</v>
      </c>
      <c r="AY297" s="252" t="s">
        <v>129</v>
      </c>
    </row>
    <row r="298" s="13" customFormat="1">
      <c r="A298" s="13"/>
      <c r="B298" s="231"/>
      <c r="C298" s="232"/>
      <c r="D298" s="233" t="s">
        <v>139</v>
      </c>
      <c r="E298" s="234" t="s">
        <v>1</v>
      </c>
      <c r="F298" s="235" t="s">
        <v>183</v>
      </c>
      <c r="G298" s="232"/>
      <c r="H298" s="236">
        <v>222</v>
      </c>
      <c r="I298" s="237"/>
      <c r="J298" s="232"/>
      <c r="K298" s="232"/>
      <c r="L298" s="238"/>
      <c r="M298" s="239"/>
      <c r="N298" s="240"/>
      <c r="O298" s="240"/>
      <c r="P298" s="240"/>
      <c r="Q298" s="240"/>
      <c r="R298" s="240"/>
      <c r="S298" s="240"/>
      <c r="T298" s="241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2" t="s">
        <v>139</v>
      </c>
      <c r="AU298" s="242" t="s">
        <v>86</v>
      </c>
      <c r="AV298" s="13" t="s">
        <v>86</v>
      </c>
      <c r="AW298" s="13" t="s">
        <v>32</v>
      </c>
      <c r="AX298" s="13" t="s">
        <v>76</v>
      </c>
      <c r="AY298" s="242" t="s">
        <v>129</v>
      </c>
    </row>
    <row r="299" s="13" customFormat="1">
      <c r="A299" s="13"/>
      <c r="B299" s="231"/>
      <c r="C299" s="232"/>
      <c r="D299" s="233" t="s">
        <v>139</v>
      </c>
      <c r="E299" s="234" t="s">
        <v>1</v>
      </c>
      <c r="F299" s="235" t="s">
        <v>184</v>
      </c>
      <c r="G299" s="232"/>
      <c r="H299" s="236">
        <v>60</v>
      </c>
      <c r="I299" s="237"/>
      <c r="J299" s="232"/>
      <c r="K299" s="232"/>
      <c r="L299" s="238"/>
      <c r="M299" s="239"/>
      <c r="N299" s="240"/>
      <c r="O299" s="240"/>
      <c r="P299" s="240"/>
      <c r="Q299" s="240"/>
      <c r="R299" s="240"/>
      <c r="S299" s="240"/>
      <c r="T299" s="241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2" t="s">
        <v>139</v>
      </c>
      <c r="AU299" s="242" t="s">
        <v>86</v>
      </c>
      <c r="AV299" s="13" t="s">
        <v>86</v>
      </c>
      <c r="AW299" s="13" t="s">
        <v>32</v>
      </c>
      <c r="AX299" s="13" t="s">
        <v>76</v>
      </c>
      <c r="AY299" s="242" t="s">
        <v>129</v>
      </c>
    </row>
    <row r="300" s="13" customFormat="1">
      <c r="A300" s="13"/>
      <c r="B300" s="231"/>
      <c r="C300" s="232"/>
      <c r="D300" s="233" t="s">
        <v>139</v>
      </c>
      <c r="E300" s="234" t="s">
        <v>1</v>
      </c>
      <c r="F300" s="235" t="s">
        <v>185</v>
      </c>
      <c r="G300" s="232"/>
      <c r="H300" s="236">
        <v>236</v>
      </c>
      <c r="I300" s="237"/>
      <c r="J300" s="232"/>
      <c r="K300" s="232"/>
      <c r="L300" s="238"/>
      <c r="M300" s="239"/>
      <c r="N300" s="240"/>
      <c r="O300" s="240"/>
      <c r="P300" s="240"/>
      <c r="Q300" s="240"/>
      <c r="R300" s="240"/>
      <c r="S300" s="240"/>
      <c r="T300" s="241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2" t="s">
        <v>139</v>
      </c>
      <c r="AU300" s="242" t="s">
        <v>86</v>
      </c>
      <c r="AV300" s="13" t="s">
        <v>86</v>
      </c>
      <c r="AW300" s="13" t="s">
        <v>32</v>
      </c>
      <c r="AX300" s="13" t="s">
        <v>76</v>
      </c>
      <c r="AY300" s="242" t="s">
        <v>129</v>
      </c>
    </row>
    <row r="301" s="13" customFormat="1">
      <c r="A301" s="13"/>
      <c r="B301" s="231"/>
      <c r="C301" s="232"/>
      <c r="D301" s="233" t="s">
        <v>139</v>
      </c>
      <c r="E301" s="234" t="s">
        <v>1</v>
      </c>
      <c r="F301" s="235" t="s">
        <v>186</v>
      </c>
      <c r="G301" s="232"/>
      <c r="H301" s="236">
        <v>30</v>
      </c>
      <c r="I301" s="237"/>
      <c r="J301" s="232"/>
      <c r="K301" s="232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139</v>
      </c>
      <c r="AU301" s="242" t="s">
        <v>86</v>
      </c>
      <c r="AV301" s="13" t="s">
        <v>86</v>
      </c>
      <c r="AW301" s="13" t="s">
        <v>32</v>
      </c>
      <c r="AX301" s="13" t="s">
        <v>76</v>
      </c>
      <c r="AY301" s="242" t="s">
        <v>129</v>
      </c>
    </row>
    <row r="302" s="15" customFormat="1">
      <c r="A302" s="15"/>
      <c r="B302" s="267"/>
      <c r="C302" s="268"/>
      <c r="D302" s="233" t="s">
        <v>139</v>
      </c>
      <c r="E302" s="269" t="s">
        <v>1</v>
      </c>
      <c r="F302" s="270" t="s">
        <v>187</v>
      </c>
      <c r="G302" s="268"/>
      <c r="H302" s="271">
        <v>548</v>
      </c>
      <c r="I302" s="272"/>
      <c r="J302" s="268"/>
      <c r="K302" s="268"/>
      <c r="L302" s="273"/>
      <c r="M302" s="274"/>
      <c r="N302" s="275"/>
      <c r="O302" s="275"/>
      <c r="P302" s="275"/>
      <c r="Q302" s="275"/>
      <c r="R302" s="275"/>
      <c r="S302" s="275"/>
      <c r="T302" s="276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77" t="s">
        <v>139</v>
      </c>
      <c r="AU302" s="277" t="s">
        <v>86</v>
      </c>
      <c r="AV302" s="15" t="s">
        <v>137</v>
      </c>
      <c r="AW302" s="15" t="s">
        <v>32</v>
      </c>
      <c r="AX302" s="15" t="s">
        <v>84</v>
      </c>
      <c r="AY302" s="277" t="s">
        <v>129</v>
      </c>
    </row>
    <row r="303" s="2" customFormat="1" ht="16.5" customHeight="1">
      <c r="A303" s="38"/>
      <c r="B303" s="39"/>
      <c r="C303" s="253" t="s">
        <v>423</v>
      </c>
      <c r="D303" s="253" t="s">
        <v>148</v>
      </c>
      <c r="E303" s="254" t="s">
        <v>424</v>
      </c>
      <c r="F303" s="255" t="s">
        <v>425</v>
      </c>
      <c r="G303" s="256" t="s">
        <v>234</v>
      </c>
      <c r="H303" s="257">
        <v>97.702</v>
      </c>
      <c r="I303" s="258"/>
      <c r="J303" s="259">
        <f>ROUND(I303*H303,2)</f>
        <v>0</v>
      </c>
      <c r="K303" s="255" t="s">
        <v>136</v>
      </c>
      <c r="L303" s="260"/>
      <c r="M303" s="261" t="s">
        <v>1</v>
      </c>
      <c r="N303" s="262" t="s">
        <v>41</v>
      </c>
      <c r="O303" s="91"/>
      <c r="P303" s="227">
        <f>O303*H303</f>
        <v>0</v>
      </c>
      <c r="Q303" s="227">
        <v>0.025</v>
      </c>
      <c r="R303" s="227">
        <f>Q303*H303</f>
        <v>2.4425500000000004</v>
      </c>
      <c r="S303" s="227">
        <v>0</v>
      </c>
      <c r="T303" s="228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9" t="s">
        <v>296</v>
      </c>
      <c r="AT303" s="229" t="s">
        <v>148</v>
      </c>
      <c r="AU303" s="229" t="s">
        <v>86</v>
      </c>
      <c r="AY303" s="17" t="s">
        <v>129</v>
      </c>
      <c r="BE303" s="230">
        <f>IF(N303="základní",J303,0)</f>
        <v>0</v>
      </c>
      <c r="BF303" s="230">
        <f>IF(N303="snížená",J303,0)</f>
        <v>0</v>
      </c>
      <c r="BG303" s="230">
        <f>IF(N303="zákl. přenesená",J303,0)</f>
        <v>0</v>
      </c>
      <c r="BH303" s="230">
        <f>IF(N303="sníž. přenesená",J303,0)</f>
        <v>0</v>
      </c>
      <c r="BI303" s="230">
        <f>IF(N303="nulová",J303,0)</f>
        <v>0</v>
      </c>
      <c r="BJ303" s="17" t="s">
        <v>84</v>
      </c>
      <c r="BK303" s="230">
        <f>ROUND(I303*H303,2)</f>
        <v>0</v>
      </c>
      <c r="BL303" s="17" t="s">
        <v>216</v>
      </c>
      <c r="BM303" s="229" t="s">
        <v>426</v>
      </c>
    </row>
    <row r="304" s="14" customFormat="1">
      <c r="A304" s="14"/>
      <c r="B304" s="243"/>
      <c r="C304" s="244"/>
      <c r="D304" s="233" t="s">
        <v>139</v>
      </c>
      <c r="E304" s="245" t="s">
        <v>1</v>
      </c>
      <c r="F304" s="246" t="s">
        <v>399</v>
      </c>
      <c r="G304" s="244"/>
      <c r="H304" s="245" t="s">
        <v>1</v>
      </c>
      <c r="I304" s="247"/>
      <c r="J304" s="244"/>
      <c r="K304" s="244"/>
      <c r="L304" s="248"/>
      <c r="M304" s="249"/>
      <c r="N304" s="250"/>
      <c r="O304" s="250"/>
      <c r="P304" s="250"/>
      <c r="Q304" s="250"/>
      <c r="R304" s="250"/>
      <c r="S304" s="250"/>
      <c r="T304" s="251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2" t="s">
        <v>139</v>
      </c>
      <c r="AU304" s="252" t="s">
        <v>86</v>
      </c>
      <c r="AV304" s="14" t="s">
        <v>84</v>
      </c>
      <c r="AW304" s="14" t="s">
        <v>32</v>
      </c>
      <c r="AX304" s="14" t="s">
        <v>76</v>
      </c>
      <c r="AY304" s="252" t="s">
        <v>129</v>
      </c>
    </row>
    <row r="305" s="13" customFormat="1">
      <c r="A305" s="13"/>
      <c r="B305" s="231"/>
      <c r="C305" s="232"/>
      <c r="D305" s="233" t="s">
        <v>139</v>
      </c>
      <c r="E305" s="234" t="s">
        <v>1</v>
      </c>
      <c r="F305" s="235" t="s">
        <v>427</v>
      </c>
      <c r="G305" s="232"/>
      <c r="H305" s="236">
        <v>43.956</v>
      </c>
      <c r="I305" s="237"/>
      <c r="J305" s="232"/>
      <c r="K305" s="232"/>
      <c r="L305" s="238"/>
      <c r="M305" s="239"/>
      <c r="N305" s="240"/>
      <c r="O305" s="240"/>
      <c r="P305" s="240"/>
      <c r="Q305" s="240"/>
      <c r="R305" s="240"/>
      <c r="S305" s="240"/>
      <c r="T305" s="241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2" t="s">
        <v>139</v>
      </c>
      <c r="AU305" s="242" t="s">
        <v>86</v>
      </c>
      <c r="AV305" s="13" t="s">
        <v>86</v>
      </c>
      <c r="AW305" s="13" t="s">
        <v>32</v>
      </c>
      <c r="AX305" s="13" t="s">
        <v>76</v>
      </c>
      <c r="AY305" s="242" t="s">
        <v>129</v>
      </c>
    </row>
    <row r="306" s="13" customFormat="1">
      <c r="A306" s="13"/>
      <c r="B306" s="231"/>
      <c r="C306" s="232"/>
      <c r="D306" s="233" t="s">
        <v>139</v>
      </c>
      <c r="E306" s="234" t="s">
        <v>1</v>
      </c>
      <c r="F306" s="235" t="s">
        <v>428</v>
      </c>
      <c r="G306" s="232"/>
      <c r="H306" s="236">
        <v>10.56</v>
      </c>
      <c r="I306" s="237"/>
      <c r="J306" s="232"/>
      <c r="K306" s="232"/>
      <c r="L306" s="238"/>
      <c r="M306" s="239"/>
      <c r="N306" s="240"/>
      <c r="O306" s="240"/>
      <c r="P306" s="240"/>
      <c r="Q306" s="240"/>
      <c r="R306" s="240"/>
      <c r="S306" s="240"/>
      <c r="T306" s="241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2" t="s">
        <v>139</v>
      </c>
      <c r="AU306" s="242" t="s">
        <v>86</v>
      </c>
      <c r="AV306" s="13" t="s">
        <v>86</v>
      </c>
      <c r="AW306" s="13" t="s">
        <v>32</v>
      </c>
      <c r="AX306" s="13" t="s">
        <v>76</v>
      </c>
      <c r="AY306" s="242" t="s">
        <v>129</v>
      </c>
    </row>
    <row r="307" s="13" customFormat="1">
      <c r="A307" s="13"/>
      <c r="B307" s="231"/>
      <c r="C307" s="232"/>
      <c r="D307" s="233" t="s">
        <v>139</v>
      </c>
      <c r="E307" s="234" t="s">
        <v>1</v>
      </c>
      <c r="F307" s="235" t="s">
        <v>429</v>
      </c>
      <c r="G307" s="232"/>
      <c r="H307" s="236">
        <v>41.536</v>
      </c>
      <c r="I307" s="237"/>
      <c r="J307" s="232"/>
      <c r="K307" s="232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139</v>
      </c>
      <c r="AU307" s="242" t="s">
        <v>86</v>
      </c>
      <c r="AV307" s="13" t="s">
        <v>86</v>
      </c>
      <c r="AW307" s="13" t="s">
        <v>32</v>
      </c>
      <c r="AX307" s="13" t="s">
        <v>76</v>
      </c>
      <c r="AY307" s="242" t="s">
        <v>129</v>
      </c>
    </row>
    <row r="308" s="13" customFormat="1">
      <c r="A308" s="13"/>
      <c r="B308" s="231"/>
      <c r="C308" s="232"/>
      <c r="D308" s="233" t="s">
        <v>139</v>
      </c>
      <c r="E308" s="234" t="s">
        <v>1</v>
      </c>
      <c r="F308" s="235" t="s">
        <v>430</v>
      </c>
      <c r="G308" s="232"/>
      <c r="H308" s="236">
        <v>1.65</v>
      </c>
      <c r="I308" s="237"/>
      <c r="J308" s="232"/>
      <c r="K308" s="232"/>
      <c r="L308" s="238"/>
      <c r="M308" s="239"/>
      <c r="N308" s="240"/>
      <c r="O308" s="240"/>
      <c r="P308" s="240"/>
      <c r="Q308" s="240"/>
      <c r="R308" s="240"/>
      <c r="S308" s="240"/>
      <c r="T308" s="241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2" t="s">
        <v>139</v>
      </c>
      <c r="AU308" s="242" t="s">
        <v>86</v>
      </c>
      <c r="AV308" s="13" t="s">
        <v>86</v>
      </c>
      <c r="AW308" s="13" t="s">
        <v>32</v>
      </c>
      <c r="AX308" s="13" t="s">
        <v>76</v>
      </c>
      <c r="AY308" s="242" t="s">
        <v>129</v>
      </c>
    </row>
    <row r="309" s="15" customFormat="1">
      <c r="A309" s="15"/>
      <c r="B309" s="267"/>
      <c r="C309" s="268"/>
      <c r="D309" s="233" t="s">
        <v>139</v>
      </c>
      <c r="E309" s="269" t="s">
        <v>1</v>
      </c>
      <c r="F309" s="270" t="s">
        <v>187</v>
      </c>
      <c r="G309" s="268"/>
      <c r="H309" s="271">
        <v>97.702000000000016</v>
      </c>
      <c r="I309" s="272"/>
      <c r="J309" s="268"/>
      <c r="K309" s="268"/>
      <c r="L309" s="273"/>
      <c r="M309" s="274"/>
      <c r="N309" s="275"/>
      <c r="O309" s="275"/>
      <c r="P309" s="275"/>
      <c r="Q309" s="275"/>
      <c r="R309" s="275"/>
      <c r="S309" s="275"/>
      <c r="T309" s="276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7" t="s">
        <v>139</v>
      </c>
      <c r="AU309" s="277" t="s">
        <v>86</v>
      </c>
      <c r="AV309" s="15" t="s">
        <v>137</v>
      </c>
      <c r="AW309" s="15" t="s">
        <v>32</v>
      </c>
      <c r="AX309" s="15" t="s">
        <v>84</v>
      </c>
      <c r="AY309" s="277" t="s">
        <v>129</v>
      </c>
    </row>
    <row r="310" s="2" customFormat="1" ht="24.15" customHeight="1">
      <c r="A310" s="38"/>
      <c r="B310" s="39"/>
      <c r="C310" s="218" t="s">
        <v>431</v>
      </c>
      <c r="D310" s="218" t="s">
        <v>132</v>
      </c>
      <c r="E310" s="219" t="s">
        <v>432</v>
      </c>
      <c r="F310" s="220" t="s">
        <v>433</v>
      </c>
      <c r="G310" s="221" t="s">
        <v>377</v>
      </c>
      <c r="H310" s="278"/>
      <c r="I310" s="223"/>
      <c r="J310" s="224">
        <f>ROUND(I310*H310,2)</f>
        <v>0</v>
      </c>
      <c r="K310" s="220" t="s">
        <v>136</v>
      </c>
      <c r="L310" s="44"/>
      <c r="M310" s="225" t="s">
        <v>1</v>
      </c>
      <c r="N310" s="226" t="s">
        <v>41</v>
      </c>
      <c r="O310" s="91"/>
      <c r="P310" s="227">
        <f>O310*H310</f>
        <v>0</v>
      </c>
      <c r="Q310" s="227">
        <v>0</v>
      </c>
      <c r="R310" s="227">
        <f>Q310*H310</f>
        <v>0</v>
      </c>
      <c r="S310" s="227">
        <v>0</v>
      </c>
      <c r="T310" s="228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9" t="s">
        <v>216</v>
      </c>
      <c r="AT310" s="229" t="s">
        <v>132</v>
      </c>
      <c r="AU310" s="229" t="s">
        <v>86</v>
      </c>
      <c r="AY310" s="17" t="s">
        <v>129</v>
      </c>
      <c r="BE310" s="230">
        <f>IF(N310="základní",J310,0)</f>
        <v>0</v>
      </c>
      <c r="BF310" s="230">
        <f>IF(N310="snížená",J310,0)</f>
        <v>0</v>
      </c>
      <c r="BG310" s="230">
        <f>IF(N310="zákl. přenesená",J310,0)</f>
        <v>0</v>
      </c>
      <c r="BH310" s="230">
        <f>IF(N310="sníž. přenesená",J310,0)</f>
        <v>0</v>
      </c>
      <c r="BI310" s="230">
        <f>IF(N310="nulová",J310,0)</f>
        <v>0</v>
      </c>
      <c r="BJ310" s="17" t="s">
        <v>84</v>
      </c>
      <c r="BK310" s="230">
        <f>ROUND(I310*H310,2)</f>
        <v>0</v>
      </c>
      <c r="BL310" s="17" t="s">
        <v>216</v>
      </c>
      <c r="BM310" s="229" t="s">
        <v>434</v>
      </c>
    </row>
    <row r="311" s="2" customFormat="1" ht="24.15" customHeight="1">
      <c r="A311" s="38"/>
      <c r="B311" s="39"/>
      <c r="C311" s="218" t="s">
        <v>435</v>
      </c>
      <c r="D311" s="218" t="s">
        <v>132</v>
      </c>
      <c r="E311" s="219" t="s">
        <v>436</v>
      </c>
      <c r="F311" s="220" t="s">
        <v>437</v>
      </c>
      <c r="G311" s="221" t="s">
        <v>143</v>
      </c>
      <c r="H311" s="222">
        <v>548</v>
      </c>
      <c r="I311" s="223"/>
      <c r="J311" s="224">
        <f>ROUND(I311*H311,2)</f>
        <v>0</v>
      </c>
      <c r="K311" s="220" t="s">
        <v>1</v>
      </c>
      <c r="L311" s="44"/>
      <c r="M311" s="225" t="s">
        <v>1</v>
      </c>
      <c r="N311" s="226" t="s">
        <v>41</v>
      </c>
      <c r="O311" s="91"/>
      <c r="P311" s="227">
        <f>O311*H311</f>
        <v>0</v>
      </c>
      <c r="Q311" s="227">
        <v>0</v>
      </c>
      <c r="R311" s="227">
        <f>Q311*H311</f>
        <v>0</v>
      </c>
      <c r="S311" s="227">
        <v>0.0065</v>
      </c>
      <c r="T311" s="228">
        <f>S311*H311</f>
        <v>3.562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9" t="s">
        <v>216</v>
      </c>
      <c r="AT311" s="229" t="s">
        <v>132</v>
      </c>
      <c r="AU311" s="229" t="s">
        <v>86</v>
      </c>
      <c r="AY311" s="17" t="s">
        <v>129</v>
      </c>
      <c r="BE311" s="230">
        <f>IF(N311="základní",J311,0)</f>
        <v>0</v>
      </c>
      <c r="BF311" s="230">
        <f>IF(N311="snížená",J311,0)</f>
        <v>0</v>
      </c>
      <c r="BG311" s="230">
        <f>IF(N311="zákl. přenesená",J311,0)</f>
        <v>0</v>
      </c>
      <c r="BH311" s="230">
        <f>IF(N311="sníž. přenesená",J311,0)</f>
        <v>0</v>
      </c>
      <c r="BI311" s="230">
        <f>IF(N311="nulová",J311,0)</f>
        <v>0</v>
      </c>
      <c r="BJ311" s="17" t="s">
        <v>84</v>
      </c>
      <c r="BK311" s="230">
        <f>ROUND(I311*H311,2)</f>
        <v>0</v>
      </c>
      <c r="BL311" s="17" t="s">
        <v>216</v>
      </c>
      <c r="BM311" s="229" t="s">
        <v>438</v>
      </c>
    </row>
    <row r="312" s="14" customFormat="1">
      <c r="A312" s="14"/>
      <c r="B312" s="243"/>
      <c r="C312" s="244"/>
      <c r="D312" s="233" t="s">
        <v>139</v>
      </c>
      <c r="E312" s="245" t="s">
        <v>1</v>
      </c>
      <c r="F312" s="246" t="s">
        <v>182</v>
      </c>
      <c r="G312" s="244"/>
      <c r="H312" s="245" t="s">
        <v>1</v>
      </c>
      <c r="I312" s="247"/>
      <c r="J312" s="244"/>
      <c r="K312" s="244"/>
      <c r="L312" s="248"/>
      <c r="M312" s="249"/>
      <c r="N312" s="250"/>
      <c r="O312" s="250"/>
      <c r="P312" s="250"/>
      <c r="Q312" s="250"/>
      <c r="R312" s="250"/>
      <c r="S312" s="250"/>
      <c r="T312" s="251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2" t="s">
        <v>139</v>
      </c>
      <c r="AU312" s="252" t="s">
        <v>86</v>
      </c>
      <c r="AV312" s="14" t="s">
        <v>84</v>
      </c>
      <c r="AW312" s="14" t="s">
        <v>32</v>
      </c>
      <c r="AX312" s="14" t="s">
        <v>76</v>
      </c>
      <c r="AY312" s="252" t="s">
        <v>129</v>
      </c>
    </row>
    <row r="313" s="13" customFormat="1">
      <c r="A313" s="13"/>
      <c r="B313" s="231"/>
      <c r="C313" s="232"/>
      <c r="D313" s="233" t="s">
        <v>139</v>
      </c>
      <c r="E313" s="234" t="s">
        <v>1</v>
      </c>
      <c r="F313" s="235" t="s">
        <v>183</v>
      </c>
      <c r="G313" s="232"/>
      <c r="H313" s="236">
        <v>222</v>
      </c>
      <c r="I313" s="237"/>
      <c r="J313" s="232"/>
      <c r="K313" s="232"/>
      <c r="L313" s="238"/>
      <c r="M313" s="239"/>
      <c r="N313" s="240"/>
      <c r="O313" s="240"/>
      <c r="P313" s="240"/>
      <c r="Q313" s="240"/>
      <c r="R313" s="240"/>
      <c r="S313" s="240"/>
      <c r="T313" s="241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2" t="s">
        <v>139</v>
      </c>
      <c r="AU313" s="242" t="s">
        <v>86</v>
      </c>
      <c r="AV313" s="13" t="s">
        <v>86</v>
      </c>
      <c r="AW313" s="13" t="s">
        <v>32</v>
      </c>
      <c r="AX313" s="13" t="s">
        <v>76</v>
      </c>
      <c r="AY313" s="242" t="s">
        <v>129</v>
      </c>
    </row>
    <row r="314" s="13" customFormat="1">
      <c r="A314" s="13"/>
      <c r="B314" s="231"/>
      <c r="C314" s="232"/>
      <c r="D314" s="233" t="s">
        <v>139</v>
      </c>
      <c r="E314" s="234" t="s">
        <v>1</v>
      </c>
      <c r="F314" s="235" t="s">
        <v>184</v>
      </c>
      <c r="G314" s="232"/>
      <c r="H314" s="236">
        <v>60</v>
      </c>
      <c r="I314" s="237"/>
      <c r="J314" s="232"/>
      <c r="K314" s="232"/>
      <c r="L314" s="238"/>
      <c r="M314" s="239"/>
      <c r="N314" s="240"/>
      <c r="O314" s="240"/>
      <c r="P314" s="240"/>
      <c r="Q314" s="240"/>
      <c r="R314" s="240"/>
      <c r="S314" s="240"/>
      <c r="T314" s="241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2" t="s">
        <v>139</v>
      </c>
      <c r="AU314" s="242" t="s">
        <v>86</v>
      </c>
      <c r="AV314" s="13" t="s">
        <v>86</v>
      </c>
      <c r="AW314" s="13" t="s">
        <v>32</v>
      </c>
      <c r="AX314" s="13" t="s">
        <v>76</v>
      </c>
      <c r="AY314" s="242" t="s">
        <v>129</v>
      </c>
    </row>
    <row r="315" s="13" customFormat="1">
      <c r="A315" s="13"/>
      <c r="B315" s="231"/>
      <c r="C315" s="232"/>
      <c r="D315" s="233" t="s">
        <v>139</v>
      </c>
      <c r="E315" s="234" t="s">
        <v>1</v>
      </c>
      <c r="F315" s="235" t="s">
        <v>185</v>
      </c>
      <c r="G315" s="232"/>
      <c r="H315" s="236">
        <v>236</v>
      </c>
      <c r="I315" s="237"/>
      <c r="J315" s="232"/>
      <c r="K315" s="232"/>
      <c r="L315" s="238"/>
      <c r="M315" s="239"/>
      <c r="N315" s="240"/>
      <c r="O315" s="240"/>
      <c r="P315" s="240"/>
      <c r="Q315" s="240"/>
      <c r="R315" s="240"/>
      <c r="S315" s="240"/>
      <c r="T315" s="241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2" t="s">
        <v>139</v>
      </c>
      <c r="AU315" s="242" t="s">
        <v>86</v>
      </c>
      <c r="AV315" s="13" t="s">
        <v>86</v>
      </c>
      <c r="AW315" s="13" t="s">
        <v>32</v>
      </c>
      <c r="AX315" s="13" t="s">
        <v>76</v>
      </c>
      <c r="AY315" s="242" t="s">
        <v>129</v>
      </c>
    </row>
    <row r="316" s="13" customFormat="1">
      <c r="A316" s="13"/>
      <c r="B316" s="231"/>
      <c r="C316" s="232"/>
      <c r="D316" s="233" t="s">
        <v>139</v>
      </c>
      <c r="E316" s="234" t="s">
        <v>1</v>
      </c>
      <c r="F316" s="235" t="s">
        <v>186</v>
      </c>
      <c r="G316" s="232"/>
      <c r="H316" s="236">
        <v>30</v>
      </c>
      <c r="I316" s="237"/>
      <c r="J316" s="232"/>
      <c r="K316" s="232"/>
      <c r="L316" s="238"/>
      <c r="M316" s="239"/>
      <c r="N316" s="240"/>
      <c r="O316" s="240"/>
      <c r="P316" s="240"/>
      <c r="Q316" s="240"/>
      <c r="R316" s="240"/>
      <c r="S316" s="240"/>
      <c r="T316" s="241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2" t="s">
        <v>139</v>
      </c>
      <c r="AU316" s="242" t="s">
        <v>86</v>
      </c>
      <c r="AV316" s="13" t="s">
        <v>86</v>
      </c>
      <c r="AW316" s="13" t="s">
        <v>32</v>
      </c>
      <c r="AX316" s="13" t="s">
        <v>76</v>
      </c>
      <c r="AY316" s="242" t="s">
        <v>129</v>
      </c>
    </row>
    <row r="317" s="15" customFormat="1">
      <c r="A317" s="15"/>
      <c r="B317" s="267"/>
      <c r="C317" s="268"/>
      <c r="D317" s="233" t="s">
        <v>139</v>
      </c>
      <c r="E317" s="269" t="s">
        <v>1</v>
      </c>
      <c r="F317" s="270" t="s">
        <v>187</v>
      </c>
      <c r="G317" s="268"/>
      <c r="H317" s="271">
        <v>548</v>
      </c>
      <c r="I317" s="272"/>
      <c r="J317" s="268"/>
      <c r="K317" s="268"/>
      <c r="L317" s="273"/>
      <c r="M317" s="274"/>
      <c r="N317" s="275"/>
      <c r="O317" s="275"/>
      <c r="P317" s="275"/>
      <c r="Q317" s="275"/>
      <c r="R317" s="275"/>
      <c r="S317" s="275"/>
      <c r="T317" s="276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77" t="s">
        <v>139</v>
      </c>
      <c r="AU317" s="277" t="s">
        <v>86</v>
      </c>
      <c r="AV317" s="15" t="s">
        <v>137</v>
      </c>
      <c r="AW317" s="15" t="s">
        <v>32</v>
      </c>
      <c r="AX317" s="15" t="s">
        <v>84</v>
      </c>
      <c r="AY317" s="277" t="s">
        <v>129</v>
      </c>
    </row>
    <row r="318" s="12" customFormat="1" ht="22.8" customHeight="1">
      <c r="A318" s="12"/>
      <c r="B318" s="202"/>
      <c r="C318" s="203"/>
      <c r="D318" s="204" t="s">
        <v>75</v>
      </c>
      <c r="E318" s="216" t="s">
        <v>439</v>
      </c>
      <c r="F318" s="216" t="s">
        <v>440</v>
      </c>
      <c r="G318" s="203"/>
      <c r="H318" s="203"/>
      <c r="I318" s="206"/>
      <c r="J318" s="217">
        <f>BK318</f>
        <v>0</v>
      </c>
      <c r="K318" s="203"/>
      <c r="L318" s="208"/>
      <c r="M318" s="209"/>
      <c r="N318" s="210"/>
      <c r="O318" s="210"/>
      <c r="P318" s="211">
        <f>SUM(P319:P326)</f>
        <v>0</v>
      </c>
      <c r="Q318" s="210"/>
      <c r="R318" s="211">
        <f>SUM(R319:R326)</f>
        <v>0</v>
      </c>
      <c r="S318" s="210"/>
      <c r="T318" s="212">
        <f>SUM(T319:T326)</f>
        <v>0.08044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13" t="s">
        <v>86</v>
      </c>
      <c r="AT318" s="214" t="s">
        <v>75</v>
      </c>
      <c r="AU318" s="214" t="s">
        <v>84</v>
      </c>
      <c r="AY318" s="213" t="s">
        <v>129</v>
      </c>
      <c r="BK318" s="215">
        <f>SUM(BK319:BK326)</f>
        <v>0</v>
      </c>
    </row>
    <row r="319" s="2" customFormat="1" ht="16.5" customHeight="1">
      <c r="A319" s="38"/>
      <c r="B319" s="39"/>
      <c r="C319" s="218" t="s">
        <v>441</v>
      </c>
      <c r="D319" s="218" t="s">
        <v>132</v>
      </c>
      <c r="E319" s="219" t="s">
        <v>442</v>
      </c>
      <c r="F319" s="220" t="s">
        <v>443</v>
      </c>
      <c r="G319" s="221" t="s">
        <v>175</v>
      </c>
      <c r="H319" s="222">
        <v>4</v>
      </c>
      <c r="I319" s="223"/>
      <c r="J319" s="224">
        <f>ROUND(I319*H319,2)</f>
        <v>0</v>
      </c>
      <c r="K319" s="220" t="s">
        <v>136</v>
      </c>
      <c r="L319" s="44"/>
      <c r="M319" s="225" t="s">
        <v>1</v>
      </c>
      <c r="N319" s="226" t="s">
        <v>41</v>
      </c>
      <c r="O319" s="91"/>
      <c r="P319" s="227">
        <f>O319*H319</f>
        <v>0</v>
      </c>
      <c r="Q319" s="227">
        <v>0</v>
      </c>
      <c r="R319" s="227">
        <f>Q319*H319</f>
        <v>0</v>
      </c>
      <c r="S319" s="227">
        <v>0.02011</v>
      </c>
      <c r="T319" s="228">
        <f>S319*H319</f>
        <v>0.08044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9" t="s">
        <v>216</v>
      </c>
      <c r="AT319" s="229" t="s">
        <v>132</v>
      </c>
      <c r="AU319" s="229" t="s">
        <v>86</v>
      </c>
      <c r="AY319" s="17" t="s">
        <v>129</v>
      </c>
      <c r="BE319" s="230">
        <f>IF(N319="základní",J319,0)</f>
        <v>0</v>
      </c>
      <c r="BF319" s="230">
        <f>IF(N319="snížená",J319,0)</f>
        <v>0</v>
      </c>
      <c r="BG319" s="230">
        <f>IF(N319="zákl. přenesená",J319,0)</f>
        <v>0</v>
      </c>
      <c r="BH319" s="230">
        <f>IF(N319="sníž. přenesená",J319,0)</f>
        <v>0</v>
      </c>
      <c r="BI319" s="230">
        <f>IF(N319="nulová",J319,0)</f>
        <v>0</v>
      </c>
      <c r="BJ319" s="17" t="s">
        <v>84</v>
      </c>
      <c r="BK319" s="230">
        <f>ROUND(I319*H319,2)</f>
        <v>0</v>
      </c>
      <c r="BL319" s="17" t="s">
        <v>216</v>
      </c>
      <c r="BM319" s="229" t="s">
        <v>444</v>
      </c>
    </row>
    <row r="320" s="2" customFormat="1">
      <c r="A320" s="38"/>
      <c r="B320" s="39"/>
      <c r="C320" s="40"/>
      <c r="D320" s="233" t="s">
        <v>170</v>
      </c>
      <c r="E320" s="40"/>
      <c r="F320" s="263" t="s">
        <v>445</v>
      </c>
      <c r="G320" s="40"/>
      <c r="H320" s="40"/>
      <c r="I320" s="264"/>
      <c r="J320" s="40"/>
      <c r="K320" s="40"/>
      <c r="L320" s="44"/>
      <c r="M320" s="265"/>
      <c r="N320" s="266"/>
      <c r="O320" s="91"/>
      <c r="P320" s="91"/>
      <c r="Q320" s="91"/>
      <c r="R320" s="91"/>
      <c r="S320" s="91"/>
      <c r="T320" s="92"/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T320" s="17" t="s">
        <v>170</v>
      </c>
      <c r="AU320" s="17" t="s">
        <v>86</v>
      </c>
    </row>
    <row r="321" s="13" customFormat="1">
      <c r="A321" s="13"/>
      <c r="B321" s="231"/>
      <c r="C321" s="232"/>
      <c r="D321" s="233" t="s">
        <v>139</v>
      </c>
      <c r="E321" s="234" t="s">
        <v>1</v>
      </c>
      <c r="F321" s="235" t="s">
        <v>446</v>
      </c>
      <c r="G321" s="232"/>
      <c r="H321" s="236">
        <v>4</v>
      </c>
      <c r="I321" s="237"/>
      <c r="J321" s="232"/>
      <c r="K321" s="232"/>
      <c r="L321" s="238"/>
      <c r="M321" s="239"/>
      <c r="N321" s="240"/>
      <c r="O321" s="240"/>
      <c r="P321" s="240"/>
      <c r="Q321" s="240"/>
      <c r="R321" s="240"/>
      <c r="S321" s="240"/>
      <c r="T321" s="241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2" t="s">
        <v>139</v>
      </c>
      <c r="AU321" s="242" t="s">
        <v>86</v>
      </c>
      <c r="AV321" s="13" t="s">
        <v>86</v>
      </c>
      <c r="AW321" s="13" t="s">
        <v>32</v>
      </c>
      <c r="AX321" s="13" t="s">
        <v>84</v>
      </c>
      <c r="AY321" s="242" t="s">
        <v>129</v>
      </c>
    </row>
    <row r="322" s="2" customFormat="1" ht="24.15" customHeight="1">
      <c r="A322" s="38"/>
      <c r="B322" s="39"/>
      <c r="C322" s="218" t="s">
        <v>447</v>
      </c>
      <c r="D322" s="218" t="s">
        <v>132</v>
      </c>
      <c r="E322" s="219" t="s">
        <v>448</v>
      </c>
      <c r="F322" s="220" t="s">
        <v>449</v>
      </c>
      <c r="G322" s="221" t="s">
        <v>377</v>
      </c>
      <c r="H322" s="278"/>
      <c r="I322" s="223"/>
      <c r="J322" s="224">
        <f>ROUND(I322*H322,2)</f>
        <v>0</v>
      </c>
      <c r="K322" s="220" t="s">
        <v>136</v>
      </c>
      <c r="L322" s="44"/>
      <c r="M322" s="225" t="s">
        <v>1</v>
      </c>
      <c r="N322" s="226" t="s">
        <v>41</v>
      </c>
      <c r="O322" s="91"/>
      <c r="P322" s="227">
        <f>O322*H322</f>
        <v>0</v>
      </c>
      <c r="Q322" s="227">
        <v>0</v>
      </c>
      <c r="R322" s="227">
        <f>Q322*H322</f>
        <v>0</v>
      </c>
      <c r="S322" s="227">
        <v>0</v>
      </c>
      <c r="T322" s="228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9" t="s">
        <v>216</v>
      </c>
      <c r="AT322" s="229" t="s">
        <v>132</v>
      </c>
      <c r="AU322" s="229" t="s">
        <v>86</v>
      </c>
      <c r="AY322" s="17" t="s">
        <v>129</v>
      </c>
      <c r="BE322" s="230">
        <f>IF(N322="základní",J322,0)</f>
        <v>0</v>
      </c>
      <c r="BF322" s="230">
        <f>IF(N322="snížená",J322,0)</f>
        <v>0</v>
      </c>
      <c r="BG322" s="230">
        <f>IF(N322="zákl. přenesená",J322,0)</f>
        <v>0</v>
      </c>
      <c r="BH322" s="230">
        <f>IF(N322="sníž. přenesená",J322,0)</f>
        <v>0</v>
      </c>
      <c r="BI322" s="230">
        <f>IF(N322="nulová",J322,0)</f>
        <v>0</v>
      </c>
      <c r="BJ322" s="17" t="s">
        <v>84</v>
      </c>
      <c r="BK322" s="230">
        <f>ROUND(I322*H322,2)</f>
        <v>0</v>
      </c>
      <c r="BL322" s="17" t="s">
        <v>216</v>
      </c>
      <c r="BM322" s="229" t="s">
        <v>450</v>
      </c>
    </row>
    <row r="323" s="2" customFormat="1" ht="49.05" customHeight="1">
      <c r="A323" s="38"/>
      <c r="B323" s="39"/>
      <c r="C323" s="218" t="s">
        <v>451</v>
      </c>
      <c r="D323" s="218" t="s">
        <v>132</v>
      </c>
      <c r="E323" s="219" t="s">
        <v>452</v>
      </c>
      <c r="F323" s="220" t="s">
        <v>453</v>
      </c>
      <c r="G323" s="221" t="s">
        <v>175</v>
      </c>
      <c r="H323" s="222">
        <v>4</v>
      </c>
      <c r="I323" s="223"/>
      <c r="J323" s="224">
        <f>ROUND(I323*H323,2)</f>
        <v>0</v>
      </c>
      <c r="K323" s="220" t="s">
        <v>1</v>
      </c>
      <c r="L323" s="44"/>
      <c r="M323" s="225" t="s">
        <v>1</v>
      </c>
      <c r="N323" s="226" t="s">
        <v>41</v>
      </c>
      <c r="O323" s="91"/>
      <c r="P323" s="227">
        <f>O323*H323</f>
        <v>0</v>
      </c>
      <c r="Q323" s="227">
        <v>0</v>
      </c>
      <c r="R323" s="227">
        <f>Q323*H323</f>
        <v>0</v>
      </c>
      <c r="S323" s="227">
        <v>0</v>
      </c>
      <c r="T323" s="228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9" t="s">
        <v>216</v>
      </c>
      <c r="AT323" s="229" t="s">
        <v>132</v>
      </c>
      <c r="AU323" s="229" t="s">
        <v>86</v>
      </c>
      <c r="AY323" s="17" t="s">
        <v>129</v>
      </c>
      <c r="BE323" s="230">
        <f>IF(N323="základní",J323,0)</f>
        <v>0</v>
      </c>
      <c r="BF323" s="230">
        <f>IF(N323="snížená",J323,0)</f>
        <v>0</v>
      </c>
      <c r="BG323" s="230">
        <f>IF(N323="zákl. přenesená",J323,0)</f>
        <v>0</v>
      </c>
      <c r="BH323" s="230">
        <f>IF(N323="sníž. přenesená",J323,0)</f>
        <v>0</v>
      </c>
      <c r="BI323" s="230">
        <f>IF(N323="nulová",J323,0)</f>
        <v>0</v>
      </c>
      <c r="BJ323" s="17" t="s">
        <v>84</v>
      </c>
      <c r="BK323" s="230">
        <f>ROUND(I323*H323,2)</f>
        <v>0</v>
      </c>
      <c r="BL323" s="17" t="s">
        <v>216</v>
      </c>
      <c r="BM323" s="229" t="s">
        <v>454</v>
      </c>
    </row>
    <row r="324" s="2" customFormat="1">
      <c r="A324" s="38"/>
      <c r="B324" s="39"/>
      <c r="C324" s="40"/>
      <c r="D324" s="233" t="s">
        <v>170</v>
      </c>
      <c r="E324" s="40"/>
      <c r="F324" s="263" t="s">
        <v>455</v>
      </c>
      <c r="G324" s="40"/>
      <c r="H324" s="40"/>
      <c r="I324" s="264"/>
      <c r="J324" s="40"/>
      <c r="K324" s="40"/>
      <c r="L324" s="44"/>
      <c r="M324" s="265"/>
      <c r="N324" s="266"/>
      <c r="O324" s="91"/>
      <c r="P324" s="91"/>
      <c r="Q324" s="91"/>
      <c r="R324" s="91"/>
      <c r="S324" s="91"/>
      <c r="T324" s="92"/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T324" s="17" t="s">
        <v>170</v>
      </c>
      <c r="AU324" s="17" t="s">
        <v>86</v>
      </c>
    </row>
    <row r="325" s="2" customFormat="1" ht="33" customHeight="1">
      <c r="A325" s="38"/>
      <c r="B325" s="39"/>
      <c r="C325" s="218" t="s">
        <v>456</v>
      </c>
      <c r="D325" s="218" t="s">
        <v>132</v>
      </c>
      <c r="E325" s="219" t="s">
        <v>457</v>
      </c>
      <c r="F325" s="220" t="s">
        <v>458</v>
      </c>
      <c r="G325" s="221" t="s">
        <v>175</v>
      </c>
      <c r="H325" s="222">
        <v>5</v>
      </c>
      <c r="I325" s="223"/>
      <c r="J325" s="224">
        <f>ROUND(I325*H325,2)</f>
        <v>0</v>
      </c>
      <c r="K325" s="220" t="s">
        <v>1</v>
      </c>
      <c r="L325" s="44"/>
      <c r="M325" s="225" t="s">
        <v>1</v>
      </c>
      <c r="N325" s="226" t="s">
        <v>41</v>
      </c>
      <c r="O325" s="91"/>
      <c r="P325" s="227">
        <f>O325*H325</f>
        <v>0</v>
      </c>
      <c r="Q325" s="227">
        <v>0</v>
      </c>
      <c r="R325" s="227">
        <f>Q325*H325</f>
        <v>0</v>
      </c>
      <c r="S325" s="227">
        <v>0</v>
      </c>
      <c r="T325" s="228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9" t="s">
        <v>216</v>
      </c>
      <c r="AT325" s="229" t="s">
        <v>132</v>
      </c>
      <c r="AU325" s="229" t="s">
        <v>86</v>
      </c>
      <c r="AY325" s="17" t="s">
        <v>129</v>
      </c>
      <c r="BE325" s="230">
        <f>IF(N325="základní",J325,0)</f>
        <v>0</v>
      </c>
      <c r="BF325" s="230">
        <f>IF(N325="snížená",J325,0)</f>
        <v>0</v>
      </c>
      <c r="BG325" s="230">
        <f>IF(N325="zákl. přenesená",J325,0)</f>
        <v>0</v>
      </c>
      <c r="BH325" s="230">
        <f>IF(N325="sníž. přenesená",J325,0)</f>
        <v>0</v>
      </c>
      <c r="BI325" s="230">
        <f>IF(N325="nulová",J325,0)</f>
        <v>0</v>
      </c>
      <c r="BJ325" s="17" t="s">
        <v>84</v>
      </c>
      <c r="BK325" s="230">
        <f>ROUND(I325*H325,2)</f>
        <v>0</v>
      </c>
      <c r="BL325" s="17" t="s">
        <v>216</v>
      </c>
      <c r="BM325" s="229" t="s">
        <v>459</v>
      </c>
    </row>
    <row r="326" s="2" customFormat="1">
      <c r="A326" s="38"/>
      <c r="B326" s="39"/>
      <c r="C326" s="40"/>
      <c r="D326" s="233" t="s">
        <v>170</v>
      </c>
      <c r="E326" s="40"/>
      <c r="F326" s="263" t="s">
        <v>455</v>
      </c>
      <c r="G326" s="40"/>
      <c r="H326" s="40"/>
      <c r="I326" s="264"/>
      <c r="J326" s="40"/>
      <c r="K326" s="40"/>
      <c r="L326" s="44"/>
      <c r="M326" s="265"/>
      <c r="N326" s="266"/>
      <c r="O326" s="91"/>
      <c r="P326" s="91"/>
      <c r="Q326" s="91"/>
      <c r="R326" s="91"/>
      <c r="S326" s="91"/>
      <c r="T326" s="92"/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T326" s="17" t="s">
        <v>170</v>
      </c>
      <c r="AU326" s="17" t="s">
        <v>86</v>
      </c>
    </row>
    <row r="327" s="12" customFormat="1" ht="22.8" customHeight="1">
      <c r="A327" s="12"/>
      <c r="B327" s="202"/>
      <c r="C327" s="203"/>
      <c r="D327" s="204" t="s">
        <v>75</v>
      </c>
      <c r="E327" s="216" t="s">
        <v>460</v>
      </c>
      <c r="F327" s="216" t="s">
        <v>461</v>
      </c>
      <c r="G327" s="203"/>
      <c r="H327" s="203"/>
      <c r="I327" s="206"/>
      <c r="J327" s="217">
        <f>BK327</f>
        <v>0</v>
      </c>
      <c r="K327" s="203"/>
      <c r="L327" s="208"/>
      <c r="M327" s="209"/>
      <c r="N327" s="210"/>
      <c r="O327" s="210"/>
      <c r="P327" s="211">
        <f>SUM(P328:P337)</f>
        <v>0</v>
      </c>
      <c r="Q327" s="210"/>
      <c r="R327" s="211">
        <f>SUM(R328:R337)</f>
        <v>0.4875</v>
      </c>
      <c r="S327" s="210"/>
      <c r="T327" s="212">
        <f>SUM(T328:T337)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3" t="s">
        <v>86</v>
      </c>
      <c r="AT327" s="214" t="s">
        <v>75</v>
      </c>
      <c r="AU327" s="214" t="s">
        <v>84</v>
      </c>
      <c r="AY327" s="213" t="s">
        <v>129</v>
      </c>
      <c r="BK327" s="215">
        <f>SUM(BK328:BK337)</f>
        <v>0</v>
      </c>
    </row>
    <row r="328" s="2" customFormat="1" ht="33" customHeight="1">
      <c r="A328" s="38"/>
      <c r="B328" s="39"/>
      <c r="C328" s="218" t="s">
        <v>462</v>
      </c>
      <c r="D328" s="218" t="s">
        <v>132</v>
      </c>
      <c r="E328" s="219" t="s">
        <v>463</v>
      </c>
      <c r="F328" s="220" t="s">
        <v>464</v>
      </c>
      <c r="G328" s="221" t="s">
        <v>143</v>
      </c>
      <c r="H328" s="222">
        <v>30</v>
      </c>
      <c r="I328" s="223"/>
      <c r="J328" s="224">
        <f>ROUND(I328*H328,2)</f>
        <v>0</v>
      </c>
      <c r="K328" s="220" t="s">
        <v>136</v>
      </c>
      <c r="L328" s="44"/>
      <c r="M328" s="225" t="s">
        <v>1</v>
      </c>
      <c r="N328" s="226" t="s">
        <v>41</v>
      </c>
      <c r="O328" s="91"/>
      <c r="P328" s="227">
        <f>O328*H328</f>
        <v>0</v>
      </c>
      <c r="Q328" s="227">
        <v>0.01625</v>
      </c>
      <c r="R328" s="227">
        <f>Q328*H328</f>
        <v>0.4875</v>
      </c>
      <c r="S328" s="227">
        <v>0</v>
      </c>
      <c r="T328" s="228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9" t="s">
        <v>216</v>
      </c>
      <c r="AT328" s="229" t="s">
        <v>132</v>
      </c>
      <c r="AU328" s="229" t="s">
        <v>86</v>
      </c>
      <c r="AY328" s="17" t="s">
        <v>129</v>
      </c>
      <c r="BE328" s="230">
        <f>IF(N328="základní",J328,0)</f>
        <v>0</v>
      </c>
      <c r="BF328" s="230">
        <f>IF(N328="snížená",J328,0)</f>
        <v>0</v>
      </c>
      <c r="BG328" s="230">
        <f>IF(N328="zákl. přenesená",J328,0)</f>
        <v>0</v>
      </c>
      <c r="BH328" s="230">
        <f>IF(N328="sníž. přenesená",J328,0)</f>
        <v>0</v>
      </c>
      <c r="BI328" s="230">
        <f>IF(N328="nulová",J328,0)</f>
        <v>0</v>
      </c>
      <c r="BJ328" s="17" t="s">
        <v>84</v>
      </c>
      <c r="BK328" s="230">
        <f>ROUND(I328*H328,2)</f>
        <v>0</v>
      </c>
      <c r="BL328" s="17" t="s">
        <v>216</v>
      </c>
      <c r="BM328" s="229" t="s">
        <v>465</v>
      </c>
    </row>
    <row r="329" s="13" customFormat="1">
      <c r="A329" s="13"/>
      <c r="B329" s="231"/>
      <c r="C329" s="232"/>
      <c r="D329" s="233" t="s">
        <v>139</v>
      </c>
      <c r="E329" s="234" t="s">
        <v>1</v>
      </c>
      <c r="F329" s="235" t="s">
        <v>466</v>
      </c>
      <c r="G329" s="232"/>
      <c r="H329" s="236">
        <v>30</v>
      </c>
      <c r="I329" s="237"/>
      <c r="J329" s="232"/>
      <c r="K329" s="232"/>
      <c r="L329" s="238"/>
      <c r="M329" s="239"/>
      <c r="N329" s="240"/>
      <c r="O329" s="240"/>
      <c r="P329" s="240"/>
      <c r="Q329" s="240"/>
      <c r="R329" s="240"/>
      <c r="S329" s="240"/>
      <c r="T329" s="241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2" t="s">
        <v>139</v>
      </c>
      <c r="AU329" s="242" t="s">
        <v>86</v>
      </c>
      <c r="AV329" s="13" t="s">
        <v>86</v>
      </c>
      <c r="AW329" s="13" t="s">
        <v>32</v>
      </c>
      <c r="AX329" s="13" t="s">
        <v>84</v>
      </c>
      <c r="AY329" s="242" t="s">
        <v>129</v>
      </c>
    </row>
    <row r="330" s="2" customFormat="1" ht="24.15" customHeight="1">
      <c r="A330" s="38"/>
      <c r="B330" s="39"/>
      <c r="C330" s="218" t="s">
        <v>467</v>
      </c>
      <c r="D330" s="218" t="s">
        <v>132</v>
      </c>
      <c r="E330" s="219" t="s">
        <v>468</v>
      </c>
      <c r="F330" s="220" t="s">
        <v>469</v>
      </c>
      <c r="G330" s="221" t="s">
        <v>377</v>
      </c>
      <c r="H330" s="278"/>
      <c r="I330" s="223"/>
      <c r="J330" s="224">
        <f>ROUND(I330*H330,2)</f>
        <v>0</v>
      </c>
      <c r="K330" s="220" t="s">
        <v>136</v>
      </c>
      <c r="L330" s="44"/>
      <c r="M330" s="225" t="s">
        <v>1</v>
      </c>
      <c r="N330" s="226" t="s">
        <v>41</v>
      </c>
      <c r="O330" s="91"/>
      <c r="P330" s="227">
        <f>O330*H330</f>
        <v>0</v>
      </c>
      <c r="Q330" s="227">
        <v>0</v>
      </c>
      <c r="R330" s="227">
        <f>Q330*H330</f>
        <v>0</v>
      </c>
      <c r="S330" s="227">
        <v>0</v>
      </c>
      <c r="T330" s="228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9" t="s">
        <v>216</v>
      </c>
      <c r="AT330" s="229" t="s">
        <v>132</v>
      </c>
      <c r="AU330" s="229" t="s">
        <v>86</v>
      </c>
      <c r="AY330" s="17" t="s">
        <v>129</v>
      </c>
      <c r="BE330" s="230">
        <f>IF(N330="základní",J330,0)</f>
        <v>0</v>
      </c>
      <c r="BF330" s="230">
        <f>IF(N330="snížená",J330,0)</f>
        <v>0</v>
      </c>
      <c r="BG330" s="230">
        <f>IF(N330="zákl. přenesená",J330,0)</f>
        <v>0</v>
      </c>
      <c r="BH330" s="230">
        <f>IF(N330="sníž. přenesená",J330,0)</f>
        <v>0</v>
      </c>
      <c r="BI330" s="230">
        <f>IF(N330="nulová",J330,0)</f>
        <v>0</v>
      </c>
      <c r="BJ330" s="17" t="s">
        <v>84</v>
      </c>
      <c r="BK330" s="230">
        <f>ROUND(I330*H330,2)</f>
        <v>0</v>
      </c>
      <c r="BL330" s="17" t="s">
        <v>216</v>
      </c>
      <c r="BM330" s="229" t="s">
        <v>470</v>
      </c>
    </row>
    <row r="331" s="2" customFormat="1" ht="16.5" customHeight="1">
      <c r="A331" s="38"/>
      <c r="B331" s="39"/>
      <c r="C331" s="218" t="s">
        <v>471</v>
      </c>
      <c r="D331" s="218" t="s">
        <v>132</v>
      </c>
      <c r="E331" s="219" t="s">
        <v>472</v>
      </c>
      <c r="F331" s="220" t="s">
        <v>473</v>
      </c>
      <c r="G331" s="221" t="s">
        <v>135</v>
      </c>
      <c r="H331" s="222">
        <v>20</v>
      </c>
      <c r="I331" s="223"/>
      <c r="J331" s="224">
        <f>ROUND(I331*H331,2)</f>
        <v>0</v>
      </c>
      <c r="K331" s="220" t="s">
        <v>1</v>
      </c>
      <c r="L331" s="44"/>
      <c r="M331" s="225" t="s">
        <v>1</v>
      </c>
      <c r="N331" s="226" t="s">
        <v>41</v>
      </c>
      <c r="O331" s="91"/>
      <c r="P331" s="227">
        <f>O331*H331</f>
        <v>0</v>
      </c>
      <c r="Q331" s="227">
        <v>0</v>
      </c>
      <c r="R331" s="227">
        <f>Q331*H331</f>
        <v>0</v>
      </c>
      <c r="S331" s="227">
        <v>0</v>
      </c>
      <c r="T331" s="228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9" t="s">
        <v>216</v>
      </c>
      <c r="AT331" s="229" t="s">
        <v>132</v>
      </c>
      <c r="AU331" s="229" t="s">
        <v>86</v>
      </c>
      <c r="AY331" s="17" t="s">
        <v>129</v>
      </c>
      <c r="BE331" s="230">
        <f>IF(N331="základní",J331,0)</f>
        <v>0</v>
      </c>
      <c r="BF331" s="230">
        <f>IF(N331="snížená",J331,0)</f>
        <v>0</v>
      </c>
      <c r="BG331" s="230">
        <f>IF(N331="zákl. přenesená",J331,0)</f>
        <v>0</v>
      </c>
      <c r="BH331" s="230">
        <f>IF(N331="sníž. přenesená",J331,0)</f>
        <v>0</v>
      </c>
      <c r="BI331" s="230">
        <f>IF(N331="nulová",J331,0)</f>
        <v>0</v>
      </c>
      <c r="BJ331" s="17" t="s">
        <v>84</v>
      </c>
      <c r="BK331" s="230">
        <f>ROUND(I331*H331,2)</f>
        <v>0</v>
      </c>
      <c r="BL331" s="17" t="s">
        <v>216</v>
      </c>
      <c r="BM331" s="229" t="s">
        <v>474</v>
      </c>
    </row>
    <row r="332" s="2" customFormat="1">
      <c r="A332" s="38"/>
      <c r="B332" s="39"/>
      <c r="C332" s="40"/>
      <c r="D332" s="233" t="s">
        <v>170</v>
      </c>
      <c r="E332" s="40"/>
      <c r="F332" s="263" t="s">
        <v>475</v>
      </c>
      <c r="G332" s="40"/>
      <c r="H332" s="40"/>
      <c r="I332" s="264"/>
      <c r="J332" s="40"/>
      <c r="K332" s="40"/>
      <c r="L332" s="44"/>
      <c r="M332" s="265"/>
      <c r="N332" s="266"/>
      <c r="O332" s="91"/>
      <c r="P332" s="91"/>
      <c r="Q332" s="91"/>
      <c r="R332" s="91"/>
      <c r="S332" s="91"/>
      <c r="T332" s="92"/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T332" s="17" t="s">
        <v>170</v>
      </c>
      <c r="AU332" s="17" t="s">
        <v>86</v>
      </c>
    </row>
    <row r="333" s="13" customFormat="1">
      <c r="A333" s="13"/>
      <c r="B333" s="231"/>
      <c r="C333" s="232"/>
      <c r="D333" s="233" t="s">
        <v>139</v>
      </c>
      <c r="E333" s="234" t="s">
        <v>1</v>
      </c>
      <c r="F333" s="235" t="s">
        <v>476</v>
      </c>
      <c r="G333" s="232"/>
      <c r="H333" s="236">
        <v>20</v>
      </c>
      <c r="I333" s="237"/>
      <c r="J333" s="232"/>
      <c r="K333" s="232"/>
      <c r="L333" s="238"/>
      <c r="M333" s="239"/>
      <c r="N333" s="240"/>
      <c r="O333" s="240"/>
      <c r="P333" s="240"/>
      <c r="Q333" s="240"/>
      <c r="R333" s="240"/>
      <c r="S333" s="240"/>
      <c r="T333" s="241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2" t="s">
        <v>139</v>
      </c>
      <c r="AU333" s="242" t="s">
        <v>86</v>
      </c>
      <c r="AV333" s="13" t="s">
        <v>86</v>
      </c>
      <c r="AW333" s="13" t="s">
        <v>32</v>
      </c>
      <c r="AX333" s="13" t="s">
        <v>84</v>
      </c>
      <c r="AY333" s="242" t="s">
        <v>129</v>
      </c>
    </row>
    <row r="334" s="2" customFormat="1" ht="24.15" customHeight="1">
      <c r="A334" s="38"/>
      <c r="B334" s="39"/>
      <c r="C334" s="218" t="s">
        <v>477</v>
      </c>
      <c r="D334" s="218" t="s">
        <v>132</v>
      </c>
      <c r="E334" s="219" t="s">
        <v>478</v>
      </c>
      <c r="F334" s="220" t="s">
        <v>479</v>
      </c>
      <c r="G334" s="221" t="s">
        <v>143</v>
      </c>
      <c r="H334" s="222">
        <v>233.48</v>
      </c>
      <c r="I334" s="223"/>
      <c r="J334" s="224">
        <f>ROUND(I334*H334,2)</f>
        <v>0</v>
      </c>
      <c r="K334" s="220" t="s">
        <v>1</v>
      </c>
      <c r="L334" s="44"/>
      <c r="M334" s="225" t="s">
        <v>1</v>
      </c>
      <c r="N334" s="226" t="s">
        <v>41</v>
      </c>
      <c r="O334" s="91"/>
      <c r="P334" s="227">
        <f>O334*H334</f>
        <v>0</v>
      </c>
      <c r="Q334" s="227">
        <v>0</v>
      </c>
      <c r="R334" s="227">
        <f>Q334*H334</f>
        <v>0</v>
      </c>
      <c r="S334" s="227">
        <v>0</v>
      </c>
      <c r="T334" s="228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9" t="s">
        <v>216</v>
      </c>
      <c r="AT334" s="229" t="s">
        <v>132</v>
      </c>
      <c r="AU334" s="229" t="s">
        <v>86</v>
      </c>
      <c r="AY334" s="17" t="s">
        <v>129</v>
      </c>
      <c r="BE334" s="230">
        <f>IF(N334="základní",J334,0)</f>
        <v>0</v>
      </c>
      <c r="BF334" s="230">
        <f>IF(N334="snížená",J334,0)</f>
        <v>0</v>
      </c>
      <c r="BG334" s="230">
        <f>IF(N334="zákl. přenesená",J334,0)</f>
        <v>0</v>
      </c>
      <c r="BH334" s="230">
        <f>IF(N334="sníž. přenesená",J334,0)</f>
        <v>0</v>
      </c>
      <c r="BI334" s="230">
        <f>IF(N334="nulová",J334,0)</f>
        <v>0</v>
      </c>
      <c r="BJ334" s="17" t="s">
        <v>84</v>
      </c>
      <c r="BK334" s="230">
        <f>ROUND(I334*H334,2)</f>
        <v>0</v>
      </c>
      <c r="BL334" s="17" t="s">
        <v>216</v>
      </c>
      <c r="BM334" s="229" t="s">
        <v>480</v>
      </c>
    </row>
    <row r="335" s="14" customFormat="1">
      <c r="A335" s="14"/>
      <c r="B335" s="243"/>
      <c r="C335" s="244"/>
      <c r="D335" s="233" t="s">
        <v>139</v>
      </c>
      <c r="E335" s="245" t="s">
        <v>1</v>
      </c>
      <c r="F335" s="246" t="s">
        <v>481</v>
      </c>
      <c r="G335" s="244"/>
      <c r="H335" s="245" t="s">
        <v>1</v>
      </c>
      <c r="I335" s="247"/>
      <c r="J335" s="244"/>
      <c r="K335" s="244"/>
      <c r="L335" s="248"/>
      <c r="M335" s="249"/>
      <c r="N335" s="250"/>
      <c r="O335" s="250"/>
      <c r="P335" s="250"/>
      <c r="Q335" s="250"/>
      <c r="R335" s="250"/>
      <c r="S335" s="250"/>
      <c r="T335" s="251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2" t="s">
        <v>139</v>
      </c>
      <c r="AU335" s="252" t="s">
        <v>86</v>
      </c>
      <c r="AV335" s="14" t="s">
        <v>84</v>
      </c>
      <c r="AW335" s="14" t="s">
        <v>32</v>
      </c>
      <c r="AX335" s="14" t="s">
        <v>76</v>
      </c>
      <c r="AY335" s="252" t="s">
        <v>129</v>
      </c>
    </row>
    <row r="336" s="14" customFormat="1">
      <c r="A336" s="14"/>
      <c r="B336" s="243"/>
      <c r="C336" s="244"/>
      <c r="D336" s="233" t="s">
        <v>139</v>
      </c>
      <c r="E336" s="245" t="s">
        <v>1</v>
      </c>
      <c r="F336" s="246" t="s">
        <v>145</v>
      </c>
      <c r="G336" s="244"/>
      <c r="H336" s="245" t="s">
        <v>1</v>
      </c>
      <c r="I336" s="247"/>
      <c r="J336" s="244"/>
      <c r="K336" s="244"/>
      <c r="L336" s="248"/>
      <c r="M336" s="249"/>
      <c r="N336" s="250"/>
      <c r="O336" s="250"/>
      <c r="P336" s="250"/>
      <c r="Q336" s="250"/>
      <c r="R336" s="250"/>
      <c r="S336" s="250"/>
      <c r="T336" s="251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2" t="s">
        <v>139</v>
      </c>
      <c r="AU336" s="252" t="s">
        <v>86</v>
      </c>
      <c r="AV336" s="14" t="s">
        <v>84</v>
      </c>
      <c r="AW336" s="14" t="s">
        <v>32</v>
      </c>
      <c r="AX336" s="14" t="s">
        <v>76</v>
      </c>
      <c r="AY336" s="252" t="s">
        <v>129</v>
      </c>
    </row>
    <row r="337" s="13" customFormat="1">
      <c r="A337" s="13"/>
      <c r="B337" s="231"/>
      <c r="C337" s="232"/>
      <c r="D337" s="233" t="s">
        <v>139</v>
      </c>
      <c r="E337" s="234" t="s">
        <v>1</v>
      </c>
      <c r="F337" s="235" t="s">
        <v>482</v>
      </c>
      <c r="G337" s="232"/>
      <c r="H337" s="236">
        <v>233.48</v>
      </c>
      <c r="I337" s="237"/>
      <c r="J337" s="232"/>
      <c r="K337" s="232"/>
      <c r="L337" s="238"/>
      <c r="M337" s="239"/>
      <c r="N337" s="240"/>
      <c r="O337" s="240"/>
      <c r="P337" s="240"/>
      <c r="Q337" s="240"/>
      <c r="R337" s="240"/>
      <c r="S337" s="240"/>
      <c r="T337" s="241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2" t="s">
        <v>139</v>
      </c>
      <c r="AU337" s="242" t="s">
        <v>86</v>
      </c>
      <c r="AV337" s="13" t="s">
        <v>86</v>
      </c>
      <c r="AW337" s="13" t="s">
        <v>32</v>
      </c>
      <c r="AX337" s="13" t="s">
        <v>84</v>
      </c>
      <c r="AY337" s="242" t="s">
        <v>129</v>
      </c>
    </row>
    <row r="338" s="12" customFormat="1" ht="22.8" customHeight="1">
      <c r="A338" s="12"/>
      <c r="B338" s="202"/>
      <c r="C338" s="203"/>
      <c r="D338" s="204" t="s">
        <v>75</v>
      </c>
      <c r="E338" s="216" t="s">
        <v>483</v>
      </c>
      <c r="F338" s="216" t="s">
        <v>484</v>
      </c>
      <c r="G338" s="203"/>
      <c r="H338" s="203"/>
      <c r="I338" s="206"/>
      <c r="J338" s="217">
        <f>BK338</f>
        <v>0</v>
      </c>
      <c r="K338" s="203"/>
      <c r="L338" s="208"/>
      <c r="M338" s="209"/>
      <c r="N338" s="210"/>
      <c r="O338" s="210"/>
      <c r="P338" s="211">
        <f>SUM(P339:P359)</f>
        <v>0</v>
      </c>
      <c r="Q338" s="210"/>
      <c r="R338" s="211">
        <f>SUM(R339:R359)</f>
        <v>0.798085</v>
      </c>
      <c r="S338" s="210"/>
      <c r="T338" s="212">
        <f>SUM(T339:T359)</f>
        <v>0.40580999999999992</v>
      </c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R338" s="213" t="s">
        <v>86</v>
      </c>
      <c r="AT338" s="214" t="s">
        <v>75</v>
      </c>
      <c r="AU338" s="214" t="s">
        <v>84</v>
      </c>
      <c r="AY338" s="213" t="s">
        <v>129</v>
      </c>
      <c r="BK338" s="215">
        <f>SUM(BK339:BK359)</f>
        <v>0</v>
      </c>
    </row>
    <row r="339" s="2" customFormat="1" ht="24.15" customHeight="1">
      <c r="A339" s="38"/>
      <c r="B339" s="39"/>
      <c r="C339" s="218" t="s">
        <v>485</v>
      </c>
      <c r="D339" s="218" t="s">
        <v>132</v>
      </c>
      <c r="E339" s="219" t="s">
        <v>486</v>
      </c>
      <c r="F339" s="220" t="s">
        <v>487</v>
      </c>
      <c r="G339" s="221" t="s">
        <v>135</v>
      </c>
      <c r="H339" s="222">
        <v>174</v>
      </c>
      <c r="I339" s="223"/>
      <c r="J339" s="224">
        <f>ROUND(I339*H339,2)</f>
        <v>0</v>
      </c>
      <c r="K339" s="220" t="s">
        <v>136</v>
      </c>
      <c r="L339" s="44"/>
      <c r="M339" s="225" t="s">
        <v>1</v>
      </c>
      <c r="N339" s="226" t="s">
        <v>41</v>
      </c>
      <c r="O339" s="91"/>
      <c r="P339" s="227">
        <f>O339*H339</f>
        <v>0</v>
      </c>
      <c r="Q339" s="227">
        <v>0</v>
      </c>
      <c r="R339" s="227">
        <f>Q339*H339</f>
        <v>0</v>
      </c>
      <c r="S339" s="227">
        <v>0.00191</v>
      </c>
      <c r="T339" s="228">
        <f>S339*H339</f>
        <v>0.33234000000000004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9" t="s">
        <v>216</v>
      </c>
      <c r="AT339" s="229" t="s">
        <v>132</v>
      </c>
      <c r="AU339" s="229" t="s">
        <v>86</v>
      </c>
      <c r="AY339" s="17" t="s">
        <v>129</v>
      </c>
      <c r="BE339" s="230">
        <f>IF(N339="základní",J339,0)</f>
        <v>0</v>
      </c>
      <c r="BF339" s="230">
        <f>IF(N339="snížená",J339,0)</f>
        <v>0</v>
      </c>
      <c r="BG339" s="230">
        <f>IF(N339="zákl. přenesená",J339,0)</f>
        <v>0</v>
      </c>
      <c r="BH339" s="230">
        <f>IF(N339="sníž. přenesená",J339,0)</f>
        <v>0</v>
      </c>
      <c r="BI339" s="230">
        <f>IF(N339="nulová",J339,0)</f>
        <v>0</v>
      </c>
      <c r="BJ339" s="17" t="s">
        <v>84</v>
      </c>
      <c r="BK339" s="230">
        <f>ROUND(I339*H339,2)</f>
        <v>0</v>
      </c>
      <c r="BL339" s="17" t="s">
        <v>216</v>
      </c>
      <c r="BM339" s="229" t="s">
        <v>488</v>
      </c>
    </row>
    <row r="340" s="13" customFormat="1">
      <c r="A340" s="13"/>
      <c r="B340" s="231"/>
      <c r="C340" s="232"/>
      <c r="D340" s="233" t="s">
        <v>139</v>
      </c>
      <c r="E340" s="234" t="s">
        <v>1</v>
      </c>
      <c r="F340" s="235" t="s">
        <v>489</v>
      </c>
      <c r="G340" s="232"/>
      <c r="H340" s="236">
        <v>174</v>
      </c>
      <c r="I340" s="237"/>
      <c r="J340" s="232"/>
      <c r="K340" s="232"/>
      <c r="L340" s="238"/>
      <c r="M340" s="239"/>
      <c r="N340" s="240"/>
      <c r="O340" s="240"/>
      <c r="P340" s="240"/>
      <c r="Q340" s="240"/>
      <c r="R340" s="240"/>
      <c r="S340" s="240"/>
      <c r="T340" s="241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2" t="s">
        <v>139</v>
      </c>
      <c r="AU340" s="242" t="s">
        <v>86</v>
      </c>
      <c r="AV340" s="13" t="s">
        <v>86</v>
      </c>
      <c r="AW340" s="13" t="s">
        <v>32</v>
      </c>
      <c r="AX340" s="13" t="s">
        <v>84</v>
      </c>
      <c r="AY340" s="242" t="s">
        <v>129</v>
      </c>
    </row>
    <row r="341" s="2" customFormat="1" ht="16.5" customHeight="1">
      <c r="A341" s="38"/>
      <c r="B341" s="39"/>
      <c r="C341" s="218" t="s">
        <v>490</v>
      </c>
      <c r="D341" s="218" t="s">
        <v>132</v>
      </c>
      <c r="E341" s="219" t="s">
        <v>491</v>
      </c>
      <c r="F341" s="220" t="s">
        <v>492</v>
      </c>
      <c r="G341" s="221" t="s">
        <v>135</v>
      </c>
      <c r="H341" s="222">
        <v>21</v>
      </c>
      <c r="I341" s="223"/>
      <c r="J341" s="224">
        <f>ROUND(I341*H341,2)</f>
        <v>0</v>
      </c>
      <c r="K341" s="220" t="s">
        <v>136</v>
      </c>
      <c r="L341" s="44"/>
      <c r="M341" s="225" t="s">
        <v>1</v>
      </c>
      <c r="N341" s="226" t="s">
        <v>41</v>
      </c>
      <c r="O341" s="91"/>
      <c r="P341" s="227">
        <f>O341*H341</f>
        <v>0</v>
      </c>
      <c r="Q341" s="227">
        <v>0</v>
      </c>
      <c r="R341" s="227">
        <f>Q341*H341</f>
        <v>0</v>
      </c>
      <c r="S341" s="227">
        <v>0.00175</v>
      </c>
      <c r="T341" s="228">
        <f>S341*H341</f>
        <v>0.03675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9" t="s">
        <v>216</v>
      </c>
      <c r="AT341" s="229" t="s">
        <v>132</v>
      </c>
      <c r="AU341" s="229" t="s">
        <v>86</v>
      </c>
      <c r="AY341" s="17" t="s">
        <v>129</v>
      </c>
      <c r="BE341" s="230">
        <f>IF(N341="základní",J341,0)</f>
        <v>0</v>
      </c>
      <c r="BF341" s="230">
        <f>IF(N341="snížená",J341,0)</f>
        <v>0</v>
      </c>
      <c r="BG341" s="230">
        <f>IF(N341="zákl. přenesená",J341,0)</f>
        <v>0</v>
      </c>
      <c r="BH341" s="230">
        <f>IF(N341="sníž. přenesená",J341,0)</f>
        <v>0</v>
      </c>
      <c r="BI341" s="230">
        <f>IF(N341="nulová",J341,0)</f>
        <v>0</v>
      </c>
      <c r="BJ341" s="17" t="s">
        <v>84</v>
      </c>
      <c r="BK341" s="230">
        <f>ROUND(I341*H341,2)</f>
        <v>0</v>
      </c>
      <c r="BL341" s="17" t="s">
        <v>216</v>
      </c>
      <c r="BM341" s="229" t="s">
        <v>493</v>
      </c>
    </row>
    <row r="342" s="13" customFormat="1">
      <c r="A342" s="13"/>
      <c r="B342" s="231"/>
      <c r="C342" s="232"/>
      <c r="D342" s="233" t="s">
        <v>139</v>
      </c>
      <c r="E342" s="234" t="s">
        <v>1</v>
      </c>
      <c r="F342" s="235" t="s">
        <v>494</v>
      </c>
      <c r="G342" s="232"/>
      <c r="H342" s="236">
        <v>21</v>
      </c>
      <c r="I342" s="237"/>
      <c r="J342" s="232"/>
      <c r="K342" s="232"/>
      <c r="L342" s="238"/>
      <c r="M342" s="239"/>
      <c r="N342" s="240"/>
      <c r="O342" s="240"/>
      <c r="P342" s="240"/>
      <c r="Q342" s="240"/>
      <c r="R342" s="240"/>
      <c r="S342" s="240"/>
      <c r="T342" s="241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2" t="s">
        <v>139</v>
      </c>
      <c r="AU342" s="242" t="s">
        <v>86</v>
      </c>
      <c r="AV342" s="13" t="s">
        <v>86</v>
      </c>
      <c r="AW342" s="13" t="s">
        <v>32</v>
      </c>
      <c r="AX342" s="13" t="s">
        <v>84</v>
      </c>
      <c r="AY342" s="242" t="s">
        <v>129</v>
      </c>
    </row>
    <row r="343" s="2" customFormat="1" ht="16.5" customHeight="1">
      <c r="A343" s="38"/>
      <c r="B343" s="39"/>
      <c r="C343" s="218" t="s">
        <v>495</v>
      </c>
      <c r="D343" s="218" t="s">
        <v>132</v>
      </c>
      <c r="E343" s="219" t="s">
        <v>496</v>
      </c>
      <c r="F343" s="220" t="s">
        <v>497</v>
      </c>
      <c r="G343" s="221" t="s">
        <v>135</v>
      </c>
      <c r="H343" s="222">
        <v>2</v>
      </c>
      <c r="I343" s="223"/>
      <c r="J343" s="224">
        <f>ROUND(I343*H343,2)</f>
        <v>0</v>
      </c>
      <c r="K343" s="220" t="s">
        <v>136</v>
      </c>
      <c r="L343" s="44"/>
      <c r="M343" s="225" t="s">
        <v>1</v>
      </c>
      <c r="N343" s="226" t="s">
        <v>41</v>
      </c>
      <c r="O343" s="91"/>
      <c r="P343" s="227">
        <f>O343*H343</f>
        <v>0</v>
      </c>
      <c r="Q343" s="227">
        <v>0</v>
      </c>
      <c r="R343" s="227">
        <f>Q343*H343</f>
        <v>0</v>
      </c>
      <c r="S343" s="227">
        <v>0.0026</v>
      </c>
      <c r="T343" s="228">
        <f>S343*H343</f>
        <v>0.0052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216</v>
      </c>
      <c r="AT343" s="229" t="s">
        <v>132</v>
      </c>
      <c r="AU343" s="229" t="s">
        <v>86</v>
      </c>
      <c r="AY343" s="17" t="s">
        <v>129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84</v>
      </c>
      <c r="BK343" s="230">
        <f>ROUND(I343*H343,2)</f>
        <v>0</v>
      </c>
      <c r="BL343" s="17" t="s">
        <v>216</v>
      </c>
      <c r="BM343" s="229" t="s">
        <v>498</v>
      </c>
    </row>
    <row r="344" s="2" customFormat="1" ht="16.5" customHeight="1">
      <c r="A344" s="38"/>
      <c r="B344" s="39"/>
      <c r="C344" s="218" t="s">
        <v>499</v>
      </c>
      <c r="D344" s="218" t="s">
        <v>132</v>
      </c>
      <c r="E344" s="219" t="s">
        <v>500</v>
      </c>
      <c r="F344" s="220" t="s">
        <v>501</v>
      </c>
      <c r="G344" s="221" t="s">
        <v>135</v>
      </c>
      <c r="H344" s="222">
        <v>8</v>
      </c>
      <c r="I344" s="223"/>
      <c r="J344" s="224">
        <f>ROUND(I344*H344,2)</f>
        <v>0</v>
      </c>
      <c r="K344" s="220" t="s">
        <v>136</v>
      </c>
      <c r="L344" s="44"/>
      <c r="M344" s="225" t="s">
        <v>1</v>
      </c>
      <c r="N344" s="226" t="s">
        <v>41</v>
      </c>
      <c r="O344" s="91"/>
      <c r="P344" s="227">
        <f>O344*H344</f>
        <v>0</v>
      </c>
      <c r="Q344" s="227">
        <v>0</v>
      </c>
      <c r="R344" s="227">
        <f>Q344*H344</f>
        <v>0</v>
      </c>
      <c r="S344" s="227">
        <v>0.00394</v>
      </c>
      <c r="T344" s="228">
        <f>S344*H344</f>
        <v>0.03152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9" t="s">
        <v>216</v>
      </c>
      <c r="AT344" s="229" t="s">
        <v>132</v>
      </c>
      <c r="AU344" s="229" t="s">
        <v>86</v>
      </c>
      <c r="AY344" s="17" t="s">
        <v>129</v>
      </c>
      <c r="BE344" s="230">
        <f>IF(N344="základní",J344,0)</f>
        <v>0</v>
      </c>
      <c r="BF344" s="230">
        <f>IF(N344="snížená",J344,0)</f>
        <v>0</v>
      </c>
      <c r="BG344" s="230">
        <f>IF(N344="zákl. přenesená",J344,0)</f>
        <v>0</v>
      </c>
      <c r="BH344" s="230">
        <f>IF(N344="sníž. přenesená",J344,0)</f>
        <v>0</v>
      </c>
      <c r="BI344" s="230">
        <f>IF(N344="nulová",J344,0)</f>
        <v>0</v>
      </c>
      <c r="BJ344" s="17" t="s">
        <v>84</v>
      </c>
      <c r="BK344" s="230">
        <f>ROUND(I344*H344,2)</f>
        <v>0</v>
      </c>
      <c r="BL344" s="17" t="s">
        <v>216</v>
      </c>
      <c r="BM344" s="229" t="s">
        <v>502</v>
      </c>
    </row>
    <row r="345" s="2" customFormat="1" ht="33" customHeight="1">
      <c r="A345" s="38"/>
      <c r="B345" s="39"/>
      <c r="C345" s="218" t="s">
        <v>503</v>
      </c>
      <c r="D345" s="218" t="s">
        <v>132</v>
      </c>
      <c r="E345" s="219" t="s">
        <v>504</v>
      </c>
      <c r="F345" s="220" t="s">
        <v>505</v>
      </c>
      <c r="G345" s="221" t="s">
        <v>135</v>
      </c>
      <c r="H345" s="222">
        <v>3.5</v>
      </c>
      <c r="I345" s="223"/>
      <c r="J345" s="224">
        <f>ROUND(I345*H345,2)</f>
        <v>0</v>
      </c>
      <c r="K345" s="220" t="s">
        <v>136</v>
      </c>
      <c r="L345" s="44"/>
      <c r="M345" s="225" t="s">
        <v>1</v>
      </c>
      <c r="N345" s="226" t="s">
        <v>41</v>
      </c>
      <c r="O345" s="91"/>
      <c r="P345" s="227">
        <f>O345*H345</f>
        <v>0</v>
      </c>
      <c r="Q345" s="227">
        <v>0.0035100000000000004</v>
      </c>
      <c r="R345" s="227">
        <f>Q345*H345</f>
        <v>0.012285</v>
      </c>
      <c r="S345" s="227">
        <v>0</v>
      </c>
      <c r="T345" s="228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9" t="s">
        <v>216</v>
      </c>
      <c r="AT345" s="229" t="s">
        <v>132</v>
      </c>
      <c r="AU345" s="229" t="s">
        <v>86</v>
      </c>
      <c r="AY345" s="17" t="s">
        <v>129</v>
      </c>
      <c r="BE345" s="230">
        <f>IF(N345="základní",J345,0)</f>
        <v>0</v>
      </c>
      <c r="BF345" s="230">
        <f>IF(N345="snížená",J345,0)</f>
        <v>0</v>
      </c>
      <c r="BG345" s="230">
        <f>IF(N345="zákl. přenesená",J345,0)</f>
        <v>0</v>
      </c>
      <c r="BH345" s="230">
        <f>IF(N345="sníž. přenesená",J345,0)</f>
        <v>0</v>
      </c>
      <c r="BI345" s="230">
        <f>IF(N345="nulová",J345,0)</f>
        <v>0</v>
      </c>
      <c r="BJ345" s="17" t="s">
        <v>84</v>
      </c>
      <c r="BK345" s="230">
        <f>ROUND(I345*H345,2)</f>
        <v>0</v>
      </c>
      <c r="BL345" s="17" t="s">
        <v>216</v>
      </c>
      <c r="BM345" s="229" t="s">
        <v>506</v>
      </c>
    </row>
    <row r="346" s="13" customFormat="1">
      <c r="A346" s="13"/>
      <c r="B346" s="231"/>
      <c r="C346" s="232"/>
      <c r="D346" s="233" t="s">
        <v>139</v>
      </c>
      <c r="E346" s="234" t="s">
        <v>1</v>
      </c>
      <c r="F346" s="235" t="s">
        <v>507</v>
      </c>
      <c r="G346" s="232"/>
      <c r="H346" s="236">
        <v>3.5</v>
      </c>
      <c r="I346" s="237"/>
      <c r="J346" s="232"/>
      <c r="K346" s="232"/>
      <c r="L346" s="238"/>
      <c r="M346" s="239"/>
      <c r="N346" s="240"/>
      <c r="O346" s="240"/>
      <c r="P346" s="240"/>
      <c r="Q346" s="240"/>
      <c r="R346" s="240"/>
      <c r="S346" s="240"/>
      <c r="T346" s="241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2" t="s">
        <v>139</v>
      </c>
      <c r="AU346" s="242" t="s">
        <v>86</v>
      </c>
      <c r="AV346" s="13" t="s">
        <v>86</v>
      </c>
      <c r="AW346" s="13" t="s">
        <v>32</v>
      </c>
      <c r="AX346" s="13" t="s">
        <v>84</v>
      </c>
      <c r="AY346" s="242" t="s">
        <v>129</v>
      </c>
    </row>
    <row r="347" s="2" customFormat="1" ht="33" customHeight="1">
      <c r="A347" s="38"/>
      <c r="B347" s="39"/>
      <c r="C347" s="218" t="s">
        <v>508</v>
      </c>
      <c r="D347" s="218" t="s">
        <v>132</v>
      </c>
      <c r="E347" s="219" t="s">
        <v>509</v>
      </c>
      <c r="F347" s="220" t="s">
        <v>510</v>
      </c>
      <c r="G347" s="221" t="s">
        <v>135</v>
      </c>
      <c r="H347" s="222">
        <v>174</v>
      </c>
      <c r="I347" s="223"/>
      <c r="J347" s="224">
        <f>ROUND(I347*H347,2)</f>
        <v>0</v>
      </c>
      <c r="K347" s="220" t="s">
        <v>136</v>
      </c>
      <c r="L347" s="44"/>
      <c r="M347" s="225" t="s">
        <v>1</v>
      </c>
      <c r="N347" s="226" t="s">
        <v>41</v>
      </c>
      <c r="O347" s="91"/>
      <c r="P347" s="227">
        <f>O347*H347</f>
        <v>0</v>
      </c>
      <c r="Q347" s="227">
        <v>0.00438</v>
      </c>
      <c r="R347" s="227">
        <f>Q347*H347</f>
        <v>0.76212</v>
      </c>
      <c r="S347" s="227">
        <v>0</v>
      </c>
      <c r="T347" s="228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29" t="s">
        <v>216</v>
      </c>
      <c r="AT347" s="229" t="s">
        <v>132</v>
      </c>
      <c r="AU347" s="229" t="s">
        <v>86</v>
      </c>
      <c r="AY347" s="17" t="s">
        <v>129</v>
      </c>
      <c r="BE347" s="230">
        <f>IF(N347="základní",J347,0)</f>
        <v>0</v>
      </c>
      <c r="BF347" s="230">
        <f>IF(N347="snížená",J347,0)</f>
        <v>0</v>
      </c>
      <c r="BG347" s="230">
        <f>IF(N347="zákl. přenesená",J347,0)</f>
        <v>0</v>
      </c>
      <c r="BH347" s="230">
        <f>IF(N347="sníž. přenesená",J347,0)</f>
        <v>0</v>
      </c>
      <c r="BI347" s="230">
        <f>IF(N347="nulová",J347,0)</f>
        <v>0</v>
      </c>
      <c r="BJ347" s="17" t="s">
        <v>84</v>
      </c>
      <c r="BK347" s="230">
        <f>ROUND(I347*H347,2)</f>
        <v>0</v>
      </c>
      <c r="BL347" s="17" t="s">
        <v>216</v>
      </c>
      <c r="BM347" s="229" t="s">
        <v>511</v>
      </c>
    </row>
    <row r="348" s="13" customFormat="1">
      <c r="A348" s="13"/>
      <c r="B348" s="231"/>
      <c r="C348" s="232"/>
      <c r="D348" s="233" t="s">
        <v>139</v>
      </c>
      <c r="E348" s="234" t="s">
        <v>1</v>
      </c>
      <c r="F348" s="235" t="s">
        <v>512</v>
      </c>
      <c r="G348" s="232"/>
      <c r="H348" s="236">
        <v>174</v>
      </c>
      <c r="I348" s="237"/>
      <c r="J348" s="232"/>
      <c r="K348" s="232"/>
      <c r="L348" s="238"/>
      <c r="M348" s="239"/>
      <c r="N348" s="240"/>
      <c r="O348" s="240"/>
      <c r="P348" s="240"/>
      <c r="Q348" s="240"/>
      <c r="R348" s="240"/>
      <c r="S348" s="240"/>
      <c r="T348" s="241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2" t="s">
        <v>139</v>
      </c>
      <c r="AU348" s="242" t="s">
        <v>86</v>
      </c>
      <c r="AV348" s="13" t="s">
        <v>86</v>
      </c>
      <c r="AW348" s="13" t="s">
        <v>32</v>
      </c>
      <c r="AX348" s="13" t="s">
        <v>84</v>
      </c>
      <c r="AY348" s="242" t="s">
        <v>129</v>
      </c>
    </row>
    <row r="349" s="2" customFormat="1" ht="24.15" customHeight="1">
      <c r="A349" s="38"/>
      <c r="B349" s="39"/>
      <c r="C349" s="218" t="s">
        <v>513</v>
      </c>
      <c r="D349" s="218" t="s">
        <v>132</v>
      </c>
      <c r="E349" s="219" t="s">
        <v>514</v>
      </c>
      <c r="F349" s="220" t="s">
        <v>515</v>
      </c>
      <c r="G349" s="221" t="s">
        <v>135</v>
      </c>
      <c r="H349" s="222">
        <v>2</v>
      </c>
      <c r="I349" s="223"/>
      <c r="J349" s="224">
        <f>ROUND(I349*H349,2)</f>
        <v>0</v>
      </c>
      <c r="K349" s="220" t="s">
        <v>136</v>
      </c>
      <c r="L349" s="44"/>
      <c r="M349" s="225" t="s">
        <v>1</v>
      </c>
      <c r="N349" s="226" t="s">
        <v>41</v>
      </c>
      <c r="O349" s="91"/>
      <c r="P349" s="227">
        <f>O349*H349</f>
        <v>0</v>
      </c>
      <c r="Q349" s="227">
        <v>0.0036</v>
      </c>
      <c r="R349" s="227">
        <f>Q349*H349</f>
        <v>0.0072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216</v>
      </c>
      <c r="AT349" s="229" t="s">
        <v>132</v>
      </c>
      <c r="AU349" s="229" t="s">
        <v>86</v>
      </c>
      <c r="AY349" s="17" t="s">
        <v>129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84</v>
      </c>
      <c r="BK349" s="230">
        <f>ROUND(I349*H349,2)</f>
        <v>0</v>
      </c>
      <c r="BL349" s="17" t="s">
        <v>216</v>
      </c>
      <c r="BM349" s="229" t="s">
        <v>516</v>
      </c>
    </row>
    <row r="350" s="13" customFormat="1">
      <c r="A350" s="13"/>
      <c r="B350" s="231"/>
      <c r="C350" s="232"/>
      <c r="D350" s="233" t="s">
        <v>139</v>
      </c>
      <c r="E350" s="234" t="s">
        <v>1</v>
      </c>
      <c r="F350" s="235" t="s">
        <v>517</v>
      </c>
      <c r="G350" s="232"/>
      <c r="H350" s="236">
        <v>2</v>
      </c>
      <c r="I350" s="237"/>
      <c r="J350" s="232"/>
      <c r="K350" s="232"/>
      <c r="L350" s="238"/>
      <c r="M350" s="239"/>
      <c r="N350" s="240"/>
      <c r="O350" s="240"/>
      <c r="P350" s="240"/>
      <c r="Q350" s="240"/>
      <c r="R350" s="240"/>
      <c r="S350" s="240"/>
      <c r="T350" s="241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2" t="s">
        <v>139</v>
      </c>
      <c r="AU350" s="242" t="s">
        <v>86</v>
      </c>
      <c r="AV350" s="13" t="s">
        <v>86</v>
      </c>
      <c r="AW350" s="13" t="s">
        <v>32</v>
      </c>
      <c r="AX350" s="13" t="s">
        <v>84</v>
      </c>
      <c r="AY350" s="242" t="s">
        <v>129</v>
      </c>
    </row>
    <row r="351" s="2" customFormat="1" ht="24.15" customHeight="1">
      <c r="A351" s="38"/>
      <c r="B351" s="39"/>
      <c r="C351" s="218" t="s">
        <v>518</v>
      </c>
      <c r="D351" s="218" t="s">
        <v>132</v>
      </c>
      <c r="E351" s="219" t="s">
        <v>519</v>
      </c>
      <c r="F351" s="220" t="s">
        <v>520</v>
      </c>
      <c r="G351" s="221" t="s">
        <v>135</v>
      </c>
      <c r="H351" s="222">
        <v>8</v>
      </c>
      <c r="I351" s="223"/>
      <c r="J351" s="224">
        <f>ROUND(I351*H351,2)</f>
        <v>0</v>
      </c>
      <c r="K351" s="220" t="s">
        <v>136</v>
      </c>
      <c r="L351" s="44"/>
      <c r="M351" s="225" t="s">
        <v>1</v>
      </c>
      <c r="N351" s="226" t="s">
        <v>41</v>
      </c>
      <c r="O351" s="91"/>
      <c r="P351" s="227">
        <f>O351*H351</f>
        <v>0</v>
      </c>
      <c r="Q351" s="227">
        <v>0.00206</v>
      </c>
      <c r="R351" s="227">
        <f>Q351*H351</f>
        <v>0.016480000000000002</v>
      </c>
      <c r="S351" s="227">
        <v>0</v>
      </c>
      <c r="T351" s="228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9" t="s">
        <v>216</v>
      </c>
      <c r="AT351" s="229" t="s">
        <v>132</v>
      </c>
      <c r="AU351" s="229" t="s">
        <v>86</v>
      </c>
      <c r="AY351" s="17" t="s">
        <v>129</v>
      </c>
      <c r="BE351" s="230">
        <f>IF(N351="základní",J351,0)</f>
        <v>0</v>
      </c>
      <c r="BF351" s="230">
        <f>IF(N351="snížená",J351,0)</f>
        <v>0</v>
      </c>
      <c r="BG351" s="230">
        <f>IF(N351="zákl. přenesená",J351,0)</f>
        <v>0</v>
      </c>
      <c r="BH351" s="230">
        <f>IF(N351="sníž. přenesená",J351,0)</f>
        <v>0</v>
      </c>
      <c r="BI351" s="230">
        <f>IF(N351="nulová",J351,0)</f>
        <v>0</v>
      </c>
      <c r="BJ351" s="17" t="s">
        <v>84</v>
      </c>
      <c r="BK351" s="230">
        <f>ROUND(I351*H351,2)</f>
        <v>0</v>
      </c>
      <c r="BL351" s="17" t="s">
        <v>216</v>
      </c>
      <c r="BM351" s="229" t="s">
        <v>521</v>
      </c>
    </row>
    <row r="352" s="13" customFormat="1">
      <c r="A352" s="13"/>
      <c r="B352" s="231"/>
      <c r="C352" s="232"/>
      <c r="D352" s="233" t="s">
        <v>139</v>
      </c>
      <c r="E352" s="234" t="s">
        <v>1</v>
      </c>
      <c r="F352" s="235" t="s">
        <v>522</v>
      </c>
      <c r="G352" s="232"/>
      <c r="H352" s="236">
        <v>8</v>
      </c>
      <c r="I352" s="237"/>
      <c r="J352" s="232"/>
      <c r="K352" s="232"/>
      <c r="L352" s="238"/>
      <c r="M352" s="239"/>
      <c r="N352" s="240"/>
      <c r="O352" s="240"/>
      <c r="P352" s="240"/>
      <c r="Q352" s="240"/>
      <c r="R352" s="240"/>
      <c r="S352" s="240"/>
      <c r="T352" s="241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2" t="s">
        <v>139</v>
      </c>
      <c r="AU352" s="242" t="s">
        <v>86</v>
      </c>
      <c r="AV352" s="13" t="s">
        <v>86</v>
      </c>
      <c r="AW352" s="13" t="s">
        <v>32</v>
      </c>
      <c r="AX352" s="13" t="s">
        <v>84</v>
      </c>
      <c r="AY352" s="242" t="s">
        <v>129</v>
      </c>
    </row>
    <row r="353" s="2" customFormat="1" ht="24.15" customHeight="1">
      <c r="A353" s="38"/>
      <c r="B353" s="39"/>
      <c r="C353" s="218" t="s">
        <v>523</v>
      </c>
      <c r="D353" s="218" t="s">
        <v>132</v>
      </c>
      <c r="E353" s="219" t="s">
        <v>524</v>
      </c>
      <c r="F353" s="220" t="s">
        <v>525</v>
      </c>
      <c r="G353" s="221" t="s">
        <v>377</v>
      </c>
      <c r="H353" s="278"/>
      <c r="I353" s="223"/>
      <c r="J353" s="224">
        <f>ROUND(I353*H353,2)</f>
        <v>0</v>
      </c>
      <c r="K353" s="220" t="s">
        <v>136</v>
      </c>
      <c r="L353" s="44"/>
      <c r="M353" s="225" t="s">
        <v>1</v>
      </c>
      <c r="N353" s="226" t="s">
        <v>41</v>
      </c>
      <c r="O353" s="91"/>
      <c r="P353" s="227">
        <f>O353*H353</f>
        <v>0</v>
      </c>
      <c r="Q353" s="227">
        <v>0</v>
      </c>
      <c r="R353" s="227">
        <f>Q353*H353</f>
        <v>0</v>
      </c>
      <c r="S353" s="227">
        <v>0</v>
      </c>
      <c r="T353" s="228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9" t="s">
        <v>216</v>
      </c>
      <c r="AT353" s="229" t="s">
        <v>132</v>
      </c>
      <c r="AU353" s="229" t="s">
        <v>86</v>
      </c>
      <c r="AY353" s="17" t="s">
        <v>129</v>
      </c>
      <c r="BE353" s="230">
        <f>IF(N353="základní",J353,0)</f>
        <v>0</v>
      </c>
      <c r="BF353" s="230">
        <f>IF(N353="snížená",J353,0)</f>
        <v>0</v>
      </c>
      <c r="BG353" s="230">
        <f>IF(N353="zákl. přenesená",J353,0)</f>
        <v>0</v>
      </c>
      <c r="BH353" s="230">
        <f>IF(N353="sníž. přenesená",J353,0)</f>
        <v>0</v>
      </c>
      <c r="BI353" s="230">
        <f>IF(N353="nulová",J353,0)</f>
        <v>0</v>
      </c>
      <c r="BJ353" s="17" t="s">
        <v>84</v>
      </c>
      <c r="BK353" s="230">
        <f>ROUND(I353*H353,2)</f>
        <v>0</v>
      </c>
      <c r="BL353" s="17" t="s">
        <v>216</v>
      </c>
      <c r="BM353" s="229" t="s">
        <v>526</v>
      </c>
    </row>
    <row r="354" s="2" customFormat="1" ht="24.15" customHeight="1">
      <c r="A354" s="38"/>
      <c r="B354" s="39"/>
      <c r="C354" s="218" t="s">
        <v>527</v>
      </c>
      <c r="D354" s="218" t="s">
        <v>132</v>
      </c>
      <c r="E354" s="219" t="s">
        <v>528</v>
      </c>
      <c r="F354" s="220" t="s">
        <v>529</v>
      </c>
      <c r="G354" s="221" t="s">
        <v>135</v>
      </c>
      <c r="H354" s="222">
        <v>6</v>
      </c>
      <c r="I354" s="223"/>
      <c r="J354" s="224">
        <f>ROUND(I354*H354,2)</f>
        <v>0</v>
      </c>
      <c r="K354" s="220" t="s">
        <v>1</v>
      </c>
      <c r="L354" s="44"/>
      <c r="M354" s="225" t="s">
        <v>1</v>
      </c>
      <c r="N354" s="226" t="s">
        <v>41</v>
      </c>
      <c r="O354" s="91"/>
      <c r="P354" s="227">
        <f>O354*H354</f>
        <v>0</v>
      </c>
      <c r="Q354" s="227">
        <v>0</v>
      </c>
      <c r="R354" s="227">
        <f>Q354*H354</f>
        <v>0</v>
      </c>
      <c r="S354" s="227">
        <v>0</v>
      </c>
      <c r="T354" s="228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9" t="s">
        <v>216</v>
      </c>
      <c r="AT354" s="229" t="s">
        <v>132</v>
      </c>
      <c r="AU354" s="229" t="s">
        <v>86</v>
      </c>
      <c r="AY354" s="17" t="s">
        <v>129</v>
      </c>
      <c r="BE354" s="230">
        <f>IF(N354="základní",J354,0)</f>
        <v>0</v>
      </c>
      <c r="BF354" s="230">
        <f>IF(N354="snížená",J354,0)</f>
        <v>0</v>
      </c>
      <c r="BG354" s="230">
        <f>IF(N354="zákl. přenesená",J354,0)</f>
        <v>0</v>
      </c>
      <c r="BH354" s="230">
        <f>IF(N354="sníž. přenesená",J354,0)</f>
        <v>0</v>
      </c>
      <c r="BI354" s="230">
        <f>IF(N354="nulová",J354,0)</f>
        <v>0</v>
      </c>
      <c r="BJ354" s="17" t="s">
        <v>84</v>
      </c>
      <c r="BK354" s="230">
        <f>ROUND(I354*H354,2)</f>
        <v>0</v>
      </c>
      <c r="BL354" s="17" t="s">
        <v>216</v>
      </c>
      <c r="BM354" s="229" t="s">
        <v>530</v>
      </c>
    </row>
    <row r="355" s="13" customFormat="1">
      <c r="A355" s="13"/>
      <c r="B355" s="231"/>
      <c r="C355" s="232"/>
      <c r="D355" s="233" t="s">
        <v>139</v>
      </c>
      <c r="E355" s="234" t="s">
        <v>1</v>
      </c>
      <c r="F355" s="235" t="s">
        <v>531</v>
      </c>
      <c r="G355" s="232"/>
      <c r="H355" s="236">
        <v>6</v>
      </c>
      <c r="I355" s="237"/>
      <c r="J355" s="232"/>
      <c r="K355" s="232"/>
      <c r="L355" s="238"/>
      <c r="M355" s="239"/>
      <c r="N355" s="240"/>
      <c r="O355" s="240"/>
      <c r="P355" s="240"/>
      <c r="Q355" s="240"/>
      <c r="R355" s="240"/>
      <c r="S355" s="240"/>
      <c r="T355" s="241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2" t="s">
        <v>139</v>
      </c>
      <c r="AU355" s="242" t="s">
        <v>86</v>
      </c>
      <c r="AV355" s="13" t="s">
        <v>86</v>
      </c>
      <c r="AW355" s="13" t="s">
        <v>32</v>
      </c>
      <c r="AX355" s="13" t="s">
        <v>84</v>
      </c>
      <c r="AY355" s="242" t="s">
        <v>129</v>
      </c>
    </row>
    <row r="356" s="2" customFormat="1" ht="24.15" customHeight="1">
      <c r="A356" s="38"/>
      <c r="B356" s="39"/>
      <c r="C356" s="218" t="s">
        <v>532</v>
      </c>
      <c r="D356" s="218" t="s">
        <v>132</v>
      </c>
      <c r="E356" s="219" t="s">
        <v>533</v>
      </c>
      <c r="F356" s="220" t="s">
        <v>534</v>
      </c>
      <c r="G356" s="221" t="s">
        <v>135</v>
      </c>
      <c r="H356" s="222">
        <v>21</v>
      </c>
      <c r="I356" s="223"/>
      <c r="J356" s="224">
        <f>ROUND(I356*H356,2)</f>
        <v>0</v>
      </c>
      <c r="K356" s="220" t="s">
        <v>1</v>
      </c>
      <c r="L356" s="44"/>
      <c r="M356" s="225" t="s">
        <v>1</v>
      </c>
      <c r="N356" s="226" t="s">
        <v>41</v>
      </c>
      <c r="O356" s="91"/>
      <c r="P356" s="227">
        <f>O356*H356</f>
        <v>0</v>
      </c>
      <c r="Q356" s="227">
        <v>0</v>
      </c>
      <c r="R356" s="227">
        <f>Q356*H356</f>
        <v>0</v>
      </c>
      <c r="S356" s="227">
        <v>0</v>
      </c>
      <c r="T356" s="228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9" t="s">
        <v>216</v>
      </c>
      <c r="AT356" s="229" t="s">
        <v>132</v>
      </c>
      <c r="AU356" s="229" t="s">
        <v>86</v>
      </c>
      <c r="AY356" s="17" t="s">
        <v>129</v>
      </c>
      <c r="BE356" s="230">
        <f>IF(N356="základní",J356,0)</f>
        <v>0</v>
      </c>
      <c r="BF356" s="230">
        <f>IF(N356="snížená",J356,0)</f>
        <v>0</v>
      </c>
      <c r="BG356" s="230">
        <f>IF(N356="zákl. přenesená",J356,0)</f>
        <v>0</v>
      </c>
      <c r="BH356" s="230">
        <f>IF(N356="sníž. přenesená",J356,0)</f>
        <v>0</v>
      </c>
      <c r="BI356" s="230">
        <f>IF(N356="nulová",J356,0)</f>
        <v>0</v>
      </c>
      <c r="BJ356" s="17" t="s">
        <v>84</v>
      </c>
      <c r="BK356" s="230">
        <f>ROUND(I356*H356,2)</f>
        <v>0</v>
      </c>
      <c r="BL356" s="17" t="s">
        <v>216</v>
      </c>
      <c r="BM356" s="229" t="s">
        <v>535</v>
      </c>
    </row>
    <row r="357" s="13" customFormat="1">
      <c r="A357" s="13"/>
      <c r="B357" s="231"/>
      <c r="C357" s="232"/>
      <c r="D357" s="233" t="s">
        <v>139</v>
      </c>
      <c r="E357" s="234" t="s">
        <v>1</v>
      </c>
      <c r="F357" s="235" t="s">
        <v>536</v>
      </c>
      <c r="G357" s="232"/>
      <c r="H357" s="236">
        <v>21</v>
      </c>
      <c r="I357" s="237"/>
      <c r="J357" s="232"/>
      <c r="K357" s="232"/>
      <c r="L357" s="238"/>
      <c r="M357" s="239"/>
      <c r="N357" s="240"/>
      <c r="O357" s="240"/>
      <c r="P357" s="240"/>
      <c r="Q357" s="240"/>
      <c r="R357" s="240"/>
      <c r="S357" s="240"/>
      <c r="T357" s="241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2" t="s">
        <v>139</v>
      </c>
      <c r="AU357" s="242" t="s">
        <v>86</v>
      </c>
      <c r="AV357" s="13" t="s">
        <v>86</v>
      </c>
      <c r="AW357" s="13" t="s">
        <v>32</v>
      </c>
      <c r="AX357" s="13" t="s">
        <v>84</v>
      </c>
      <c r="AY357" s="242" t="s">
        <v>129</v>
      </c>
    </row>
    <row r="358" s="2" customFormat="1" ht="16.5" customHeight="1">
      <c r="A358" s="38"/>
      <c r="B358" s="39"/>
      <c r="C358" s="218" t="s">
        <v>537</v>
      </c>
      <c r="D358" s="218" t="s">
        <v>132</v>
      </c>
      <c r="E358" s="219" t="s">
        <v>538</v>
      </c>
      <c r="F358" s="220" t="s">
        <v>539</v>
      </c>
      <c r="G358" s="221" t="s">
        <v>175</v>
      </c>
      <c r="H358" s="222">
        <v>2</v>
      </c>
      <c r="I358" s="223"/>
      <c r="J358" s="224">
        <f>ROUND(I358*H358,2)</f>
        <v>0</v>
      </c>
      <c r="K358" s="220" t="s">
        <v>1</v>
      </c>
      <c r="L358" s="44"/>
      <c r="M358" s="225" t="s">
        <v>1</v>
      </c>
      <c r="N358" s="226" t="s">
        <v>41</v>
      </c>
      <c r="O358" s="91"/>
      <c r="P358" s="227">
        <f>O358*H358</f>
        <v>0</v>
      </c>
      <c r="Q358" s="227">
        <v>0</v>
      </c>
      <c r="R358" s="227">
        <f>Q358*H358</f>
        <v>0</v>
      </c>
      <c r="S358" s="227">
        <v>0</v>
      </c>
      <c r="T358" s="228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9" t="s">
        <v>216</v>
      </c>
      <c r="AT358" s="229" t="s">
        <v>132</v>
      </c>
      <c r="AU358" s="229" t="s">
        <v>86</v>
      </c>
      <c r="AY358" s="17" t="s">
        <v>129</v>
      </c>
      <c r="BE358" s="230">
        <f>IF(N358="základní",J358,0)</f>
        <v>0</v>
      </c>
      <c r="BF358" s="230">
        <f>IF(N358="snížená",J358,0)</f>
        <v>0</v>
      </c>
      <c r="BG358" s="230">
        <f>IF(N358="zákl. přenesená",J358,0)</f>
        <v>0</v>
      </c>
      <c r="BH358" s="230">
        <f>IF(N358="sníž. přenesená",J358,0)</f>
        <v>0</v>
      </c>
      <c r="BI358" s="230">
        <f>IF(N358="nulová",J358,0)</f>
        <v>0</v>
      </c>
      <c r="BJ358" s="17" t="s">
        <v>84</v>
      </c>
      <c r="BK358" s="230">
        <f>ROUND(I358*H358,2)</f>
        <v>0</v>
      </c>
      <c r="BL358" s="17" t="s">
        <v>216</v>
      </c>
      <c r="BM358" s="229" t="s">
        <v>540</v>
      </c>
    </row>
    <row r="359" s="13" customFormat="1">
      <c r="A359" s="13"/>
      <c r="B359" s="231"/>
      <c r="C359" s="232"/>
      <c r="D359" s="233" t="s">
        <v>139</v>
      </c>
      <c r="E359" s="234" t="s">
        <v>1</v>
      </c>
      <c r="F359" s="235" t="s">
        <v>541</v>
      </c>
      <c r="G359" s="232"/>
      <c r="H359" s="236">
        <v>2</v>
      </c>
      <c r="I359" s="237"/>
      <c r="J359" s="232"/>
      <c r="K359" s="232"/>
      <c r="L359" s="238"/>
      <c r="M359" s="239"/>
      <c r="N359" s="240"/>
      <c r="O359" s="240"/>
      <c r="P359" s="240"/>
      <c r="Q359" s="240"/>
      <c r="R359" s="240"/>
      <c r="S359" s="240"/>
      <c r="T359" s="241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2" t="s">
        <v>139</v>
      </c>
      <c r="AU359" s="242" t="s">
        <v>86</v>
      </c>
      <c r="AV359" s="13" t="s">
        <v>86</v>
      </c>
      <c r="AW359" s="13" t="s">
        <v>32</v>
      </c>
      <c r="AX359" s="13" t="s">
        <v>84</v>
      </c>
      <c r="AY359" s="242" t="s">
        <v>129</v>
      </c>
    </row>
    <row r="360" s="12" customFormat="1" ht="22.8" customHeight="1">
      <c r="A360" s="12"/>
      <c r="B360" s="202"/>
      <c r="C360" s="203"/>
      <c r="D360" s="204" t="s">
        <v>75</v>
      </c>
      <c r="E360" s="216" t="s">
        <v>542</v>
      </c>
      <c r="F360" s="216" t="s">
        <v>543</v>
      </c>
      <c r="G360" s="203"/>
      <c r="H360" s="203"/>
      <c r="I360" s="206"/>
      <c r="J360" s="217">
        <f>BK360</f>
        <v>0</v>
      </c>
      <c r="K360" s="203"/>
      <c r="L360" s="208"/>
      <c r="M360" s="209"/>
      <c r="N360" s="210"/>
      <c r="O360" s="210"/>
      <c r="P360" s="211">
        <f>SUM(P361:P372)</f>
        <v>0</v>
      </c>
      <c r="Q360" s="210"/>
      <c r="R360" s="211">
        <f>SUM(R361:R372)</f>
        <v>0</v>
      </c>
      <c r="S360" s="210"/>
      <c r="T360" s="212">
        <f>SUM(T361:T372)</f>
        <v>0</v>
      </c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R360" s="213" t="s">
        <v>86</v>
      </c>
      <c r="AT360" s="214" t="s">
        <v>75</v>
      </c>
      <c r="AU360" s="214" t="s">
        <v>84</v>
      </c>
      <c r="AY360" s="213" t="s">
        <v>129</v>
      </c>
      <c r="BK360" s="215">
        <f>SUM(BK361:BK372)</f>
        <v>0</v>
      </c>
    </row>
    <row r="361" s="2" customFormat="1" ht="24.15" customHeight="1">
      <c r="A361" s="38"/>
      <c r="B361" s="39"/>
      <c r="C361" s="218" t="s">
        <v>544</v>
      </c>
      <c r="D361" s="218" t="s">
        <v>132</v>
      </c>
      <c r="E361" s="219" t="s">
        <v>545</v>
      </c>
      <c r="F361" s="220" t="s">
        <v>546</v>
      </c>
      <c r="G361" s="221" t="s">
        <v>377</v>
      </c>
      <c r="H361" s="278"/>
      <c r="I361" s="223"/>
      <c r="J361" s="224">
        <f>ROUND(I361*H361,2)</f>
        <v>0</v>
      </c>
      <c r="K361" s="220" t="s">
        <v>136</v>
      </c>
      <c r="L361" s="44"/>
      <c r="M361" s="225" t="s">
        <v>1</v>
      </c>
      <c r="N361" s="226" t="s">
        <v>41</v>
      </c>
      <c r="O361" s="91"/>
      <c r="P361" s="227">
        <f>O361*H361</f>
        <v>0</v>
      </c>
      <c r="Q361" s="227">
        <v>0</v>
      </c>
      <c r="R361" s="227">
        <f>Q361*H361</f>
        <v>0</v>
      </c>
      <c r="S361" s="227">
        <v>0</v>
      </c>
      <c r="T361" s="228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9" t="s">
        <v>216</v>
      </c>
      <c r="AT361" s="229" t="s">
        <v>132</v>
      </c>
      <c r="AU361" s="229" t="s">
        <v>86</v>
      </c>
      <c r="AY361" s="17" t="s">
        <v>129</v>
      </c>
      <c r="BE361" s="230">
        <f>IF(N361="základní",J361,0)</f>
        <v>0</v>
      </c>
      <c r="BF361" s="230">
        <f>IF(N361="snížená",J361,0)</f>
        <v>0</v>
      </c>
      <c r="BG361" s="230">
        <f>IF(N361="zákl. přenesená",J361,0)</f>
        <v>0</v>
      </c>
      <c r="BH361" s="230">
        <f>IF(N361="sníž. přenesená",J361,0)</f>
        <v>0</v>
      </c>
      <c r="BI361" s="230">
        <f>IF(N361="nulová",J361,0)</f>
        <v>0</v>
      </c>
      <c r="BJ361" s="17" t="s">
        <v>84</v>
      </c>
      <c r="BK361" s="230">
        <f>ROUND(I361*H361,2)</f>
        <v>0</v>
      </c>
      <c r="BL361" s="17" t="s">
        <v>216</v>
      </c>
      <c r="BM361" s="229" t="s">
        <v>547</v>
      </c>
    </row>
    <row r="362" s="2" customFormat="1" ht="21.75" customHeight="1">
      <c r="A362" s="38"/>
      <c r="B362" s="39"/>
      <c r="C362" s="218" t="s">
        <v>548</v>
      </c>
      <c r="D362" s="218" t="s">
        <v>132</v>
      </c>
      <c r="E362" s="219" t="s">
        <v>549</v>
      </c>
      <c r="F362" s="220" t="s">
        <v>550</v>
      </c>
      <c r="G362" s="221" t="s">
        <v>175</v>
      </c>
      <c r="H362" s="222">
        <v>1</v>
      </c>
      <c r="I362" s="223"/>
      <c r="J362" s="224">
        <f>ROUND(I362*H362,2)</f>
        <v>0</v>
      </c>
      <c r="K362" s="220" t="s">
        <v>1</v>
      </c>
      <c r="L362" s="44"/>
      <c r="M362" s="225" t="s">
        <v>1</v>
      </c>
      <c r="N362" s="226" t="s">
        <v>41</v>
      </c>
      <c r="O362" s="91"/>
      <c r="P362" s="227">
        <f>O362*H362</f>
        <v>0</v>
      </c>
      <c r="Q362" s="227">
        <v>0</v>
      </c>
      <c r="R362" s="227">
        <f>Q362*H362</f>
        <v>0</v>
      </c>
      <c r="S362" s="227">
        <v>0</v>
      </c>
      <c r="T362" s="228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29" t="s">
        <v>216</v>
      </c>
      <c r="AT362" s="229" t="s">
        <v>132</v>
      </c>
      <c r="AU362" s="229" t="s">
        <v>86</v>
      </c>
      <c r="AY362" s="17" t="s">
        <v>129</v>
      </c>
      <c r="BE362" s="230">
        <f>IF(N362="základní",J362,0)</f>
        <v>0</v>
      </c>
      <c r="BF362" s="230">
        <f>IF(N362="snížená",J362,0)</f>
        <v>0</v>
      </c>
      <c r="BG362" s="230">
        <f>IF(N362="zákl. přenesená",J362,0)</f>
        <v>0</v>
      </c>
      <c r="BH362" s="230">
        <f>IF(N362="sníž. přenesená",J362,0)</f>
        <v>0</v>
      </c>
      <c r="BI362" s="230">
        <f>IF(N362="nulová",J362,0)</f>
        <v>0</v>
      </c>
      <c r="BJ362" s="17" t="s">
        <v>84</v>
      </c>
      <c r="BK362" s="230">
        <f>ROUND(I362*H362,2)</f>
        <v>0</v>
      </c>
      <c r="BL362" s="17" t="s">
        <v>216</v>
      </c>
      <c r="BM362" s="229" t="s">
        <v>551</v>
      </c>
    </row>
    <row r="363" s="2" customFormat="1" ht="16.5" customHeight="1">
      <c r="A363" s="38"/>
      <c r="B363" s="39"/>
      <c r="C363" s="218" t="s">
        <v>552</v>
      </c>
      <c r="D363" s="218" t="s">
        <v>132</v>
      </c>
      <c r="E363" s="219" t="s">
        <v>553</v>
      </c>
      <c r="F363" s="220" t="s">
        <v>554</v>
      </c>
      <c r="G363" s="221" t="s">
        <v>135</v>
      </c>
      <c r="H363" s="222">
        <v>93</v>
      </c>
      <c r="I363" s="223"/>
      <c r="J363" s="224">
        <f>ROUND(I363*H363,2)</f>
        <v>0</v>
      </c>
      <c r="K363" s="220" t="s">
        <v>1</v>
      </c>
      <c r="L363" s="44"/>
      <c r="M363" s="225" t="s">
        <v>1</v>
      </c>
      <c r="N363" s="226" t="s">
        <v>41</v>
      </c>
      <c r="O363" s="91"/>
      <c r="P363" s="227">
        <f>O363*H363</f>
        <v>0</v>
      </c>
      <c r="Q363" s="227">
        <v>0</v>
      </c>
      <c r="R363" s="227">
        <f>Q363*H363</f>
        <v>0</v>
      </c>
      <c r="S363" s="227">
        <v>0</v>
      </c>
      <c r="T363" s="228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9" t="s">
        <v>216</v>
      </c>
      <c r="AT363" s="229" t="s">
        <v>132</v>
      </c>
      <c r="AU363" s="229" t="s">
        <v>86</v>
      </c>
      <c r="AY363" s="17" t="s">
        <v>129</v>
      </c>
      <c r="BE363" s="230">
        <f>IF(N363="základní",J363,0)</f>
        <v>0</v>
      </c>
      <c r="BF363" s="230">
        <f>IF(N363="snížená",J363,0)</f>
        <v>0</v>
      </c>
      <c r="BG363" s="230">
        <f>IF(N363="zákl. přenesená",J363,0)</f>
        <v>0</v>
      </c>
      <c r="BH363" s="230">
        <f>IF(N363="sníž. přenesená",J363,0)</f>
        <v>0</v>
      </c>
      <c r="BI363" s="230">
        <f>IF(N363="nulová",J363,0)</f>
        <v>0</v>
      </c>
      <c r="BJ363" s="17" t="s">
        <v>84</v>
      </c>
      <c r="BK363" s="230">
        <f>ROUND(I363*H363,2)</f>
        <v>0</v>
      </c>
      <c r="BL363" s="17" t="s">
        <v>216</v>
      </c>
      <c r="BM363" s="229" t="s">
        <v>555</v>
      </c>
    </row>
    <row r="364" s="2" customFormat="1">
      <c r="A364" s="38"/>
      <c r="B364" s="39"/>
      <c r="C364" s="40"/>
      <c r="D364" s="233" t="s">
        <v>170</v>
      </c>
      <c r="E364" s="40"/>
      <c r="F364" s="263" t="s">
        <v>556</v>
      </c>
      <c r="G364" s="40"/>
      <c r="H364" s="40"/>
      <c r="I364" s="264"/>
      <c r="J364" s="40"/>
      <c r="K364" s="40"/>
      <c r="L364" s="44"/>
      <c r="M364" s="265"/>
      <c r="N364" s="266"/>
      <c r="O364" s="91"/>
      <c r="P364" s="91"/>
      <c r="Q364" s="91"/>
      <c r="R364" s="91"/>
      <c r="S364" s="91"/>
      <c r="T364" s="92"/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T364" s="17" t="s">
        <v>170</v>
      </c>
      <c r="AU364" s="17" t="s">
        <v>86</v>
      </c>
    </row>
    <row r="365" s="13" customFormat="1">
      <c r="A365" s="13"/>
      <c r="B365" s="231"/>
      <c r="C365" s="232"/>
      <c r="D365" s="233" t="s">
        <v>139</v>
      </c>
      <c r="E365" s="234" t="s">
        <v>1</v>
      </c>
      <c r="F365" s="235" t="s">
        <v>557</v>
      </c>
      <c r="G365" s="232"/>
      <c r="H365" s="236">
        <v>93</v>
      </c>
      <c r="I365" s="237"/>
      <c r="J365" s="232"/>
      <c r="K365" s="232"/>
      <c r="L365" s="238"/>
      <c r="M365" s="239"/>
      <c r="N365" s="240"/>
      <c r="O365" s="240"/>
      <c r="P365" s="240"/>
      <c r="Q365" s="240"/>
      <c r="R365" s="240"/>
      <c r="S365" s="240"/>
      <c r="T365" s="241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2" t="s">
        <v>139</v>
      </c>
      <c r="AU365" s="242" t="s">
        <v>86</v>
      </c>
      <c r="AV365" s="13" t="s">
        <v>86</v>
      </c>
      <c r="AW365" s="13" t="s">
        <v>32</v>
      </c>
      <c r="AX365" s="13" t="s">
        <v>84</v>
      </c>
      <c r="AY365" s="242" t="s">
        <v>129</v>
      </c>
    </row>
    <row r="366" s="2" customFormat="1" ht="16.5" customHeight="1">
      <c r="A366" s="38"/>
      <c r="B366" s="39"/>
      <c r="C366" s="218" t="s">
        <v>558</v>
      </c>
      <c r="D366" s="218" t="s">
        <v>132</v>
      </c>
      <c r="E366" s="219" t="s">
        <v>559</v>
      </c>
      <c r="F366" s="220" t="s">
        <v>560</v>
      </c>
      <c r="G366" s="221" t="s">
        <v>175</v>
      </c>
      <c r="H366" s="222">
        <v>1</v>
      </c>
      <c r="I366" s="223"/>
      <c r="J366" s="224">
        <f>ROUND(I366*H366,2)</f>
        <v>0</v>
      </c>
      <c r="K366" s="220" t="s">
        <v>1</v>
      </c>
      <c r="L366" s="44"/>
      <c r="M366" s="225" t="s">
        <v>1</v>
      </c>
      <c r="N366" s="226" t="s">
        <v>41</v>
      </c>
      <c r="O366" s="91"/>
      <c r="P366" s="227">
        <f>O366*H366</f>
        <v>0</v>
      </c>
      <c r="Q366" s="227">
        <v>0</v>
      </c>
      <c r="R366" s="227">
        <f>Q366*H366</f>
        <v>0</v>
      </c>
      <c r="S366" s="227">
        <v>0</v>
      </c>
      <c r="T366" s="228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29" t="s">
        <v>216</v>
      </c>
      <c r="AT366" s="229" t="s">
        <v>132</v>
      </c>
      <c r="AU366" s="229" t="s">
        <v>86</v>
      </c>
      <c r="AY366" s="17" t="s">
        <v>129</v>
      </c>
      <c r="BE366" s="230">
        <f>IF(N366="základní",J366,0)</f>
        <v>0</v>
      </c>
      <c r="BF366" s="230">
        <f>IF(N366="snížená",J366,0)</f>
        <v>0</v>
      </c>
      <c r="BG366" s="230">
        <f>IF(N366="zákl. přenesená",J366,0)</f>
        <v>0</v>
      </c>
      <c r="BH366" s="230">
        <f>IF(N366="sníž. přenesená",J366,0)</f>
        <v>0</v>
      </c>
      <c r="BI366" s="230">
        <f>IF(N366="nulová",J366,0)</f>
        <v>0</v>
      </c>
      <c r="BJ366" s="17" t="s">
        <v>84</v>
      </c>
      <c r="BK366" s="230">
        <f>ROUND(I366*H366,2)</f>
        <v>0</v>
      </c>
      <c r="BL366" s="17" t="s">
        <v>216</v>
      </c>
      <c r="BM366" s="229" t="s">
        <v>561</v>
      </c>
    </row>
    <row r="367" s="2" customFormat="1" ht="37.8" customHeight="1">
      <c r="A367" s="38"/>
      <c r="B367" s="39"/>
      <c r="C367" s="218" t="s">
        <v>562</v>
      </c>
      <c r="D367" s="218" t="s">
        <v>132</v>
      </c>
      <c r="E367" s="219" t="s">
        <v>563</v>
      </c>
      <c r="F367" s="220" t="s">
        <v>564</v>
      </c>
      <c r="G367" s="221" t="s">
        <v>175</v>
      </c>
      <c r="H367" s="222">
        <v>10</v>
      </c>
      <c r="I367" s="223"/>
      <c r="J367" s="224">
        <f>ROUND(I367*H367,2)</f>
        <v>0</v>
      </c>
      <c r="K367" s="220" t="s">
        <v>1</v>
      </c>
      <c r="L367" s="44"/>
      <c r="M367" s="225" t="s">
        <v>1</v>
      </c>
      <c r="N367" s="226" t="s">
        <v>41</v>
      </c>
      <c r="O367" s="91"/>
      <c r="P367" s="227">
        <f>O367*H367</f>
        <v>0</v>
      </c>
      <c r="Q367" s="227">
        <v>0</v>
      </c>
      <c r="R367" s="227">
        <f>Q367*H367</f>
        <v>0</v>
      </c>
      <c r="S367" s="227">
        <v>0</v>
      </c>
      <c r="T367" s="228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9" t="s">
        <v>216</v>
      </c>
      <c r="AT367" s="229" t="s">
        <v>132</v>
      </c>
      <c r="AU367" s="229" t="s">
        <v>86</v>
      </c>
      <c r="AY367" s="17" t="s">
        <v>129</v>
      </c>
      <c r="BE367" s="230">
        <f>IF(N367="základní",J367,0)</f>
        <v>0</v>
      </c>
      <c r="BF367" s="230">
        <f>IF(N367="snížená",J367,0)</f>
        <v>0</v>
      </c>
      <c r="BG367" s="230">
        <f>IF(N367="zákl. přenesená",J367,0)</f>
        <v>0</v>
      </c>
      <c r="BH367" s="230">
        <f>IF(N367="sníž. přenesená",J367,0)</f>
        <v>0</v>
      </c>
      <c r="BI367" s="230">
        <f>IF(N367="nulová",J367,0)</f>
        <v>0</v>
      </c>
      <c r="BJ367" s="17" t="s">
        <v>84</v>
      </c>
      <c r="BK367" s="230">
        <f>ROUND(I367*H367,2)</f>
        <v>0</v>
      </c>
      <c r="BL367" s="17" t="s">
        <v>216</v>
      </c>
      <c r="BM367" s="229" t="s">
        <v>565</v>
      </c>
    </row>
    <row r="368" s="2" customFormat="1">
      <c r="A368" s="38"/>
      <c r="B368" s="39"/>
      <c r="C368" s="40"/>
      <c r="D368" s="233" t="s">
        <v>170</v>
      </c>
      <c r="E368" s="40"/>
      <c r="F368" s="263" t="s">
        <v>566</v>
      </c>
      <c r="G368" s="40"/>
      <c r="H368" s="40"/>
      <c r="I368" s="264"/>
      <c r="J368" s="40"/>
      <c r="K368" s="40"/>
      <c r="L368" s="44"/>
      <c r="M368" s="265"/>
      <c r="N368" s="266"/>
      <c r="O368" s="91"/>
      <c r="P368" s="91"/>
      <c r="Q368" s="91"/>
      <c r="R368" s="91"/>
      <c r="S368" s="91"/>
      <c r="T368" s="92"/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T368" s="17" t="s">
        <v>170</v>
      </c>
      <c r="AU368" s="17" t="s">
        <v>86</v>
      </c>
    </row>
    <row r="369" s="2" customFormat="1" ht="37.8" customHeight="1">
      <c r="A369" s="38"/>
      <c r="B369" s="39"/>
      <c r="C369" s="218" t="s">
        <v>567</v>
      </c>
      <c r="D369" s="218" t="s">
        <v>132</v>
      </c>
      <c r="E369" s="219" t="s">
        <v>568</v>
      </c>
      <c r="F369" s="220" t="s">
        <v>569</v>
      </c>
      <c r="G369" s="221" t="s">
        <v>175</v>
      </c>
      <c r="H369" s="222">
        <v>1</v>
      </c>
      <c r="I369" s="223"/>
      <c r="J369" s="224">
        <f>ROUND(I369*H369,2)</f>
        <v>0</v>
      </c>
      <c r="K369" s="220" t="s">
        <v>1</v>
      </c>
      <c r="L369" s="44"/>
      <c r="M369" s="225" t="s">
        <v>1</v>
      </c>
      <c r="N369" s="226" t="s">
        <v>41</v>
      </c>
      <c r="O369" s="91"/>
      <c r="P369" s="227">
        <f>O369*H369</f>
        <v>0</v>
      </c>
      <c r="Q369" s="227">
        <v>0</v>
      </c>
      <c r="R369" s="227">
        <f>Q369*H369</f>
        <v>0</v>
      </c>
      <c r="S369" s="227">
        <v>0</v>
      </c>
      <c r="T369" s="228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9" t="s">
        <v>216</v>
      </c>
      <c r="AT369" s="229" t="s">
        <v>132</v>
      </c>
      <c r="AU369" s="229" t="s">
        <v>86</v>
      </c>
      <c r="AY369" s="17" t="s">
        <v>129</v>
      </c>
      <c r="BE369" s="230">
        <f>IF(N369="základní",J369,0)</f>
        <v>0</v>
      </c>
      <c r="BF369" s="230">
        <f>IF(N369="snížená",J369,0)</f>
        <v>0</v>
      </c>
      <c r="BG369" s="230">
        <f>IF(N369="zákl. přenesená",J369,0)</f>
        <v>0</v>
      </c>
      <c r="BH369" s="230">
        <f>IF(N369="sníž. přenesená",J369,0)</f>
        <v>0</v>
      </c>
      <c r="BI369" s="230">
        <f>IF(N369="nulová",J369,0)</f>
        <v>0</v>
      </c>
      <c r="BJ369" s="17" t="s">
        <v>84</v>
      </c>
      <c r="BK369" s="230">
        <f>ROUND(I369*H369,2)</f>
        <v>0</v>
      </c>
      <c r="BL369" s="17" t="s">
        <v>216</v>
      </c>
      <c r="BM369" s="229" t="s">
        <v>570</v>
      </c>
    </row>
    <row r="370" s="2" customFormat="1">
      <c r="A370" s="38"/>
      <c r="B370" s="39"/>
      <c r="C370" s="40"/>
      <c r="D370" s="233" t="s">
        <v>170</v>
      </c>
      <c r="E370" s="40"/>
      <c r="F370" s="263" t="s">
        <v>566</v>
      </c>
      <c r="G370" s="40"/>
      <c r="H370" s="40"/>
      <c r="I370" s="264"/>
      <c r="J370" s="40"/>
      <c r="K370" s="40"/>
      <c r="L370" s="44"/>
      <c r="M370" s="265"/>
      <c r="N370" s="266"/>
      <c r="O370" s="91"/>
      <c r="P370" s="91"/>
      <c r="Q370" s="91"/>
      <c r="R370" s="91"/>
      <c r="S370" s="91"/>
      <c r="T370" s="92"/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T370" s="17" t="s">
        <v>170</v>
      </c>
      <c r="AU370" s="17" t="s">
        <v>86</v>
      </c>
    </row>
    <row r="371" s="2" customFormat="1" ht="24.15" customHeight="1">
      <c r="A371" s="38"/>
      <c r="B371" s="39"/>
      <c r="C371" s="218" t="s">
        <v>571</v>
      </c>
      <c r="D371" s="218" t="s">
        <v>132</v>
      </c>
      <c r="E371" s="219" t="s">
        <v>572</v>
      </c>
      <c r="F371" s="220" t="s">
        <v>573</v>
      </c>
      <c r="G371" s="221" t="s">
        <v>175</v>
      </c>
      <c r="H371" s="222">
        <v>1</v>
      </c>
      <c r="I371" s="223"/>
      <c r="J371" s="224">
        <f>ROUND(I371*H371,2)</f>
        <v>0</v>
      </c>
      <c r="K371" s="220" t="s">
        <v>1</v>
      </c>
      <c r="L371" s="44"/>
      <c r="M371" s="225" t="s">
        <v>1</v>
      </c>
      <c r="N371" s="226" t="s">
        <v>41</v>
      </c>
      <c r="O371" s="91"/>
      <c r="P371" s="227">
        <f>O371*H371</f>
        <v>0</v>
      </c>
      <c r="Q371" s="227">
        <v>0</v>
      </c>
      <c r="R371" s="227">
        <f>Q371*H371</f>
        <v>0</v>
      </c>
      <c r="S371" s="227">
        <v>0</v>
      </c>
      <c r="T371" s="228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9" t="s">
        <v>216</v>
      </c>
      <c r="AT371" s="229" t="s">
        <v>132</v>
      </c>
      <c r="AU371" s="229" t="s">
        <v>86</v>
      </c>
      <c r="AY371" s="17" t="s">
        <v>129</v>
      </c>
      <c r="BE371" s="230">
        <f>IF(N371="základní",J371,0)</f>
        <v>0</v>
      </c>
      <c r="BF371" s="230">
        <f>IF(N371="snížená",J371,0)</f>
        <v>0</v>
      </c>
      <c r="BG371" s="230">
        <f>IF(N371="zákl. přenesená",J371,0)</f>
        <v>0</v>
      </c>
      <c r="BH371" s="230">
        <f>IF(N371="sníž. přenesená",J371,0)</f>
        <v>0</v>
      </c>
      <c r="BI371" s="230">
        <f>IF(N371="nulová",J371,0)</f>
        <v>0</v>
      </c>
      <c r="BJ371" s="17" t="s">
        <v>84</v>
      </c>
      <c r="BK371" s="230">
        <f>ROUND(I371*H371,2)</f>
        <v>0</v>
      </c>
      <c r="BL371" s="17" t="s">
        <v>216</v>
      </c>
      <c r="BM371" s="229" t="s">
        <v>574</v>
      </c>
    </row>
    <row r="372" s="2" customFormat="1">
      <c r="A372" s="38"/>
      <c r="B372" s="39"/>
      <c r="C372" s="40"/>
      <c r="D372" s="233" t="s">
        <v>170</v>
      </c>
      <c r="E372" s="40"/>
      <c r="F372" s="263" t="s">
        <v>575</v>
      </c>
      <c r="G372" s="40"/>
      <c r="H372" s="40"/>
      <c r="I372" s="264"/>
      <c r="J372" s="40"/>
      <c r="K372" s="40"/>
      <c r="L372" s="44"/>
      <c r="M372" s="265"/>
      <c r="N372" s="266"/>
      <c r="O372" s="91"/>
      <c r="P372" s="91"/>
      <c r="Q372" s="91"/>
      <c r="R372" s="91"/>
      <c r="S372" s="91"/>
      <c r="T372" s="92"/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T372" s="17" t="s">
        <v>170</v>
      </c>
      <c r="AU372" s="17" t="s">
        <v>86</v>
      </c>
    </row>
    <row r="373" s="12" customFormat="1" ht="22.8" customHeight="1">
      <c r="A373" s="12"/>
      <c r="B373" s="202"/>
      <c r="C373" s="203"/>
      <c r="D373" s="204" t="s">
        <v>75</v>
      </c>
      <c r="E373" s="216" t="s">
        <v>576</v>
      </c>
      <c r="F373" s="216" t="s">
        <v>577</v>
      </c>
      <c r="G373" s="203"/>
      <c r="H373" s="203"/>
      <c r="I373" s="206"/>
      <c r="J373" s="217">
        <f>BK373</f>
        <v>0</v>
      </c>
      <c r="K373" s="203"/>
      <c r="L373" s="208"/>
      <c r="M373" s="209"/>
      <c r="N373" s="210"/>
      <c r="O373" s="210"/>
      <c r="P373" s="211">
        <f>SUM(P374:P377)</f>
        <v>0</v>
      </c>
      <c r="Q373" s="210"/>
      <c r="R373" s="211">
        <f>SUM(R374:R377)</f>
        <v>0.012527999999999997</v>
      </c>
      <c r="S373" s="210"/>
      <c r="T373" s="212">
        <f>SUM(T374:T377)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13" t="s">
        <v>86</v>
      </c>
      <c r="AT373" s="214" t="s">
        <v>75</v>
      </c>
      <c r="AU373" s="214" t="s">
        <v>84</v>
      </c>
      <c r="AY373" s="213" t="s">
        <v>129</v>
      </c>
      <c r="BK373" s="215">
        <f>SUM(BK374:BK377)</f>
        <v>0</v>
      </c>
    </row>
    <row r="374" s="2" customFormat="1" ht="24.15" customHeight="1">
      <c r="A374" s="38"/>
      <c r="B374" s="39"/>
      <c r="C374" s="218" t="s">
        <v>578</v>
      </c>
      <c r="D374" s="218" t="s">
        <v>132</v>
      </c>
      <c r="E374" s="219" t="s">
        <v>579</v>
      </c>
      <c r="F374" s="220" t="s">
        <v>580</v>
      </c>
      <c r="G374" s="221" t="s">
        <v>143</v>
      </c>
      <c r="H374" s="222">
        <v>58</v>
      </c>
      <c r="I374" s="223"/>
      <c r="J374" s="224">
        <f>ROUND(I374*H374,2)</f>
        <v>0</v>
      </c>
      <c r="K374" s="220" t="s">
        <v>136</v>
      </c>
      <c r="L374" s="44"/>
      <c r="M374" s="225" t="s">
        <v>1</v>
      </c>
      <c r="N374" s="226" t="s">
        <v>41</v>
      </c>
      <c r="O374" s="91"/>
      <c r="P374" s="227">
        <f>O374*H374</f>
        <v>0</v>
      </c>
      <c r="Q374" s="227">
        <v>0</v>
      </c>
      <c r="R374" s="227">
        <f>Q374*H374</f>
        <v>0</v>
      </c>
      <c r="S374" s="227">
        <v>0</v>
      </c>
      <c r="T374" s="228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9" t="s">
        <v>216</v>
      </c>
      <c r="AT374" s="229" t="s">
        <v>132</v>
      </c>
      <c r="AU374" s="229" t="s">
        <v>86</v>
      </c>
      <c r="AY374" s="17" t="s">
        <v>129</v>
      </c>
      <c r="BE374" s="230">
        <f>IF(N374="základní",J374,0)</f>
        <v>0</v>
      </c>
      <c r="BF374" s="230">
        <f>IF(N374="snížená",J374,0)</f>
        <v>0</v>
      </c>
      <c r="BG374" s="230">
        <f>IF(N374="zákl. přenesená",J374,0)</f>
        <v>0</v>
      </c>
      <c r="BH374" s="230">
        <f>IF(N374="sníž. přenesená",J374,0)</f>
        <v>0</v>
      </c>
      <c r="BI374" s="230">
        <f>IF(N374="nulová",J374,0)</f>
        <v>0</v>
      </c>
      <c r="BJ374" s="17" t="s">
        <v>84</v>
      </c>
      <c r="BK374" s="230">
        <f>ROUND(I374*H374,2)</f>
        <v>0</v>
      </c>
      <c r="BL374" s="17" t="s">
        <v>216</v>
      </c>
      <c r="BM374" s="229" t="s">
        <v>581</v>
      </c>
    </row>
    <row r="375" s="13" customFormat="1">
      <c r="A375" s="13"/>
      <c r="B375" s="231"/>
      <c r="C375" s="232"/>
      <c r="D375" s="233" t="s">
        <v>139</v>
      </c>
      <c r="E375" s="234" t="s">
        <v>1</v>
      </c>
      <c r="F375" s="235" t="s">
        <v>198</v>
      </c>
      <c r="G375" s="232"/>
      <c r="H375" s="236">
        <v>58</v>
      </c>
      <c r="I375" s="237"/>
      <c r="J375" s="232"/>
      <c r="K375" s="232"/>
      <c r="L375" s="238"/>
      <c r="M375" s="239"/>
      <c r="N375" s="240"/>
      <c r="O375" s="240"/>
      <c r="P375" s="240"/>
      <c r="Q375" s="240"/>
      <c r="R375" s="240"/>
      <c r="S375" s="240"/>
      <c r="T375" s="241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2" t="s">
        <v>139</v>
      </c>
      <c r="AU375" s="242" t="s">
        <v>86</v>
      </c>
      <c r="AV375" s="13" t="s">
        <v>86</v>
      </c>
      <c r="AW375" s="13" t="s">
        <v>32</v>
      </c>
      <c r="AX375" s="13" t="s">
        <v>84</v>
      </c>
      <c r="AY375" s="242" t="s">
        <v>129</v>
      </c>
    </row>
    <row r="376" s="2" customFormat="1" ht="24.15" customHeight="1">
      <c r="A376" s="38"/>
      <c r="B376" s="39"/>
      <c r="C376" s="253" t="s">
        <v>582</v>
      </c>
      <c r="D376" s="253" t="s">
        <v>148</v>
      </c>
      <c r="E376" s="254" t="s">
        <v>583</v>
      </c>
      <c r="F376" s="255" t="s">
        <v>584</v>
      </c>
      <c r="G376" s="256" t="s">
        <v>585</v>
      </c>
      <c r="H376" s="257">
        <v>10.44</v>
      </c>
      <c r="I376" s="258"/>
      <c r="J376" s="259">
        <f>ROUND(I376*H376,2)</f>
        <v>0</v>
      </c>
      <c r="K376" s="255" t="s">
        <v>136</v>
      </c>
      <c r="L376" s="260"/>
      <c r="M376" s="261" t="s">
        <v>1</v>
      </c>
      <c r="N376" s="262" t="s">
        <v>41</v>
      </c>
      <c r="O376" s="91"/>
      <c r="P376" s="227">
        <f>O376*H376</f>
        <v>0</v>
      </c>
      <c r="Q376" s="227">
        <v>0.0011999999999999998</v>
      </c>
      <c r="R376" s="227">
        <f>Q376*H376</f>
        <v>0.012527999999999997</v>
      </c>
      <c r="S376" s="227">
        <v>0</v>
      </c>
      <c r="T376" s="228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9" t="s">
        <v>296</v>
      </c>
      <c r="AT376" s="229" t="s">
        <v>148</v>
      </c>
      <c r="AU376" s="229" t="s">
        <v>86</v>
      </c>
      <c r="AY376" s="17" t="s">
        <v>129</v>
      </c>
      <c r="BE376" s="230">
        <f>IF(N376="základní",J376,0)</f>
        <v>0</v>
      </c>
      <c r="BF376" s="230">
        <f>IF(N376="snížená",J376,0)</f>
        <v>0</v>
      </c>
      <c r="BG376" s="230">
        <f>IF(N376="zákl. přenesená",J376,0)</f>
        <v>0</v>
      </c>
      <c r="BH376" s="230">
        <f>IF(N376="sníž. přenesená",J376,0)</f>
        <v>0</v>
      </c>
      <c r="BI376" s="230">
        <f>IF(N376="nulová",J376,0)</f>
        <v>0</v>
      </c>
      <c r="BJ376" s="17" t="s">
        <v>84</v>
      </c>
      <c r="BK376" s="230">
        <f>ROUND(I376*H376,2)</f>
        <v>0</v>
      </c>
      <c r="BL376" s="17" t="s">
        <v>216</v>
      </c>
      <c r="BM376" s="229" t="s">
        <v>586</v>
      </c>
    </row>
    <row r="377" s="13" customFormat="1">
      <c r="A377" s="13"/>
      <c r="B377" s="231"/>
      <c r="C377" s="232"/>
      <c r="D377" s="233" t="s">
        <v>139</v>
      </c>
      <c r="E377" s="232"/>
      <c r="F377" s="235" t="s">
        <v>587</v>
      </c>
      <c r="G377" s="232"/>
      <c r="H377" s="236">
        <v>10.44</v>
      </c>
      <c r="I377" s="237"/>
      <c r="J377" s="232"/>
      <c r="K377" s="232"/>
      <c r="L377" s="238"/>
      <c r="M377" s="279"/>
      <c r="N377" s="280"/>
      <c r="O377" s="280"/>
      <c r="P377" s="280"/>
      <c r="Q377" s="280"/>
      <c r="R377" s="280"/>
      <c r="S377" s="280"/>
      <c r="T377" s="281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2" t="s">
        <v>139</v>
      </c>
      <c r="AU377" s="242" t="s">
        <v>86</v>
      </c>
      <c r="AV377" s="13" t="s">
        <v>86</v>
      </c>
      <c r="AW377" s="13" t="s">
        <v>4</v>
      </c>
      <c r="AX377" s="13" t="s">
        <v>84</v>
      </c>
      <c r="AY377" s="242" t="s">
        <v>129</v>
      </c>
    </row>
    <row r="378" s="2" customFormat="1" ht="6.96" customHeight="1">
      <c r="A378" s="38"/>
      <c r="B378" s="66"/>
      <c r="C378" s="67"/>
      <c r="D378" s="67"/>
      <c r="E378" s="67"/>
      <c r="F378" s="67"/>
      <c r="G378" s="67"/>
      <c r="H378" s="67"/>
      <c r="I378" s="67"/>
      <c r="J378" s="67"/>
      <c r="K378" s="67"/>
      <c r="L378" s="44"/>
      <c r="M378" s="38"/>
      <c r="O378" s="38"/>
      <c r="P378" s="38"/>
      <c r="Q378" s="38"/>
      <c r="R378" s="38"/>
      <c r="S378" s="38"/>
      <c r="T378" s="38"/>
      <c r="U378" s="38"/>
      <c r="V378" s="38"/>
      <c r="W378" s="38"/>
      <c r="X378" s="38"/>
      <c r="Y378" s="38"/>
      <c r="Z378" s="38"/>
      <c r="AA378" s="38"/>
      <c r="AB378" s="38"/>
      <c r="AC378" s="38"/>
      <c r="AD378" s="38"/>
      <c r="AE378" s="38"/>
    </row>
  </sheetData>
  <sheetProtection sheet="1" autoFilter="0" formatColumns="0" formatRows="0" objects="1" scenarios="1" spinCount="100000" saltValue="OyP8wISFX7lgq/FFIHU3bdEhSybx2yczdXbFOARe6Al4OrFPW7j2J6A8LWplYuF+L2JEx750Kzz6iXT5AcODqQ==" hashValue="7lMEuAvQO9EMUFb/H/619jBrkQYFvQ3HmZPqFwh6oenwh/2Fz2Knurx1Y1kb++FZN//f7VPpX4TecCLs1dPTPA==" algorithmName="SHA-512" password="CC35"/>
  <autoFilter ref="C128:K377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střechy a fasády konzervačního pracoviště v Horní Suché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588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589</v>
      </c>
      <c r="G12" s="38"/>
      <c r="H12" s="38"/>
      <c r="I12" s="140" t="s">
        <v>22</v>
      </c>
      <c r="J12" s="144" t="str">
        <f>'Rekapitulace stavby'!AN8</f>
        <v>16. 6. 2025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MUZEUM Těšínska, p.o.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tr">
        <f>IF('Rekapitulace stavby'!E17="","",'Rekapitulace stavby'!E17)</f>
        <v>ATRIS s.r.o.</v>
      </c>
      <c r="F21" s="38"/>
      <c r="G21" s="38"/>
      <c r="H21" s="38"/>
      <c r="I21" s="140" t="s">
        <v>27</v>
      </c>
      <c r="J21" s="143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tr">
        <f>IF('Rekapitulace stavby'!E20="","",'Rekapitulace stavby'!E20)</f>
        <v>Barbora Kyšková</v>
      </c>
      <c r="F24" s="38"/>
      <c r="G24" s="38"/>
      <c r="H24" s="38"/>
      <c r="I24" s="140" t="s">
        <v>27</v>
      </c>
      <c r="J24" s="143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ROUND((SUM(BE121:BE179)),  2)</f>
        <v>0</v>
      </c>
      <c r="G33" s="38"/>
      <c r="H33" s="38"/>
      <c r="I33" s="155">
        <v>0.21</v>
      </c>
      <c r="J33" s="154">
        <f>ROUND(((SUM(BE121:BE179))*I33),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ROUND((SUM(BF121:BF179)),  2)</f>
        <v>0</v>
      </c>
      <c r="G34" s="38"/>
      <c r="H34" s="38"/>
      <c r="I34" s="155">
        <v>0.12</v>
      </c>
      <c r="J34" s="154">
        <f>ROUND(((SUM(BF121:BF179))*I34),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ROUND((SUM(BG121:BG179)),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ROUND((SUM(BH121:BH179)),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ROUND((SUM(BI121:BI179)),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střechy a fasády konzervačního pracoviště v Horní Suché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002 - Hromosvod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16. 6. 2025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MUZEUM Těšínska, p.o.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590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591</v>
      </c>
      <c r="E98" s="182"/>
      <c r="F98" s="182"/>
      <c r="G98" s="182"/>
      <c r="H98" s="182"/>
      <c r="I98" s="182"/>
      <c r="J98" s="183">
        <f>J138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592</v>
      </c>
      <c r="E99" s="182"/>
      <c r="F99" s="182"/>
      <c r="G99" s="182"/>
      <c r="H99" s="182"/>
      <c r="I99" s="182"/>
      <c r="J99" s="183">
        <f>J145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593</v>
      </c>
      <c r="E100" s="182"/>
      <c r="F100" s="182"/>
      <c r="G100" s="182"/>
      <c r="H100" s="182"/>
      <c r="I100" s="182"/>
      <c r="J100" s="183">
        <f>J171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594</v>
      </c>
      <c r="E101" s="182"/>
      <c r="F101" s="182"/>
      <c r="G101" s="182"/>
      <c r="H101" s="182"/>
      <c r="I101" s="182"/>
      <c r="J101" s="183">
        <f>J176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Oprava střechy a fasády konzervačního pracoviště v Horní Suché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002 - Hromosvod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 xml:space="preserve"> </v>
      </c>
      <c r="G115" s="40"/>
      <c r="H115" s="40"/>
      <c r="I115" s="32" t="s">
        <v>22</v>
      </c>
      <c r="J115" s="79" t="str">
        <f>IF(J12="","",J12)</f>
        <v>16. 6. 2025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MUZEUM Těšínska, p.o.</v>
      </c>
      <c r="G117" s="40"/>
      <c r="H117" s="40"/>
      <c r="I117" s="32" t="s">
        <v>30</v>
      </c>
      <c r="J117" s="36" t="str">
        <f>E21</f>
        <v>ATRIS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>Barbora Kyšková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115</v>
      </c>
      <c r="D120" s="194" t="s">
        <v>61</v>
      </c>
      <c r="E120" s="194" t="s">
        <v>57</v>
      </c>
      <c r="F120" s="194" t="s">
        <v>58</v>
      </c>
      <c r="G120" s="194" t="s">
        <v>116</v>
      </c>
      <c r="H120" s="194" t="s">
        <v>117</v>
      </c>
      <c r="I120" s="194" t="s">
        <v>118</v>
      </c>
      <c r="J120" s="194" t="s">
        <v>98</v>
      </c>
      <c r="K120" s="195" t="s">
        <v>119</v>
      </c>
      <c r="L120" s="196"/>
      <c r="M120" s="100" t="s">
        <v>1</v>
      </c>
      <c r="N120" s="101" t="s">
        <v>40</v>
      </c>
      <c r="O120" s="101" t="s">
        <v>120</v>
      </c>
      <c r="P120" s="101" t="s">
        <v>121</v>
      </c>
      <c r="Q120" s="101" t="s">
        <v>122</v>
      </c>
      <c r="R120" s="101" t="s">
        <v>123</v>
      </c>
      <c r="S120" s="101" t="s">
        <v>124</v>
      </c>
      <c r="T120" s="102" t="s">
        <v>125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126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P122+P138+P145+P171+P176</f>
        <v>0</v>
      </c>
      <c r="Q121" s="104"/>
      <c r="R121" s="199">
        <f>R122+R138+R145+R171+R176</f>
        <v>0</v>
      </c>
      <c r="S121" s="104"/>
      <c r="T121" s="200">
        <f>T122+T138+T145+T171+T176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100</v>
      </c>
      <c r="BK121" s="201">
        <f>BK122+BK138+BK145+BK171+BK176</f>
        <v>0</v>
      </c>
    </row>
    <row r="122" s="12" customFormat="1" ht="25.92" customHeight="1">
      <c r="A122" s="12"/>
      <c r="B122" s="202"/>
      <c r="C122" s="203"/>
      <c r="D122" s="204" t="s">
        <v>75</v>
      </c>
      <c r="E122" s="205" t="s">
        <v>595</v>
      </c>
      <c r="F122" s="205" t="s">
        <v>596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SUM(P123:P137)</f>
        <v>0</v>
      </c>
      <c r="Q122" s="210"/>
      <c r="R122" s="211">
        <f>SUM(R123:R137)</f>
        <v>0</v>
      </c>
      <c r="S122" s="210"/>
      <c r="T122" s="212">
        <f>SUM(T123:T137)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84</v>
      </c>
      <c r="AT122" s="214" t="s">
        <v>75</v>
      </c>
      <c r="AU122" s="214" t="s">
        <v>76</v>
      </c>
      <c r="AY122" s="213" t="s">
        <v>129</v>
      </c>
      <c r="BK122" s="215">
        <f>SUM(BK123:BK137)</f>
        <v>0</v>
      </c>
    </row>
    <row r="123" s="2" customFormat="1" ht="21.75" customHeight="1">
      <c r="A123" s="38"/>
      <c r="B123" s="39"/>
      <c r="C123" s="218" t="s">
        <v>84</v>
      </c>
      <c r="D123" s="218" t="s">
        <v>132</v>
      </c>
      <c r="E123" s="219" t="s">
        <v>597</v>
      </c>
      <c r="F123" s="220" t="s">
        <v>598</v>
      </c>
      <c r="G123" s="221" t="s">
        <v>135</v>
      </c>
      <c r="H123" s="222">
        <v>68</v>
      </c>
      <c r="I123" s="223"/>
      <c r="J123" s="224">
        <f>ROUND(I123*H123,2)</f>
        <v>0</v>
      </c>
      <c r="K123" s="220" t="s">
        <v>1</v>
      </c>
      <c r="L123" s="44"/>
      <c r="M123" s="225" t="s">
        <v>1</v>
      </c>
      <c r="N123" s="226" t="s">
        <v>41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137</v>
      </c>
      <c r="AT123" s="229" t="s">
        <v>132</v>
      </c>
      <c r="AU123" s="229" t="s">
        <v>84</v>
      </c>
      <c r="AY123" s="17" t="s">
        <v>129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84</v>
      </c>
      <c r="BK123" s="230">
        <f>ROUND(I123*H123,2)</f>
        <v>0</v>
      </c>
      <c r="BL123" s="17" t="s">
        <v>137</v>
      </c>
      <c r="BM123" s="229" t="s">
        <v>86</v>
      </c>
    </row>
    <row r="124" s="2" customFormat="1" ht="21.75" customHeight="1">
      <c r="A124" s="38"/>
      <c r="B124" s="39"/>
      <c r="C124" s="218" t="s">
        <v>86</v>
      </c>
      <c r="D124" s="218" t="s">
        <v>132</v>
      </c>
      <c r="E124" s="219" t="s">
        <v>599</v>
      </c>
      <c r="F124" s="220" t="s">
        <v>600</v>
      </c>
      <c r="G124" s="221" t="s">
        <v>135</v>
      </c>
      <c r="H124" s="222">
        <v>25</v>
      </c>
      <c r="I124" s="223"/>
      <c r="J124" s="224">
        <f>ROUND(I124*H124,2)</f>
        <v>0</v>
      </c>
      <c r="K124" s="220" t="s">
        <v>1</v>
      </c>
      <c r="L124" s="44"/>
      <c r="M124" s="225" t="s">
        <v>1</v>
      </c>
      <c r="N124" s="226" t="s">
        <v>41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137</v>
      </c>
      <c r="AT124" s="229" t="s">
        <v>132</v>
      </c>
      <c r="AU124" s="229" t="s">
        <v>84</v>
      </c>
      <c r="AY124" s="17" t="s">
        <v>129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84</v>
      </c>
      <c r="BK124" s="230">
        <f>ROUND(I124*H124,2)</f>
        <v>0</v>
      </c>
      <c r="BL124" s="17" t="s">
        <v>137</v>
      </c>
      <c r="BM124" s="229" t="s">
        <v>137</v>
      </c>
    </row>
    <row r="125" s="2" customFormat="1" ht="16.5" customHeight="1">
      <c r="A125" s="38"/>
      <c r="B125" s="39"/>
      <c r="C125" s="218" t="s">
        <v>147</v>
      </c>
      <c r="D125" s="218" t="s">
        <v>132</v>
      </c>
      <c r="E125" s="219" t="s">
        <v>601</v>
      </c>
      <c r="F125" s="220" t="s">
        <v>602</v>
      </c>
      <c r="G125" s="221" t="s">
        <v>135</v>
      </c>
      <c r="H125" s="222">
        <v>160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41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137</v>
      </c>
      <c r="AT125" s="229" t="s">
        <v>132</v>
      </c>
      <c r="AU125" s="229" t="s">
        <v>84</v>
      </c>
      <c r="AY125" s="17" t="s">
        <v>129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84</v>
      </c>
      <c r="BK125" s="230">
        <f>ROUND(I125*H125,2)</f>
        <v>0</v>
      </c>
      <c r="BL125" s="17" t="s">
        <v>137</v>
      </c>
      <c r="BM125" s="229" t="s">
        <v>130</v>
      </c>
    </row>
    <row r="126" s="2" customFormat="1" ht="16.5" customHeight="1">
      <c r="A126" s="38"/>
      <c r="B126" s="39"/>
      <c r="C126" s="218" t="s">
        <v>137</v>
      </c>
      <c r="D126" s="218" t="s">
        <v>132</v>
      </c>
      <c r="E126" s="219" t="s">
        <v>601</v>
      </c>
      <c r="F126" s="220" t="s">
        <v>602</v>
      </c>
      <c r="G126" s="221" t="s">
        <v>135</v>
      </c>
      <c r="H126" s="222">
        <v>30</v>
      </c>
      <c r="I126" s="223"/>
      <c r="J126" s="224">
        <f>ROUND(I126*H126,2)</f>
        <v>0</v>
      </c>
      <c r="K126" s="220" t="s">
        <v>1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137</v>
      </c>
      <c r="AT126" s="229" t="s">
        <v>132</v>
      </c>
      <c r="AU126" s="229" t="s">
        <v>84</v>
      </c>
      <c r="AY126" s="17" t="s">
        <v>129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84</v>
      </c>
      <c r="BK126" s="230">
        <f>ROUND(I126*H126,2)</f>
        <v>0</v>
      </c>
      <c r="BL126" s="17" t="s">
        <v>137</v>
      </c>
      <c r="BM126" s="229" t="s">
        <v>151</v>
      </c>
    </row>
    <row r="127" s="2" customFormat="1" ht="16.5" customHeight="1">
      <c r="A127" s="38"/>
      <c r="B127" s="39"/>
      <c r="C127" s="218" t="s">
        <v>157</v>
      </c>
      <c r="D127" s="218" t="s">
        <v>132</v>
      </c>
      <c r="E127" s="219" t="s">
        <v>601</v>
      </c>
      <c r="F127" s="220" t="s">
        <v>602</v>
      </c>
      <c r="G127" s="221" t="s">
        <v>135</v>
      </c>
      <c r="H127" s="222">
        <v>80</v>
      </c>
      <c r="I127" s="223"/>
      <c r="J127" s="224">
        <f>ROUND(I127*H127,2)</f>
        <v>0</v>
      </c>
      <c r="K127" s="220" t="s">
        <v>1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137</v>
      </c>
      <c r="AT127" s="229" t="s">
        <v>132</v>
      </c>
      <c r="AU127" s="229" t="s">
        <v>84</v>
      </c>
      <c r="AY127" s="17" t="s">
        <v>129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137</v>
      </c>
      <c r="BM127" s="229" t="s">
        <v>188</v>
      </c>
    </row>
    <row r="128" s="2" customFormat="1" ht="16.5" customHeight="1">
      <c r="A128" s="38"/>
      <c r="B128" s="39"/>
      <c r="C128" s="218" t="s">
        <v>130</v>
      </c>
      <c r="D128" s="218" t="s">
        <v>132</v>
      </c>
      <c r="E128" s="219" t="s">
        <v>603</v>
      </c>
      <c r="F128" s="220" t="s">
        <v>604</v>
      </c>
      <c r="G128" s="221" t="s">
        <v>605</v>
      </c>
      <c r="H128" s="222">
        <v>1</v>
      </c>
      <c r="I128" s="223"/>
      <c r="J128" s="224">
        <f>ROUND(I128*H128,2)</f>
        <v>0</v>
      </c>
      <c r="K128" s="220" t="s">
        <v>1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137</v>
      </c>
      <c r="AT128" s="229" t="s">
        <v>132</v>
      </c>
      <c r="AU128" s="229" t="s">
        <v>84</v>
      </c>
      <c r="AY128" s="17" t="s">
        <v>129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137</v>
      </c>
      <c r="BM128" s="229" t="s">
        <v>8</v>
      </c>
    </row>
    <row r="129" s="2" customFormat="1" ht="16.5" customHeight="1">
      <c r="A129" s="38"/>
      <c r="B129" s="39"/>
      <c r="C129" s="218" t="s">
        <v>166</v>
      </c>
      <c r="D129" s="218" t="s">
        <v>132</v>
      </c>
      <c r="E129" s="219" t="s">
        <v>606</v>
      </c>
      <c r="F129" s="220" t="s">
        <v>607</v>
      </c>
      <c r="G129" s="221" t="s">
        <v>605</v>
      </c>
      <c r="H129" s="222">
        <v>106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137</v>
      </c>
      <c r="AT129" s="229" t="s">
        <v>132</v>
      </c>
      <c r="AU129" s="229" t="s">
        <v>84</v>
      </c>
      <c r="AY129" s="17" t="s">
        <v>129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137</v>
      </c>
      <c r="BM129" s="229" t="s">
        <v>208</v>
      </c>
    </row>
    <row r="130" s="2" customFormat="1" ht="16.5" customHeight="1">
      <c r="A130" s="38"/>
      <c r="B130" s="39"/>
      <c r="C130" s="218" t="s">
        <v>151</v>
      </c>
      <c r="D130" s="218" t="s">
        <v>132</v>
      </c>
      <c r="E130" s="219" t="s">
        <v>608</v>
      </c>
      <c r="F130" s="220" t="s">
        <v>609</v>
      </c>
      <c r="G130" s="221" t="s">
        <v>605</v>
      </c>
      <c r="H130" s="222">
        <v>1</v>
      </c>
      <c r="I130" s="223"/>
      <c r="J130" s="224">
        <f>ROUND(I130*H130,2)</f>
        <v>0</v>
      </c>
      <c r="K130" s="220" t="s">
        <v>1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</v>
      </c>
      <c r="R130" s="227">
        <f>Q130*H130</f>
        <v>0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137</v>
      </c>
      <c r="AT130" s="229" t="s">
        <v>132</v>
      </c>
      <c r="AU130" s="229" t="s">
        <v>84</v>
      </c>
      <c r="AY130" s="17" t="s">
        <v>129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137</v>
      </c>
      <c r="BM130" s="229" t="s">
        <v>216</v>
      </c>
    </row>
    <row r="131" s="2" customFormat="1" ht="16.5" customHeight="1">
      <c r="A131" s="38"/>
      <c r="B131" s="39"/>
      <c r="C131" s="218" t="s">
        <v>177</v>
      </c>
      <c r="D131" s="218" t="s">
        <v>132</v>
      </c>
      <c r="E131" s="219" t="s">
        <v>610</v>
      </c>
      <c r="F131" s="220" t="s">
        <v>611</v>
      </c>
      <c r="G131" s="221" t="s">
        <v>605</v>
      </c>
      <c r="H131" s="222">
        <v>14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137</v>
      </c>
      <c r="AT131" s="229" t="s">
        <v>132</v>
      </c>
      <c r="AU131" s="229" t="s">
        <v>84</v>
      </c>
      <c r="AY131" s="17" t="s">
        <v>129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137</v>
      </c>
      <c r="BM131" s="229" t="s">
        <v>225</v>
      </c>
    </row>
    <row r="132" s="2" customFormat="1" ht="16.5" customHeight="1">
      <c r="A132" s="38"/>
      <c r="B132" s="39"/>
      <c r="C132" s="218" t="s">
        <v>188</v>
      </c>
      <c r="D132" s="218" t="s">
        <v>132</v>
      </c>
      <c r="E132" s="219" t="s">
        <v>612</v>
      </c>
      <c r="F132" s="220" t="s">
        <v>613</v>
      </c>
      <c r="G132" s="221" t="s">
        <v>605</v>
      </c>
      <c r="H132" s="222">
        <v>11</v>
      </c>
      <c r="I132" s="223"/>
      <c r="J132" s="224">
        <f>ROUND(I132*H132,2)</f>
        <v>0</v>
      </c>
      <c r="K132" s="220" t="s">
        <v>1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137</v>
      </c>
      <c r="AT132" s="229" t="s">
        <v>132</v>
      </c>
      <c r="AU132" s="229" t="s">
        <v>84</v>
      </c>
      <c r="AY132" s="17" t="s">
        <v>129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137</v>
      </c>
      <c r="BM132" s="229" t="s">
        <v>240</v>
      </c>
    </row>
    <row r="133" s="2" customFormat="1" ht="16.5" customHeight="1">
      <c r="A133" s="38"/>
      <c r="B133" s="39"/>
      <c r="C133" s="218" t="s">
        <v>193</v>
      </c>
      <c r="D133" s="218" t="s">
        <v>132</v>
      </c>
      <c r="E133" s="219" t="s">
        <v>614</v>
      </c>
      <c r="F133" s="220" t="s">
        <v>615</v>
      </c>
      <c r="G133" s="221" t="s">
        <v>605</v>
      </c>
      <c r="H133" s="222">
        <v>21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137</v>
      </c>
      <c r="AT133" s="229" t="s">
        <v>132</v>
      </c>
      <c r="AU133" s="229" t="s">
        <v>84</v>
      </c>
      <c r="AY133" s="17" t="s">
        <v>129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137</v>
      </c>
      <c r="BM133" s="229" t="s">
        <v>249</v>
      </c>
    </row>
    <row r="134" s="2" customFormat="1" ht="21.75" customHeight="1">
      <c r="A134" s="38"/>
      <c r="B134" s="39"/>
      <c r="C134" s="218" t="s">
        <v>8</v>
      </c>
      <c r="D134" s="218" t="s">
        <v>132</v>
      </c>
      <c r="E134" s="219" t="s">
        <v>616</v>
      </c>
      <c r="F134" s="220" t="s">
        <v>617</v>
      </c>
      <c r="G134" s="221" t="s">
        <v>605</v>
      </c>
      <c r="H134" s="222">
        <v>6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137</v>
      </c>
      <c r="AT134" s="229" t="s">
        <v>132</v>
      </c>
      <c r="AU134" s="229" t="s">
        <v>84</v>
      </c>
      <c r="AY134" s="17" t="s">
        <v>129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137</v>
      </c>
      <c r="BM134" s="229" t="s">
        <v>258</v>
      </c>
    </row>
    <row r="135" s="2" customFormat="1" ht="16.5" customHeight="1">
      <c r="A135" s="38"/>
      <c r="B135" s="39"/>
      <c r="C135" s="218" t="s">
        <v>203</v>
      </c>
      <c r="D135" s="218" t="s">
        <v>132</v>
      </c>
      <c r="E135" s="219" t="s">
        <v>618</v>
      </c>
      <c r="F135" s="220" t="s">
        <v>619</v>
      </c>
      <c r="G135" s="221" t="s">
        <v>605</v>
      </c>
      <c r="H135" s="222">
        <v>11</v>
      </c>
      <c r="I135" s="223"/>
      <c r="J135" s="224">
        <f>ROUND(I135*H135,2)</f>
        <v>0</v>
      </c>
      <c r="K135" s="220" t="s">
        <v>1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137</v>
      </c>
      <c r="AT135" s="229" t="s">
        <v>132</v>
      </c>
      <c r="AU135" s="229" t="s">
        <v>84</v>
      </c>
      <c r="AY135" s="17" t="s">
        <v>129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137</v>
      </c>
      <c r="BM135" s="229" t="s">
        <v>268</v>
      </c>
    </row>
    <row r="136" s="2" customFormat="1" ht="16.5" customHeight="1">
      <c r="A136" s="38"/>
      <c r="B136" s="39"/>
      <c r="C136" s="218" t="s">
        <v>208</v>
      </c>
      <c r="D136" s="218" t="s">
        <v>132</v>
      </c>
      <c r="E136" s="219" t="s">
        <v>620</v>
      </c>
      <c r="F136" s="220" t="s">
        <v>621</v>
      </c>
      <c r="G136" s="221" t="s">
        <v>605</v>
      </c>
      <c r="H136" s="222">
        <v>80</v>
      </c>
      <c r="I136" s="223"/>
      <c r="J136" s="224">
        <f>ROUND(I136*H136,2)</f>
        <v>0</v>
      </c>
      <c r="K136" s="220" t="s">
        <v>1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137</v>
      </c>
      <c r="AT136" s="229" t="s">
        <v>132</v>
      </c>
      <c r="AU136" s="229" t="s">
        <v>84</v>
      </c>
      <c r="AY136" s="17" t="s">
        <v>129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137</v>
      </c>
      <c r="BM136" s="229" t="s">
        <v>278</v>
      </c>
    </row>
    <row r="137" s="2" customFormat="1" ht="16.5" customHeight="1">
      <c r="A137" s="38"/>
      <c r="B137" s="39"/>
      <c r="C137" s="218" t="s">
        <v>212</v>
      </c>
      <c r="D137" s="218" t="s">
        <v>132</v>
      </c>
      <c r="E137" s="219" t="s">
        <v>622</v>
      </c>
      <c r="F137" s="220" t="s">
        <v>623</v>
      </c>
      <c r="G137" s="221" t="s">
        <v>605</v>
      </c>
      <c r="H137" s="222">
        <v>2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137</v>
      </c>
      <c r="AT137" s="229" t="s">
        <v>132</v>
      </c>
      <c r="AU137" s="229" t="s">
        <v>84</v>
      </c>
      <c r="AY137" s="17" t="s">
        <v>129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137</v>
      </c>
      <c r="BM137" s="229" t="s">
        <v>287</v>
      </c>
    </row>
    <row r="138" s="12" customFormat="1" ht="25.92" customHeight="1">
      <c r="A138" s="12"/>
      <c r="B138" s="202"/>
      <c r="C138" s="203"/>
      <c r="D138" s="204" t="s">
        <v>75</v>
      </c>
      <c r="E138" s="205" t="s">
        <v>624</v>
      </c>
      <c r="F138" s="205" t="s">
        <v>625</v>
      </c>
      <c r="G138" s="203"/>
      <c r="H138" s="203"/>
      <c r="I138" s="206"/>
      <c r="J138" s="207">
        <f>BK138</f>
        <v>0</v>
      </c>
      <c r="K138" s="203"/>
      <c r="L138" s="208"/>
      <c r="M138" s="209"/>
      <c r="N138" s="210"/>
      <c r="O138" s="210"/>
      <c r="P138" s="211">
        <f>SUM(P139:P144)</f>
        <v>0</v>
      </c>
      <c r="Q138" s="210"/>
      <c r="R138" s="211">
        <f>SUM(R139:R144)</f>
        <v>0</v>
      </c>
      <c r="S138" s="210"/>
      <c r="T138" s="212">
        <f>SUM(T139:T144)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3" t="s">
        <v>84</v>
      </c>
      <c r="AT138" s="214" t="s">
        <v>75</v>
      </c>
      <c r="AU138" s="214" t="s">
        <v>76</v>
      </c>
      <c r="AY138" s="213" t="s">
        <v>129</v>
      </c>
      <c r="BK138" s="215">
        <f>SUM(BK139:BK144)</f>
        <v>0</v>
      </c>
    </row>
    <row r="139" s="2" customFormat="1" ht="16.5" customHeight="1">
      <c r="A139" s="38"/>
      <c r="B139" s="39"/>
      <c r="C139" s="218" t="s">
        <v>216</v>
      </c>
      <c r="D139" s="218" t="s">
        <v>132</v>
      </c>
      <c r="E139" s="219" t="s">
        <v>626</v>
      </c>
      <c r="F139" s="220" t="s">
        <v>627</v>
      </c>
      <c r="G139" s="221" t="s">
        <v>135</v>
      </c>
      <c r="H139" s="222">
        <v>80</v>
      </c>
      <c r="I139" s="223"/>
      <c r="J139" s="224">
        <f>ROUND(I139*H139,2)</f>
        <v>0</v>
      </c>
      <c r="K139" s="220" t="s">
        <v>1</v>
      </c>
      <c r="L139" s="44"/>
      <c r="M139" s="225" t="s">
        <v>1</v>
      </c>
      <c r="N139" s="226" t="s">
        <v>41</v>
      </c>
      <c r="O139" s="91"/>
      <c r="P139" s="227">
        <f>O139*H139</f>
        <v>0</v>
      </c>
      <c r="Q139" s="227">
        <v>0</v>
      </c>
      <c r="R139" s="227">
        <f>Q139*H139</f>
        <v>0</v>
      </c>
      <c r="S139" s="227">
        <v>0</v>
      </c>
      <c r="T139" s="228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9" t="s">
        <v>137</v>
      </c>
      <c r="AT139" s="229" t="s">
        <v>132</v>
      </c>
      <c r="AU139" s="229" t="s">
        <v>84</v>
      </c>
      <c r="AY139" s="17" t="s">
        <v>129</v>
      </c>
      <c r="BE139" s="230">
        <f>IF(N139="základní",J139,0)</f>
        <v>0</v>
      </c>
      <c r="BF139" s="230">
        <f>IF(N139="snížená",J139,0)</f>
        <v>0</v>
      </c>
      <c r="BG139" s="230">
        <f>IF(N139="zákl. přenesená",J139,0)</f>
        <v>0</v>
      </c>
      <c r="BH139" s="230">
        <f>IF(N139="sníž. přenesená",J139,0)</f>
        <v>0</v>
      </c>
      <c r="BI139" s="230">
        <f>IF(N139="nulová",J139,0)</f>
        <v>0</v>
      </c>
      <c r="BJ139" s="17" t="s">
        <v>84</v>
      </c>
      <c r="BK139" s="230">
        <f>ROUND(I139*H139,2)</f>
        <v>0</v>
      </c>
      <c r="BL139" s="17" t="s">
        <v>137</v>
      </c>
      <c r="BM139" s="229" t="s">
        <v>296</v>
      </c>
    </row>
    <row r="140" s="2" customFormat="1" ht="16.5" customHeight="1">
      <c r="A140" s="38"/>
      <c r="B140" s="39"/>
      <c r="C140" s="218" t="s">
        <v>221</v>
      </c>
      <c r="D140" s="218" t="s">
        <v>132</v>
      </c>
      <c r="E140" s="219" t="s">
        <v>628</v>
      </c>
      <c r="F140" s="220" t="s">
        <v>629</v>
      </c>
      <c r="G140" s="221" t="s">
        <v>135</v>
      </c>
      <c r="H140" s="222">
        <v>4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137</v>
      </c>
      <c r="AT140" s="229" t="s">
        <v>132</v>
      </c>
      <c r="AU140" s="229" t="s">
        <v>84</v>
      </c>
      <c r="AY140" s="17" t="s">
        <v>129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84</v>
      </c>
      <c r="BK140" s="230">
        <f>ROUND(I140*H140,2)</f>
        <v>0</v>
      </c>
      <c r="BL140" s="17" t="s">
        <v>137</v>
      </c>
      <c r="BM140" s="229" t="s">
        <v>305</v>
      </c>
    </row>
    <row r="141" s="2" customFormat="1" ht="16.5" customHeight="1">
      <c r="A141" s="38"/>
      <c r="B141" s="39"/>
      <c r="C141" s="218" t="s">
        <v>225</v>
      </c>
      <c r="D141" s="218" t="s">
        <v>132</v>
      </c>
      <c r="E141" s="219" t="s">
        <v>630</v>
      </c>
      <c r="F141" s="220" t="s">
        <v>631</v>
      </c>
      <c r="G141" s="221" t="s">
        <v>234</v>
      </c>
      <c r="H141" s="222">
        <v>20</v>
      </c>
      <c r="I141" s="223"/>
      <c r="J141" s="224">
        <f>ROUND(I141*H141,2)</f>
        <v>0</v>
      </c>
      <c r="K141" s="220" t="s">
        <v>1</v>
      </c>
      <c r="L141" s="44"/>
      <c r="M141" s="225" t="s">
        <v>1</v>
      </c>
      <c r="N141" s="226" t="s">
        <v>41</v>
      </c>
      <c r="O141" s="9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9" t="s">
        <v>137</v>
      </c>
      <c r="AT141" s="229" t="s">
        <v>132</v>
      </c>
      <c r="AU141" s="229" t="s">
        <v>84</v>
      </c>
      <c r="AY141" s="17" t="s">
        <v>129</v>
      </c>
      <c r="BE141" s="230">
        <f>IF(N141="základní",J141,0)</f>
        <v>0</v>
      </c>
      <c r="BF141" s="230">
        <f>IF(N141="snížená",J141,0)</f>
        <v>0</v>
      </c>
      <c r="BG141" s="230">
        <f>IF(N141="zákl. přenesená",J141,0)</f>
        <v>0</v>
      </c>
      <c r="BH141" s="230">
        <f>IF(N141="sníž. přenesená",J141,0)</f>
        <v>0</v>
      </c>
      <c r="BI141" s="230">
        <f>IF(N141="nulová",J141,0)</f>
        <v>0</v>
      </c>
      <c r="BJ141" s="17" t="s">
        <v>84</v>
      </c>
      <c r="BK141" s="230">
        <f>ROUND(I141*H141,2)</f>
        <v>0</v>
      </c>
      <c r="BL141" s="17" t="s">
        <v>137</v>
      </c>
      <c r="BM141" s="229" t="s">
        <v>319</v>
      </c>
    </row>
    <row r="142" s="2" customFormat="1" ht="16.5" customHeight="1">
      <c r="A142" s="38"/>
      <c r="B142" s="39"/>
      <c r="C142" s="218" t="s">
        <v>231</v>
      </c>
      <c r="D142" s="218" t="s">
        <v>132</v>
      </c>
      <c r="E142" s="219" t="s">
        <v>632</v>
      </c>
      <c r="F142" s="220" t="s">
        <v>633</v>
      </c>
      <c r="G142" s="221" t="s">
        <v>135</v>
      </c>
      <c r="H142" s="222">
        <v>80</v>
      </c>
      <c r="I142" s="223"/>
      <c r="J142" s="224">
        <f>ROUND(I142*H142,2)</f>
        <v>0</v>
      </c>
      <c r="K142" s="220" t="s">
        <v>1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137</v>
      </c>
      <c r="AT142" s="229" t="s">
        <v>132</v>
      </c>
      <c r="AU142" s="229" t="s">
        <v>84</v>
      </c>
      <c r="AY142" s="17" t="s">
        <v>129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137</v>
      </c>
      <c r="BM142" s="229" t="s">
        <v>333</v>
      </c>
    </row>
    <row r="143" s="2" customFormat="1" ht="16.5" customHeight="1">
      <c r="A143" s="38"/>
      <c r="B143" s="39"/>
      <c r="C143" s="218" t="s">
        <v>240</v>
      </c>
      <c r="D143" s="218" t="s">
        <v>132</v>
      </c>
      <c r="E143" s="219" t="s">
        <v>634</v>
      </c>
      <c r="F143" s="220" t="s">
        <v>635</v>
      </c>
      <c r="G143" s="221" t="s">
        <v>135</v>
      </c>
      <c r="H143" s="222">
        <v>80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137</v>
      </c>
      <c r="AT143" s="229" t="s">
        <v>132</v>
      </c>
      <c r="AU143" s="229" t="s">
        <v>84</v>
      </c>
      <c r="AY143" s="17" t="s">
        <v>129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137</v>
      </c>
      <c r="BM143" s="229" t="s">
        <v>343</v>
      </c>
    </row>
    <row r="144" s="2" customFormat="1" ht="16.5" customHeight="1">
      <c r="A144" s="38"/>
      <c r="B144" s="39"/>
      <c r="C144" s="218" t="s">
        <v>7</v>
      </c>
      <c r="D144" s="218" t="s">
        <v>132</v>
      </c>
      <c r="E144" s="219" t="s">
        <v>636</v>
      </c>
      <c r="F144" s="220" t="s">
        <v>637</v>
      </c>
      <c r="G144" s="221" t="s">
        <v>135</v>
      </c>
      <c r="H144" s="222">
        <v>4</v>
      </c>
      <c r="I144" s="223"/>
      <c r="J144" s="224">
        <f>ROUND(I144*H144,2)</f>
        <v>0</v>
      </c>
      <c r="K144" s="220" t="s">
        <v>1</v>
      </c>
      <c r="L144" s="44"/>
      <c r="M144" s="225" t="s">
        <v>1</v>
      </c>
      <c r="N144" s="226" t="s">
        <v>41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137</v>
      </c>
      <c r="AT144" s="229" t="s">
        <v>132</v>
      </c>
      <c r="AU144" s="229" t="s">
        <v>84</v>
      </c>
      <c r="AY144" s="17" t="s">
        <v>129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84</v>
      </c>
      <c r="BK144" s="230">
        <f>ROUND(I144*H144,2)</f>
        <v>0</v>
      </c>
      <c r="BL144" s="17" t="s">
        <v>137</v>
      </c>
      <c r="BM144" s="229" t="s">
        <v>356</v>
      </c>
    </row>
    <row r="145" s="12" customFormat="1" ht="25.92" customHeight="1">
      <c r="A145" s="12"/>
      <c r="B145" s="202"/>
      <c r="C145" s="203"/>
      <c r="D145" s="204" t="s">
        <v>75</v>
      </c>
      <c r="E145" s="205" t="s">
        <v>638</v>
      </c>
      <c r="F145" s="205" t="s">
        <v>639</v>
      </c>
      <c r="G145" s="203"/>
      <c r="H145" s="203"/>
      <c r="I145" s="206"/>
      <c r="J145" s="207">
        <f>BK145</f>
        <v>0</v>
      </c>
      <c r="K145" s="203"/>
      <c r="L145" s="208"/>
      <c r="M145" s="209"/>
      <c r="N145" s="210"/>
      <c r="O145" s="210"/>
      <c r="P145" s="211">
        <f>SUM(P146:P170)</f>
        <v>0</v>
      </c>
      <c r="Q145" s="210"/>
      <c r="R145" s="211">
        <f>SUM(R146:R170)</f>
        <v>0</v>
      </c>
      <c r="S145" s="210"/>
      <c r="T145" s="212">
        <f>SUM(T146:T170)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3" t="s">
        <v>84</v>
      </c>
      <c r="AT145" s="214" t="s">
        <v>75</v>
      </c>
      <c r="AU145" s="214" t="s">
        <v>76</v>
      </c>
      <c r="AY145" s="213" t="s">
        <v>129</v>
      </c>
      <c r="BK145" s="215">
        <f>SUM(BK146:BK170)</f>
        <v>0</v>
      </c>
    </row>
    <row r="146" s="2" customFormat="1" ht="16.5" customHeight="1">
      <c r="A146" s="38"/>
      <c r="B146" s="39"/>
      <c r="C146" s="218" t="s">
        <v>249</v>
      </c>
      <c r="D146" s="218" t="s">
        <v>132</v>
      </c>
      <c r="E146" s="219" t="s">
        <v>640</v>
      </c>
      <c r="F146" s="220" t="s">
        <v>641</v>
      </c>
      <c r="G146" s="221" t="s">
        <v>642</v>
      </c>
      <c r="H146" s="222">
        <v>22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41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137</v>
      </c>
      <c r="AT146" s="229" t="s">
        <v>132</v>
      </c>
      <c r="AU146" s="229" t="s">
        <v>84</v>
      </c>
      <c r="AY146" s="17" t="s">
        <v>129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84</v>
      </c>
      <c r="BK146" s="230">
        <f>ROUND(I146*H146,2)</f>
        <v>0</v>
      </c>
      <c r="BL146" s="17" t="s">
        <v>137</v>
      </c>
      <c r="BM146" s="229" t="s">
        <v>365</v>
      </c>
    </row>
    <row r="147" s="2" customFormat="1" ht="16.5" customHeight="1">
      <c r="A147" s="38"/>
      <c r="B147" s="39"/>
      <c r="C147" s="218" t="s">
        <v>253</v>
      </c>
      <c r="D147" s="218" t="s">
        <v>132</v>
      </c>
      <c r="E147" s="219" t="s">
        <v>643</v>
      </c>
      <c r="F147" s="220" t="s">
        <v>644</v>
      </c>
      <c r="G147" s="221" t="s">
        <v>645</v>
      </c>
      <c r="H147" s="222">
        <v>15</v>
      </c>
      <c r="I147" s="223"/>
      <c r="J147" s="224">
        <f>ROUND(I147*H147,2)</f>
        <v>0</v>
      </c>
      <c r="K147" s="220" t="s">
        <v>1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137</v>
      </c>
      <c r="AT147" s="229" t="s">
        <v>132</v>
      </c>
      <c r="AU147" s="229" t="s">
        <v>84</v>
      </c>
      <c r="AY147" s="17" t="s">
        <v>129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137</v>
      </c>
      <c r="BM147" s="229" t="s">
        <v>374</v>
      </c>
    </row>
    <row r="148" s="2" customFormat="1" ht="16.5" customHeight="1">
      <c r="A148" s="38"/>
      <c r="B148" s="39"/>
      <c r="C148" s="218" t="s">
        <v>258</v>
      </c>
      <c r="D148" s="218" t="s">
        <v>132</v>
      </c>
      <c r="E148" s="219" t="s">
        <v>646</v>
      </c>
      <c r="F148" s="220" t="s">
        <v>647</v>
      </c>
      <c r="G148" s="221" t="s">
        <v>648</v>
      </c>
      <c r="H148" s="222">
        <v>1</v>
      </c>
      <c r="I148" s="223"/>
      <c r="J148" s="224">
        <f>ROUND(I148*H148,2)</f>
        <v>0</v>
      </c>
      <c r="K148" s="220" t="s">
        <v>1</v>
      </c>
      <c r="L148" s="44"/>
      <c r="M148" s="225" t="s">
        <v>1</v>
      </c>
      <c r="N148" s="226" t="s">
        <v>41</v>
      </c>
      <c r="O148" s="9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9" t="s">
        <v>137</v>
      </c>
      <c r="AT148" s="229" t="s">
        <v>132</v>
      </c>
      <c r="AU148" s="229" t="s">
        <v>84</v>
      </c>
      <c r="AY148" s="17" t="s">
        <v>129</v>
      </c>
      <c r="BE148" s="230">
        <f>IF(N148="základní",J148,0)</f>
        <v>0</v>
      </c>
      <c r="BF148" s="230">
        <f>IF(N148="snížená",J148,0)</f>
        <v>0</v>
      </c>
      <c r="BG148" s="230">
        <f>IF(N148="zákl. přenesená",J148,0)</f>
        <v>0</v>
      </c>
      <c r="BH148" s="230">
        <f>IF(N148="sníž. přenesená",J148,0)</f>
        <v>0</v>
      </c>
      <c r="BI148" s="230">
        <f>IF(N148="nulová",J148,0)</f>
        <v>0</v>
      </c>
      <c r="BJ148" s="17" t="s">
        <v>84</v>
      </c>
      <c r="BK148" s="230">
        <f>ROUND(I148*H148,2)</f>
        <v>0</v>
      </c>
      <c r="BL148" s="17" t="s">
        <v>137</v>
      </c>
      <c r="BM148" s="229" t="s">
        <v>386</v>
      </c>
    </row>
    <row r="149" s="2" customFormat="1" ht="16.5" customHeight="1">
      <c r="A149" s="38"/>
      <c r="B149" s="39"/>
      <c r="C149" s="218" t="s">
        <v>263</v>
      </c>
      <c r="D149" s="218" t="s">
        <v>132</v>
      </c>
      <c r="E149" s="219" t="s">
        <v>649</v>
      </c>
      <c r="F149" s="220" t="s">
        <v>650</v>
      </c>
      <c r="G149" s="221" t="s">
        <v>642</v>
      </c>
      <c r="H149" s="222">
        <v>21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137</v>
      </c>
      <c r="AT149" s="229" t="s">
        <v>132</v>
      </c>
      <c r="AU149" s="229" t="s">
        <v>84</v>
      </c>
      <c r="AY149" s="17" t="s">
        <v>129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84</v>
      </c>
      <c r="BK149" s="230">
        <f>ROUND(I149*H149,2)</f>
        <v>0</v>
      </c>
      <c r="BL149" s="17" t="s">
        <v>137</v>
      </c>
      <c r="BM149" s="229" t="s">
        <v>395</v>
      </c>
    </row>
    <row r="150" s="2" customFormat="1" ht="16.5" customHeight="1">
      <c r="A150" s="38"/>
      <c r="B150" s="39"/>
      <c r="C150" s="218" t="s">
        <v>268</v>
      </c>
      <c r="D150" s="218" t="s">
        <v>132</v>
      </c>
      <c r="E150" s="219" t="s">
        <v>651</v>
      </c>
      <c r="F150" s="220" t="s">
        <v>652</v>
      </c>
      <c r="G150" s="221" t="s">
        <v>648</v>
      </c>
      <c r="H150" s="222">
        <v>11</v>
      </c>
      <c r="I150" s="223"/>
      <c r="J150" s="224">
        <f>ROUND(I150*H150,2)</f>
        <v>0</v>
      </c>
      <c r="K150" s="220" t="s">
        <v>1</v>
      </c>
      <c r="L150" s="44"/>
      <c r="M150" s="225" t="s">
        <v>1</v>
      </c>
      <c r="N150" s="226" t="s">
        <v>41</v>
      </c>
      <c r="O150" s="91"/>
      <c r="P150" s="227">
        <f>O150*H150</f>
        <v>0</v>
      </c>
      <c r="Q150" s="227">
        <v>0</v>
      </c>
      <c r="R150" s="227">
        <f>Q150*H150</f>
        <v>0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137</v>
      </c>
      <c r="AT150" s="229" t="s">
        <v>132</v>
      </c>
      <c r="AU150" s="229" t="s">
        <v>84</v>
      </c>
      <c r="AY150" s="17" t="s">
        <v>129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84</v>
      </c>
      <c r="BK150" s="230">
        <f>ROUND(I150*H150,2)</f>
        <v>0</v>
      </c>
      <c r="BL150" s="17" t="s">
        <v>137</v>
      </c>
      <c r="BM150" s="229" t="s">
        <v>407</v>
      </c>
    </row>
    <row r="151" s="2" customFormat="1" ht="16.5" customHeight="1">
      <c r="A151" s="38"/>
      <c r="B151" s="39"/>
      <c r="C151" s="218" t="s">
        <v>272</v>
      </c>
      <c r="D151" s="218" t="s">
        <v>132</v>
      </c>
      <c r="E151" s="219" t="s">
        <v>653</v>
      </c>
      <c r="F151" s="220" t="s">
        <v>654</v>
      </c>
      <c r="G151" s="221" t="s">
        <v>642</v>
      </c>
      <c r="H151" s="222">
        <v>160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41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137</v>
      </c>
      <c r="AT151" s="229" t="s">
        <v>132</v>
      </c>
      <c r="AU151" s="229" t="s">
        <v>84</v>
      </c>
      <c r="AY151" s="17" t="s">
        <v>129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137</v>
      </c>
      <c r="BM151" s="229" t="s">
        <v>414</v>
      </c>
    </row>
    <row r="152" s="2" customFormat="1" ht="16.5" customHeight="1">
      <c r="A152" s="38"/>
      <c r="B152" s="39"/>
      <c r="C152" s="218" t="s">
        <v>278</v>
      </c>
      <c r="D152" s="218" t="s">
        <v>132</v>
      </c>
      <c r="E152" s="219" t="s">
        <v>655</v>
      </c>
      <c r="F152" s="220" t="s">
        <v>656</v>
      </c>
      <c r="G152" s="221" t="s">
        <v>648</v>
      </c>
      <c r="H152" s="222">
        <v>2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41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137</v>
      </c>
      <c r="AT152" s="229" t="s">
        <v>132</v>
      </c>
      <c r="AU152" s="229" t="s">
        <v>84</v>
      </c>
      <c r="AY152" s="17" t="s">
        <v>129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84</v>
      </c>
      <c r="BK152" s="230">
        <f>ROUND(I152*H152,2)</f>
        <v>0</v>
      </c>
      <c r="BL152" s="17" t="s">
        <v>137</v>
      </c>
      <c r="BM152" s="229" t="s">
        <v>423</v>
      </c>
    </row>
    <row r="153" s="2" customFormat="1" ht="16.5" customHeight="1">
      <c r="A153" s="38"/>
      <c r="B153" s="39"/>
      <c r="C153" s="218" t="s">
        <v>283</v>
      </c>
      <c r="D153" s="218" t="s">
        <v>132</v>
      </c>
      <c r="E153" s="219" t="s">
        <v>657</v>
      </c>
      <c r="F153" s="220" t="s">
        <v>658</v>
      </c>
      <c r="G153" s="221" t="s">
        <v>642</v>
      </c>
      <c r="H153" s="222">
        <v>11</v>
      </c>
      <c r="I153" s="223"/>
      <c r="J153" s="224">
        <f>ROUND(I153*H153,2)</f>
        <v>0</v>
      </c>
      <c r="K153" s="220" t="s">
        <v>1</v>
      </c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137</v>
      </c>
      <c r="AT153" s="229" t="s">
        <v>132</v>
      </c>
      <c r="AU153" s="229" t="s">
        <v>84</v>
      </c>
      <c r="AY153" s="17" t="s">
        <v>129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84</v>
      </c>
      <c r="BK153" s="230">
        <f>ROUND(I153*H153,2)</f>
        <v>0</v>
      </c>
      <c r="BL153" s="17" t="s">
        <v>137</v>
      </c>
      <c r="BM153" s="229" t="s">
        <v>435</v>
      </c>
    </row>
    <row r="154" s="2" customFormat="1" ht="16.5" customHeight="1">
      <c r="A154" s="38"/>
      <c r="B154" s="39"/>
      <c r="C154" s="218" t="s">
        <v>287</v>
      </c>
      <c r="D154" s="218" t="s">
        <v>132</v>
      </c>
      <c r="E154" s="219" t="s">
        <v>659</v>
      </c>
      <c r="F154" s="220" t="s">
        <v>660</v>
      </c>
      <c r="G154" s="221" t="s">
        <v>642</v>
      </c>
      <c r="H154" s="222">
        <v>106</v>
      </c>
      <c r="I154" s="223"/>
      <c r="J154" s="224">
        <f>ROUND(I154*H154,2)</f>
        <v>0</v>
      </c>
      <c r="K154" s="220" t="s">
        <v>1</v>
      </c>
      <c r="L154" s="44"/>
      <c r="M154" s="225" t="s">
        <v>1</v>
      </c>
      <c r="N154" s="226" t="s">
        <v>41</v>
      </c>
      <c r="O154" s="91"/>
      <c r="P154" s="227">
        <f>O154*H154</f>
        <v>0</v>
      </c>
      <c r="Q154" s="227">
        <v>0</v>
      </c>
      <c r="R154" s="227">
        <f>Q154*H154</f>
        <v>0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137</v>
      </c>
      <c r="AT154" s="229" t="s">
        <v>132</v>
      </c>
      <c r="AU154" s="229" t="s">
        <v>84</v>
      </c>
      <c r="AY154" s="17" t="s">
        <v>129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84</v>
      </c>
      <c r="BK154" s="230">
        <f>ROUND(I154*H154,2)</f>
        <v>0</v>
      </c>
      <c r="BL154" s="17" t="s">
        <v>137</v>
      </c>
      <c r="BM154" s="229" t="s">
        <v>447</v>
      </c>
    </row>
    <row r="155" s="2" customFormat="1" ht="16.5" customHeight="1">
      <c r="A155" s="38"/>
      <c r="B155" s="39"/>
      <c r="C155" s="218" t="s">
        <v>292</v>
      </c>
      <c r="D155" s="218" t="s">
        <v>132</v>
      </c>
      <c r="E155" s="219" t="s">
        <v>661</v>
      </c>
      <c r="F155" s="220" t="s">
        <v>662</v>
      </c>
      <c r="G155" s="221" t="s">
        <v>642</v>
      </c>
      <c r="H155" s="222">
        <v>1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137</v>
      </c>
      <c r="AT155" s="229" t="s">
        <v>132</v>
      </c>
      <c r="AU155" s="229" t="s">
        <v>84</v>
      </c>
      <c r="AY155" s="17" t="s">
        <v>129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137</v>
      </c>
      <c r="BM155" s="229" t="s">
        <v>456</v>
      </c>
    </row>
    <row r="156" s="2" customFormat="1" ht="16.5" customHeight="1">
      <c r="A156" s="38"/>
      <c r="B156" s="39"/>
      <c r="C156" s="218" t="s">
        <v>296</v>
      </c>
      <c r="D156" s="218" t="s">
        <v>132</v>
      </c>
      <c r="E156" s="219" t="s">
        <v>663</v>
      </c>
      <c r="F156" s="220" t="s">
        <v>664</v>
      </c>
      <c r="G156" s="221" t="s">
        <v>642</v>
      </c>
      <c r="H156" s="222">
        <v>1</v>
      </c>
      <c r="I156" s="223"/>
      <c r="J156" s="224">
        <f>ROUND(I156*H156,2)</f>
        <v>0</v>
      </c>
      <c r="K156" s="220" t="s">
        <v>1</v>
      </c>
      <c r="L156" s="44"/>
      <c r="M156" s="225" t="s">
        <v>1</v>
      </c>
      <c r="N156" s="226" t="s">
        <v>41</v>
      </c>
      <c r="O156" s="9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137</v>
      </c>
      <c r="AT156" s="229" t="s">
        <v>132</v>
      </c>
      <c r="AU156" s="229" t="s">
        <v>84</v>
      </c>
      <c r="AY156" s="17" t="s">
        <v>129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84</v>
      </c>
      <c r="BK156" s="230">
        <f>ROUND(I156*H156,2)</f>
        <v>0</v>
      </c>
      <c r="BL156" s="17" t="s">
        <v>137</v>
      </c>
      <c r="BM156" s="229" t="s">
        <v>467</v>
      </c>
    </row>
    <row r="157" s="2" customFormat="1" ht="16.5" customHeight="1">
      <c r="A157" s="38"/>
      <c r="B157" s="39"/>
      <c r="C157" s="218" t="s">
        <v>301</v>
      </c>
      <c r="D157" s="218" t="s">
        <v>132</v>
      </c>
      <c r="E157" s="219" t="s">
        <v>665</v>
      </c>
      <c r="F157" s="220" t="s">
        <v>666</v>
      </c>
      <c r="G157" s="221" t="s">
        <v>642</v>
      </c>
      <c r="H157" s="222">
        <v>2</v>
      </c>
      <c r="I157" s="223"/>
      <c r="J157" s="224">
        <f>ROUND(I157*H157,2)</f>
        <v>0</v>
      </c>
      <c r="K157" s="220" t="s">
        <v>1</v>
      </c>
      <c r="L157" s="44"/>
      <c r="M157" s="225" t="s">
        <v>1</v>
      </c>
      <c r="N157" s="226" t="s">
        <v>41</v>
      </c>
      <c r="O157" s="91"/>
      <c r="P157" s="227">
        <f>O157*H157</f>
        <v>0</v>
      </c>
      <c r="Q157" s="227">
        <v>0</v>
      </c>
      <c r="R157" s="227">
        <f>Q157*H157</f>
        <v>0</v>
      </c>
      <c r="S157" s="227">
        <v>0</v>
      </c>
      <c r="T157" s="228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9" t="s">
        <v>137</v>
      </c>
      <c r="AT157" s="229" t="s">
        <v>132</v>
      </c>
      <c r="AU157" s="229" t="s">
        <v>84</v>
      </c>
      <c r="AY157" s="17" t="s">
        <v>129</v>
      </c>
      <c r="BE157" s="230">
        <f>IF(N157="základní",J157,0)</f>
        <v>0</v>
      </c>
      <c r="BF157" s="230">
        <f>IF(N157="snížená",J157,0)</f>
        <v>0</v>
      </c>
      <c r="BG157" s="230">
        <f>IF(N157="zákl. přenesená",J157,0)</f>
        <v>0</v>
      </c>
      <c r="BH157" s="230">
        <f>IF(N157="sníž. přenesená",J157,0)</f>
        <v>0</v>
      </c>
      <c r="BI157" s="230">
        <f>IF(N157="nulová",J157,0)</f>
        <v>0</v>
      </c>
      <c r="BJ157" s="17" t="s">
        <v>84</v>
      </c>
      <c r="BK157" s="230">
        <f>ROUND(I157*H157,2)</f>
        <v>0</v>
      </c>
      <c r="BL157" s="17" t="s">
        <v>137</v>
      </c>
      <c r="BM157" s="229" t="s">
        <v>477</v>
      </c>
    </row>
    <row r="158" s="2" customFormat="1" ht="16.5" customHeight="1">
      <c r="A158" s="38"/>
      <c r="B158" s="39"/>
      <c r="C158" s="218" t="s">
        <v>305</v>
      </c>
      <c r="D158" s="218" t="s">
        <v>132</v>
      </c>
      <c r="E158" s="219" t="s">
        <v>667</v>
      </c>
      <c r="F158" s="220" t="s">
        <v>668</v>
      </c>
      <c r="G158" s="221" t="s">
        <v>642</v>
      </c>
      <c r="H158" s="222">
        <v>14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41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137</v>
      </c>
      <c r="AT158" s="229" t="s">
        <v>132</v>
      </c>
      <c r="AU158" s="229" t="s">
        <v>84</v>
      </c>
      <c r="AY158" s="17" t="s">
        <v>129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84</v>
      </c>
      <c r="BK158" s="230">
        <f>ROUND(I158*H158,2)</f>
        <v>0</v>
      </c>
      <c r="BL158" s="17" t="s">
        <v>137</v>
      </c>
      <c r="BM158" s="229" t="s">
        <v>490</v>
      </c>
    </row>
    <row r="159" s="2" customFormat="1" ht="16.5" customHeight="1">
      <c r="A159" s="38"/>
      <c r="B159" s="39"/>
      <c r="C159" s="218" t="s">
        <v>311</v>
      </c>
      <c r="D159" s="218" t="s">
        <v>132</v>
      </c>
      <c r="E159" s="219" t="s">
        <v>669</v>
      </c>
      <c r="F159" s="220" t="s">
        <v>670</v>
      </c>
      <c r="G159" s="221" t="s">
        <v>645</v>
      </c>
      <c r="H159" s="222">
        <v>68</v>
      </c>
      <c r="I159" s="223"/>
      <c r="J159" s="224">
        <f>ROUND(I159*H159,2)</f>
        <v>0</v>
      </c>
      <c r="K159" s="220" t="s">
        <v>1</v>
      </c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137</v>
      </c>
      <c r="AT159" s="229" t="s">
        <v>132</v>
      </c>
      <c r="AU159" s="229" t="s">
        <v>84</v>
      </c>
      <c r="AY159" s="17" t="s">
        <v>129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84</v>
      </c>
      <c r="BK159" s="230">
        <f>ROUND(I159*H159,2)</f>
        <v>0</v>
      </c>
      <c r="BL159" s="17" t="s">
        <v>137</v>
      </c>
      <c r="BM159" s="229" t="s">
        <v>499</v>
      </c>
    </row>
    <row r="160" s="2" customFormat="1" ht="16.5" customHeight="1">
      <c r="A160" s="38"/>
      <c r="B160" s="39"/>
      <c r="C160" s="218" t="s">
        <v>319</v>
      </c>
      <c r="D160" s="218" t="s">
        <v>132</v>
      </c>
      <c r="E160" s="219" t="s">
        <v>671</v>
      </c>
      <c r="F160" s="220" t="s">
        <v>672</v>
      </c>
      <c r="G160" s="221" t="s">
        <v>148</v>
      </c>
      <c r="H160" s="222">
        <v>80</v>
      </c>
      <c r="I160" s="223"/>
      <c r="J160" s="224">
        <f>ROUND(I160*H160,2)</f>
        <v>0</v>
      </c>
      <c r="K160" s="220" t="s">
        <v>1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137</v>
      </c>
      <c r="AT160" s="229" t="s">
        <v>132</v>
      </c>
      <c r="AU160" s="229" t="s">
        <v>84</v>
      </c>
      <c r="AY160" s="17" t="s">
        <v>129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84</v>
      </c>
      <c r="BK160" s="230">
        <f>ROUND(I160*H160,2)</f>
        <v>0</v>
      </c>
      <c r="BL160" s="17" t="s">
        <v>137</v>
      </c>
      <c r="BM160" s="229" t="s">
        <v>508</v>
      </c>
    </row>
    <row r="161" s="2" customFormat="1" ht="16.5" customHeight="1">
      <c r="A161" s="38"/>
      <c r="B161" s="39"/>
      <c r="C161" s="218" t="s">
        <v>328</v>
      </c>
      <c r="D161" s="218" t="s">
        <v>132</v>
      </c>
      <c r="E161" s="219" t="s">
        <v>673</v>
      </c>
      <c r="F161" s="220" t="s">
        <v>674</v>
      </c>
      <c r="G161" s="221" t="s">
        <v>648</v>
      </c>
      <c r="H161" s="222">
        <v>6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137</v>
      </c>
      <c r="AT161" s="229" t="s">
        <v>132</v>
      </c>
      <c r="AU161" s="229" t="s">
        <v>84</v>
      </c>
      <c r="AY161" s="17" t="s">
        <v>129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84</v>
      </c>
      <c r="BK161" s="230">
        <f>ROUND(I161*H161,2)</f>
        <v>0</v>
      </c>
      <c r="BL161" s="17" t="s">
        <v>137</v>
      </c>
      <c r="BM161" s="229" t="s">
        <v>518</v>
      </c>
    </row>
    <row r="162" s="2" customFormat="1" ht="16.5" customHeight="1">
      <c r="A162" s="38"/>
      <c r="B162" s="39"/>
      <c r="C162" s="218" t="s">
        <v>333</v>
      </c>
      <c r="D162" s="218" t="s">
        <v>132</v>
      </c>
      <c r="E162" s="219" t="s">
        <v>675</v>
      </c>
      <c r="F162" s="220" t="s">
        <v>676</v>
      </c>
      <c r="G162" s="221" t="s">
        <v>648</v>
      </c>
      <c r="H162" s="222">
        <v>30</v>
      </c>
      <c r="I162" s="223"/>
      <c r="J162" s="224">
        <f>ROUND(I162*H162,2)</f>
        <v>0</v>
      </c>
      <c r="K162" s="220" t="s">
        <v>1</v>
      </c>
      <c r="L162" s="44"/>
      <c r="M162" s="225" t="s">
        <v>1</v>
      </c>
      <c r="N162" s="226" t="s">
        <v>41</v>
      </c>
      <c r="O162" s="9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9" t="s">
        <v>137</v>
      </c>
      <c r="AT162" s="229" t="s">
        <v>132</v>
      </c>
      <c r="AU162" s="229" t="s">
        <v>84</v>
      </c>
      <c r="AY162" s="17" t="s">
        <v>129</v>
      </c>
      <c r="BE162" s="230">
        <f>IF(N162="základní",J162,0)</f>
        <v>0</v>
      </c>
      <c r="BF162" s="230">
        <f>IF(N162="snížená",J162,0)</f>
        <v>0</v>
      </c>
      <c r="BG162" s="230">
        <f>IF(N162="zákl. přenesená",J162,0)</f>
        <v>0</v>
      </c>
      <c r="BH162" s="230">
        <f>IF(N162="sníž. přenesená",J162,0)</f>
        <v>0</v>
      </c>
      <c r="BI162" s="230">
        <f>IF(N162="nulová",J162,0)</f>
        <v>0</v>
      </c>
      <c r="BJ162" s="17" t="s">
        <v>84</v>
      </c>
      <c r="BK162" s="230">
        <f>ROUND(I162*H162,2)</f>
        <v>0</v>
      </c>
      <c r="BL162" s="17" t="s">
        <v>137</v>
      </c>
      <c r="BM162" s="229" t="s">
        <v>527</v>
      </c>
    </row>
    <row r="163" s="2" customFormat="1" ht="16.5" customHeight="1">
      <c r="A163" s="38"/>
      <c r="B163" s="39"/>
      <c r="C163" s="218" t="s">
        <v>338</v>
      </c>
      <c r="D163" s="218" t="s">
        <v>132</v>
      </c>
      <c r="E163" s="219" t="s">
        <v>677</v>
      </c>
      <c r="F163" s="220" t="s">
        <v>678</v>
      </c>
      <c r="G163" s="221" t="s">
        <v>648</v>
      </c>
      <c r="H163" s="222">
        <v>80</v>
      </c>
      <c r="I163" s="223"/>
      <c r="J163" s="224">
        <f>ROUND(I163*H163,2)</f>
        <v>0</v>
      </c>
      <c r="K163" s="220" t="s">
        <v>1</v>
      </c>
      <c r="L163" s="44"/>
      <c r="M163" s="225" t="s">
        <v>1</v>
      </c>
      <c r="N163" s="226" t="s">
        <v>41</v>
      </c>
      <c r="O163" s="91"/>
      <c r="P163" s="227">
        <f>O163*H163</f>
        <v>0</v>
      </c>
      <c r="Q163" s="227">
        <v>0</v>
      </c>
      <c r="R163" s="227">
        <f>Q163*H163</f>
        <v>0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137</v>
      </c>
      <c r="AT163" s="229" t="s">
        <v>132</v>
      </c>
      <c r="AU163" s="229" t="s">
        <v>84</v>
      </c>
      <c r="AY163" s="17" t="s">
        <v>129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137</v>
      </c>
      <c r="BM163" s="229" t="s">
        <v>537</v>
      </c>
    </row>
    <row r="164" s="2" customFormat="1" ht="16.5" customHeight="1">
      <c r="A164" s="38"/>
      <c r="B164" s="39"/>
      <c r="C164" s="218" t="s">
        <v>343</v>
      </c>
      <c r="D164" s="218" t="s">
        <v>132</v>
      </c>
      <c r="E164" s="219" t="s">
        <v>679</v>
      </c>
      <c r="F164" s="220" t="s">
        <v>680</v>
      </c>
      <c r="G164" s="221" t="s">
        <v>681</v>
      </c>
      <c r="H164" s="222">
        <v>22.72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41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137</v>
      </c>
      <c r="AT164" s="229" t="s">
        <v>132</v>
      </c>
      <c r="AU164" s="229" t="s">
        <v>84</v>
      </c>
      <c r="AY164" s="17" t="s">
        <v>129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84</v>
      </c>
      <c r="BK164" s="230">
        <f>ROUND(I164*H164,2)</f>
        <v>0</v>
      </c>
      <c r="BL164" s="17" t="s">
        <v>137</v>
      </c>
      <c r="BM164" s="229" t="s">
        <v>548</v>
      </c>
    </row>
    <row r="165" s="2" customFormat="1" ht="16.5" customHeight="1">
      <c r="A165" s="38"/>
      <c r="B165" s="39"/>
      <c r="C165" s="218" t="s">
        <v>348</v>
      </c>
      <c r="D165" s="218" t="s">
        <v>132</v>
      </c>
      <c r="E165" s="219" t="s">
        <v>679</v>
      </c>
      <c r="F165" s="220" t="s">
        <v>680</v>
      </c>
      <c r="G165" s="221" t="s">
        <v>681</v>
      </c>
      <c r="H165" s="222">
        <v>4.26</v>
      </c>
      <c r="I165" s="223"/>
      <c r="J165" s="224">
        <f>ROUND(I165*H165,2)</f>
        <v>0</v>
      </c>
      <c r="K165" s="220" t="s">
        <v>1</v>
      </c>
      <c r="L165" s="44"/>
      <c r="M165" s="225" t="s">
        <v>1</v>
      </c>
      <c r="N165" s="226" t="s">
        <v>41</v>
      </c>
      <c r="O165" s="91"/>
      <c r="P165" s="227">
        <f>O165*H165</f>
        <v>0</v>
      </c>
      <c r="Q165" s="227">
        <v>0</v>
      </c>
      <c r="R165" s="227">
        <f>Q165*H165</f>
        <v>0</v>
      </c>
      <c r="S165" s="227">
        <v>0</v>
      </c>
      <c r="T165" s="228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9" t="s">
        <v>137</v>
      </c>
      <c r="AT165" s="229" t="s">
        <v>132</v>
      </c>
      <c r="AU165" s="229" t="s">
        <v>84</v>
      </c>
      <c r="AY165" s="17" t="s">
        <v>129</v>
      </c>
      <c r="BE165" s="230">
        <f>IF(N165="základní",J165,0)</f>
        <v>0</v>
      </c>
      <c r="BF165" s="230">
        <f>IF(N165="snížená",J165,0)</f>
        <v>0</v>
      </c>
      <c r="BG165" s="230">
        <f>IF(N165="zákl. přenesená",J165,0)</f>
        <v>0</v>
      </c>
      <c r="BH165" s="230">
        <f>IF(N165="sníž. přenesená",J165,0)</f>
        <v>0</v>
      </c>
      <c r="BI165" s="230">
        <f>IF(N165="nulová",J165,0)</f>
        <v>0</v>
      </c>
      <c r="BJ165" s="17" t="s">
        <v>84</v>
      </c>
      <c r="BK165" s="230">
        <f>ROUND(I165*H165,2)</f>
        <v>0</v>
      </c>
      <c r="BL165" s="17" t="s">
        <v>137</v>
      </c>
      <c r="BM165" s="229" t="s">
        <v>558</v>
      </c>
    </row>
    <row r="166" s="2" customFormat="1" ht="16.5" customHeight="1">
      <c r="A166" s="38"/>
      <c r="B166" s="39"/>
      <c r="C166" s="218" t="s">
        <v>356</v>
      </c>
      <c r="D166" s="218" t="s">
        <v>132</v>
      </c>
      <c r="E166" s="219" t="s">
        <v>679</v>
      </c>
      <c r="F166" s="220" t="s">
        <v>680</v>
      </c>
      <c r="G166" s="221" t="s">
        <v>681</v>
      </c>
      <c r="H166" s="222">
        <v>11.36</v>
      </c>
      <c r="I166" s="223"/>
      <c r="J166" s="224">
        <f>ROUND(I166*H166,2)</f>
        <v>0</v>
      </c>
      <c r="K166" s="220" t="s">
        <v>1</v>
      </c>
      <c r="L166" s="44"/>
      <c r="M166" s="225" t="s">
        <v>1</v>
      </c>
      <c r="N166" s="226" t="s">
        <v>41</v>
      </c>
      <c r="O166" s="91"/>
      <c r="P166" s="227">
        <f>O166*H166</f>
        <v>0</v>
      </c>
      <c r="Q166" s="227">
        <v>0</v>
      </c>
      <c r="R166" s="227">
        <f>Q166*H166</f>
        <v>0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137</v>
      </c>
      <c r="AT166" s="229" t="s">
        <v>132</v>
      </c>
      <c r="AU166" s="229" t="s">
        <v>84</v>
      </c>
      <c r="AY166" s="17" t="s">
        <v>129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84</v>
      </c>
      <c r="BK166" s="230">
        <f>ROUND(I166*H166,2)</f>
        <v>0</v>
      </c>
      <c r="BL166" s="17" t="s">
        <v>137</v>
      </c>
      <c r="BM166" s="229" t="s">
        <v>567</v>
      </c>
    </row>
    <row r="167" s="2" customFormat="1" ht="16.5" customHeight="1">
      <c r="A167" s="38"/>
      <c r="B167" s="39"/>
      <c r="C167" s="218" t="s">
        <v>360</v>
      </c>
      <c r="D167" s="218" t="s">
        <v>132</v>
      </c>
      <c r="E167" s="219" t="s">
        <v>682</v>
      </c>
      <c r="F167" s="220" t="s">
        <v>683</v>
      </c>
      <c r="G167" s="221" t="s">
        <v>648</v>
      </c>
      <c r="H167" s="222">
        <v>2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41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137</v>
      </c>
      <c r="AT167" s="229" t="s">
        <v>132</v>
      </c>
      <c r="AU167" s="229" t="s">
        <v>84</v>
      </c>
      <c r="AY167" s="17" t="s">
        <v>129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84</v>
      </c>
      <c r="BK167" s="230">
        <f>ROUND(I167*H167,2)</f>
        <v>0</v>
      </c>
      <c r="BL167" s="17" t="s">
        <v>137</v>
      </c>
      <c r="BM167" s="229" t="s">
        <v>578</v>
      </c>
    </row>
    <row r="168" s="2" customFormat="1" ht="24.15" customHeight="1">
      <c r="A168" s="38"/>
      <c r="B168" s="39"/>
      <c r="C168" s="218" t="s">
        <v>365</v>
      </c>
      <c r="D168" s="218" t="s">
        <v>132</v>
      </c>
      <c r="E168" s="219" t="s">
        <v>684</v>
      </c>
      <c r="F168" s="220" t="s">
        <v>685</v>
      </c>
      <c r="G168" s="221" t="s">
        <v>648</v>
      </c>
      <c r="H168" s="222">
        <v>2</v>
      </c>
      <c r="I168" s="223"/>
      <c r="J168" s="224">
        <f>ROUND(I168*H168,2)</f>
        <v>0</v>
      </c>
      <c r="K168" s="220" t="s">
        <v>1</v>
      </c>
      <c r="L168" s="44"/>
      <c r="M168" s="225" t="s">
        <v>1</v>
      </c>
      <c r="N168" s="226" t="s">
        <v>41</v>
      </c>
      <c r="O168" s="91"/>
      <c r="P168" s="227">
        <f>O168*H168</f>
        <v>0</v>
      </c>
      <c r="Q168" s="227">
        <v>0</v>
      </c>
      <c r="R168" s="227">
        <f>Q168*H168</f>
        <v>0</v>
      </c>
      <c r="S168" s="227">
        <v>0</v>
      </c>
      <c r="T168" s="228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9" t="s">
        <v>137</v>
      </c>
      <c r="AT168" s="229" t="s">
        <v>132</v>
      </c>
      <c r="AU168" s="229" t="s">
        <v>84</v>
      </c>
      <c r="AY168" s="17" t="s">
        <v>129</v>
      </c>
      <c r="BE168" s="230">
        <f>IF(N168="základní",J168,0)</f>
        <v>0</v>
      </c>
      <c r="BF168" s="230">
        <f>IF(N168="snížená",J168,0)</f>
        <v>0</v>
      </c>
      <c r="BG168" s="230">
        <f>IF(N168="zákl. přenesená",J168,0)</f>
        <v>0</v>
      </c>
      <c r="BH168" s="230">
        <f>IF(N168="sníž. přenesená",J168,0)</f>
        <v>0</v>
      </c>
      <c r="BI168" s="230">
        <f>IF(N168="nulová",J168,0)</f>
        <v>0</v>
      </c>
      <c r="BJ168" s="17" t="s">
        <v>84</v>
      </c>
      <c r="BK168" s="230">
        <f>ROUND(I168*H168,2)</f>
        <v>0</v>
      </c>
      <c r="BL168" s="17" t="s">
        <v>137</v>
      </c>
      <c r="BM168" s="229" t="s">
        <v>686</v>
      </c>
    </row>
    <row r="169" s="2" customFormat="1" ht="16.5" customHeight="1">
      <c r="A169" s="38"/>
      <c r="B169" s="39"/>
      <c r="C169" s="218" t="s">
        <v>369</v>
      </c>
      <c r="D169" s="218" t="s">
        <v>132</v>
      </c>
      <c r="E169" s="219" t="s">
        <v>687</v>
      </c>
      <c r="F169" s="220" t="s">
        <v>688</v>
      </c>
      <c r="G169" s="221" t="s">
        <v>648</v>
      </c>
      <c r="H169" s="222">
        <v>80</v>
      </c>
      <c r="I169" s="223"/>
      <c r="J169" s="224">
        <f>ROUND(I169*H169,2)</f>
        <v>0</v>
      </c>
      <c r="K169" s="220" t="s">
        <v>1</v>
      </c>
      <c r="L169" s="44"/>
      <c r="M169" s="225" t="s">
        <v>1</v>
      </c>
      <c r="N169" s="226" t="s">
        <v>41</v>
      </c>
      <c r="O169" s="91"/>
      <c r="P169" s="227">
        <f>O169*H169</f>
        <v>0</v>
      </c>
      <c r="Q169" s="227">
        <v>0</v>
      </c>
      <c r="R169" s="227">
        <f>Q169*H169</f>
        <v>0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137</v>
      </c>
      <c r="AT169" s="229" t="s">
        <v>132</v>
      </c>
      <c r="AU169" s="229" t="s">
        <v>84</v>
      </c>
      <c r="AY169" s="17" t="s">
        <v>129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84</v>
      </c>
      <c r="BK169" s="230">
        <f>ROUND(I169*H169,2)</f>
        <v>0</v>
      </c>
      <c r="BL169" s="17" t="s">
        <v>137</v>
      </c>
      <c r="BM169" s="229" t="s">
        <v>689</v>
      </c>
    </row>
    <row r="170" s="2" customFormat="1" ht="16.5" customHeight="1">
      <c r="A170" s="38"/>
      <c r="B170" s="39"/>
      <c r="C170" s="218" t="s">
        <v>374</v>
      </c>
      <c r="D170" s="218" t="s">
        <v>132</v>
      </c>
      <c r="E170" s="219" t="s">
        <v>690</v>
      </c>
      <c r="F170" s="220" t="s">
        <v>691</v>
      </c>
      <c r="G170" s="221" t="s">
        <v>148</v>
      </c>
      <c r="H170" s="222">
        <v>11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137</v>
      </c>
      <c r="AT170" s="229" t="s">
        <v>132</v>
      </c>
      <c r="AU170" s="229" t="s">
        <v>84</v>
      </c>
      <c r="AY170" s="17" t="s">
        <v>129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137</v>
      </c>
      <c r="BM170" s="229" t="s">
        <v>692</v>
      </c>
    </row>
    <row r="171" s="12" customFormat="1" ht="25.92" customHeight="1">
      <c r="A171" s="12"/>
      <c r="B171" s="202"/>
      <c r="C171" s="203"/>
      <c r="D171" s="204" t="s">
        <v>75</v>
      </c>
      <c r="E171" s="205" t="s">
        <v>693</v>
      </c>
      <c r="F171" s="205" t="s">
        <v>694</v>
      </c>
      <c r="G171" s="203"/>
      <c r="H171" s="203"/>
      <c r="I171" s="206"/>
      <c r="J171" s="207">
        <f>BK171</f>
        <v>0</v>
      </c>
      <c r="K171" s="203"/>
      <c r="L171" s="208"/>
      <c r="M171" s="209"/>
      <c r="N171" s="210"/>
      <c r="O171" s="210"/>
      <c r="P171" s="211">
        <f>SUM(P172:P175)</f>
        <v>0</v>
      </c>
      <c r="Q171" s="210"/>
      <c r="R171" s="211">
        <f>SUM(R172:R175)</f>
        <v>0</v>
      </c>
      <c r="S171" s="210"/>
      <c r="T171" s="212">
        <f>SUM(T172:T175)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3" t="s">
        <v>84</v>
      </c>
      <c r="AT171" s="214" t="s">
        <v>75</v>
      </c>
      <c r="AU171" s="214" t="s">
        <v>76</v>
      </c>
      <c r="AY171" s="213" t="s">
        <v>129</v>
      </c>
      <c r="BK171" s="215">
        <f>SUM(BK172:BK175)</f>
        <v>0</v>
      </c>
    </row>
    <row r="172" s="2" customFormat="1" ht="16.5" customHeight="1">
      <c r="A172" s="38"/>
      <c r="B172" s="39"/>
      <c r="C172" s="218" t="s">
        <v>379</v>
      </c>
      <c r="D172" s="218" t="s">
        <v>132</v>
      </c>
      <c r="E172" s="219" t="s">
        <v>695</v>
      </c>
      <c r="F172" s="220" t="s">
        <v>696</v>
      </c>
      <c r="G172" s="221" t="s">
        <v>697</v>
      </c>
      <c r="H172" s="222">
        <v>8</v>
      </c>
      <c r="I172" s="223"/>
      <c r="J172" s="224">
        <f>ROUND(I172*H172,2)</f>
        <v>0</v>
      </c>
      <c r="K172" s="220" t="s">
        <v>1</v>
      </c>
      <c r="L172" s="44"/>
      <c r="M172" s="225" t="s">
        <v>1</v>
      </c>
      <c r="N172" s="226" t="s">
        <v>41</v>
      </c>
      <c r="O172" s="91"/>
      <c r="P172" s="227">
        <f>O172*H172</f>
        <v>0</v>
      </c>
      <c r="Q172" s="227">
        <v>0</v>
      </c>
      <c r="R172" s="227">
        <f>Q172*H172</f>
        <v>0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137</v>
      </c>
      <c r="AT172" s="229" t="s">
        <v>132</v>
      </c>
      <c r="AU172" s="229" t="s">
        <v>84</v>
      </c>
      <c r="AY172" s="17" t="s">
        <v>129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84</v>
      </c>
      <c r="BK172" s="230">
        <f>ROUND(I172*H172,2)</f>
        <v>0</v>
      </c>
      <c r="BL172" s="17" t="s">
        <v>137</v>
      </c>
      <c r="BM172" s="229" t="s">
        <v>698</v>
      </c>
    </row>
    <row r="173" s="2" customFormat="1" ht="16.5" customHeight="1">
      <c r="A173" s="38"/>
      <c r="B173" s="39"/>
      <c r="C173" s="218" t="s">
        <v>386</v>
      </c>
      <c r="D173" s="218" t="s">
        <v>132</v>
      </c>
      <c r="E173" s="219" t="s">
        <v>699</v>
      </c>
      <c r="F173" s="220" t="s">
        <v>700</v>
      </c>
      <c r="G173" s="221" t="s">
        <v>697</v>
      </c>
      <c r="H173" s="222">
        <v>24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137</v>
      </c>
      <c r="AT173" s="229" t="s">
        <v>132</v>
      </c>
      <c r="AU173" s="229" t="s">
        <v>84</v>
      </c>
      <c r="AY173" s="17" t="s">
        <v>129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137</v>
      </c>
      <c r="BM173" s="229" t="s">
        <v>701</v>
      </c>
    </row>
    <row r="174" s="2" customFormat="1" ht="16.5" customHeight="1">
      <c r="A174" s="38"/>
      <c r="B174" s="39"/>
      <c r="C174" s="218" t="s">
        <v>390</v>
      </c>
      <c r="D174" s="218" t="s">
        <v>132</v>
      </c>
      <c r="E174" s="219" t="s">
        <v>702</v>
      </c>
      <c r="F174" s="220" t="s">
        <v>703</v>
      </c>
      <c r="G174" s="221" t="s">
        <v>697</v>
      </c>
      <c r="H174" s="222">
        <v>6</v>
      </c>
      <c r="I174" s="223"/>
      <c r="J174" s="224">
        <f>ROUND(I174*H174,2)</f>
        <v>0</v>
      </c>
      <c r="K174" s="220" t="s">
        <v>1</v>
      </c>
      <c r="L174" s="44"/>
      <c r="M174" s="225" t="s">
        <v>1</v>
      </c>
      <c r="N174" s="226" t="s">
        <v>41</v>
      </c>
      <c r="O174" s="91"/>
      <c r="P174" s="227">
        <f>O174*H174</f>
        <v>0</v>
      </c>
      <c r="Q174" s="227">
        <v>0</v>
      </c>
      <c r="R174" s="227">
        <f>Q174*H174</f>
        <v>0</v>
      </c>
      <c r="S174" s="227">
        <v>0</v>
      </c>
      <c r="T174" s="228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9" t="s">
        <v>137</v>
      </c>
      <c r="AT174" s="229" t="s">
        <v>132</v>
      </c>
      <c r="AU174" s="229" t="s">
        <v>84</v>
      </c>
      <c r="AY174" s="17" t="s">
        <v>129</v>
      </c>
      <c r="BE174" s="230">
        <f>IF(N174="základní",J174,0)</f>
        <v>0</v>
      </c>
      <c r="BF174" s="230">
        <f>IF(N174="snížená",J174,0)</f>
        <v>0</v>
      </c>
      <c r="BG174" s="230">
        <f>IF(N174="zákl. přenesená",J174,0)</f>
        <v>0</v>
      </c>
      <c r="BH174" s="230">
        <f>IF(N174="sníž. přenesená",J174,0)</f>
        <v>0</v>
      </c>
      <c r="BI174" s="230">
        <f>IF(N174="nulová",J174,0)</f>
        <v>0</v>
      </c>
      <c r="BJ174" s="17" t="s">
        <v>84</v>
      </c>
      <c r="BK174" s="230">
        <f>ROUND(I174*H174,2)</f>
        <v>0</v>
      </c>
      <c r="BL174" s="17" t="s">
        <v>137</v>
      </c>
      <c r="BM174" s="229" t="s">
        <v>704</v>
      </c>
    </row>
    <row r="175" s="2" customFormat="1" ht="16.5" customHeight="1">
      <c r="A175" s="38"/>
      <c r="B175" s="39"/>
      <c r="C175" s="218" t="s">
        <v>395</v>
      </c>
      <c r="D175" s="218" t="s">
        <v>132</v>
      </c>
      <c r="E175" s="219" t="s">
        <v>705</v>
      </c>
      <c r="F175" s="220" t="s">
        <v>706</v>
      </c>
      <c r="G175" s="221" t="s">
        <v>697</v>
      </c>
      <c r="H175" s="222">
        <v>8</v>
      </c>
      <c r="I175" s="223"/>
      <c r="J175" s="224">
        <f>ROUND(I175*H175,2)</f>
        <v>0</v>
      </c>
      <c r="K175" s="220" t="s">
        <v>1</v>
      </c>
      <c r="L175" s="44"/>
      <c r="M175" s="225" t="s">
        <v>1</v>
      </c>
      <c r="N175" s="226" t="s">
        <v>41</v>
      </c>
      <c r="O175" s="91"/>
      <c r="P175" s="227">
        <f>O175*H175</f>
        <v>0</v>
      </c>
      <c r="Q175" s="227">
        <v>0</v>
      </c>
      <c r="R175" s="227">
        <f>Q175*H175</f>
        <v>0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137</v>
      </c>
      <c r="AT175" s="229" t="s">
        <v>132</v>
      </c>
      <c r="AU175" s="229" t="s">
        <v>84</v>
      </c>
      <c r="AY175" s="17" t="s">
        <v>129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84</v>
      </c>
      <c r="BK175" s="230">
        <f>ROUND(I175*H175,2)</f>
        <v>0</v>
      </c>
      <c r="BL175" s="17" t="s">
        <v>137</v>
      </c>
      <c r="BM175" s="229" t="s">
        <v>707</v>
      </c>
    </row>
    <row r="176" s="12" customFormat="1" ht="25.92" customHeight="1">
      <c r="A176" s="12"/>
      <c r="B176" s="202"/>
      <c r="C176" s="203"/>
      <c r="D176" s="204" t="s">
        <v>75</v>
      </c>
      <c r="E176" s="205" t="s">
        <v>708</v>
      </c>
      <c r="F176" s="205" t="s">
        <v>694</v>
      </c>
      <c r="G176" s="203"/>
      <c r="H176" s="203"/>
      <c r="I176" s="206"/>
      <c r="J176" s="207">
        <f>BK176</f>
        <v>0</v>
      </c>
      <c r="K176" s="203"/>
      <c r="L176" s="208"/>
      <c r="M176" s="209"/>
      <c r="N176" s="210"/>
      <c r="O176" s="210"/>
      <c r="P176" s="211">
        <f>SUM(P177:P179)</f>
        <v>0</v>
      </c>
      <c r="Q176" s="210"/>
      <c r="R176" s="211">
        <f>SUM(R177:R179)</f>
        <v>0</v>
      </c>
      <c r="S176" s="210"/>
      <c r="T176" s="212">
        <f>SUM(T177:T179)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3" t="s">
        <v>84</v>
      </c>
      <c r="AT176" s="214" t="s">
        <v>75</v>
      </c>
      <c r="AU176" s="214" t="s">
        <v>76</v>
      </c>
      <c r="AY176" s="213" t="s">
        <v>129</v>
      </c>
      <c r="BK176" s="215">
        <f>SUM(BK177:BK179)</f>
        <v>0</v>
      </c>
    </row>
    <row r="177" s="2" customFormat="1" ht="16.5" customHeight="1">
      <c r="A177" s="38"/>
      <c r="B177" s="39"/>
      <c r="C177" s="218" t="s">
        <v>400</v>
      </c>
      <c r="D177" s="218" t="s">
        <v>132</v>
      </c>
      <c r="E177" s="219" t="s">
        <v>709</v>
      </c>
      <c r="F177" s="220" t="s">
        <v>710</v>
      </c>
      <c r="G177" s="221" t="s">
        <v>247</v>
      </c>
      <c r="H177" s="222">
        <v>1</v>
      </c>
      <c r="I177" s="223"/>
      <c r="J177" s="224">
        <f>ROUND(I177*H177,2)</f>
        <v>0</v>
      </c>
      <c r="K177" s="220" t="s">
        <v>1</v>
      </c>
      <c r="L177" s="44"/>
      <c r="M177" s="225" t="s">
        <v>1</v>
      </c>
      <c r="N177" s="226" t="s">
        <v>41</v>
      </c>
      <c r="O177" s="91"/>
      <c r="P177" s="227">
        <f>O177*H177</f>
        <v>0</v>
      </c>
      <c r="Q177" s="227">
        <v>0</v>
      </c>
      <c r="R177" s="227">
        <f>Q177*H177</f>
        <v>0</v>
      </c>
      <c r="S177" s="227">
        <v>0</v>
      </c>
      <c r="T177" s="228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9" t="s">
        <v>137</v>
      </c>
      <c r="AT177" s="229" t="s">
        <v>132</v>
      </c>
      <c r="AU177" s="229" t="s">
        <v>84</v>
      </c>
      <c r="AY177" s="17" t="s">
        <v>129</v>
      </c>
      <c r="BE177" s="230">
        <f>IF(N177="základní",J177,0)</f>
        <v>0</v>
      </c>
      <c r="BF177" s="230">
        <f>IF(N177="snížená",J177,0)</f>
        <v>0</v>
      </c>
      <c r="BG177" s="230">
        <f>IF(N177="zákl. přenesená",J177,0)</f>
        <v>0</v>
      </c>
      <c r="BH177" s="230">
        <f>IF(N177="sníž. přenesená",J177,0)</f>
        <v>0</v>
      </c>
      <c r="BI177" s="230">
        <f>IF(N177="nulová",J177,0)</f>
        <v>0</v>
      </c>
      <c r="BJ177" s="17" t="s">
        <v>84</v>
      </c>
      <c r="BK177" s="230">
        <f>ROUND(I177*H177,2)</f>
        <v>0</v>
      </c>
      <c r="BL177" s="17" t="s">
        <v>137</v>
      </c>
      <c r="BM177" s="229" t="s">
        <v>711</v>
      </c>
    </row>
    <row r="178" s="2" customFormat="1" ht="16.5" customHeight="1">
      <c r="A178" s="38"/>
      <c r="B178" s="39"/>
      <c r="C178" s="218" t="s">
        <v>407</v>
      </c>
      <c r="D178" s="218" t="s">
        <v>132</v>
      </c>
      <c r="E178" s="219" t="s">
        <v>704</v>
      </c>
      <c r="F178" s="220" t="s">
        <v>712</v>
      </c>
      <c r="G178" s="221" t="s">
        <v>247</v>
      </c>
      <c r="H178" s="222">
        <v>1</v>
      </c>
      <c r="I178" s="223"/>
      <c r="J178" s="224">
        <f>ROUND(I178*H178,2)</f>
        <v>0</v>
      </c>
      <c r="K178" s="220" t="s">
        <v>1</v>
      </c>
      <c r="L178" s="44"/>
      <c r="M178" s="225" t="s">
        <v>1</v>
      </c>
      <c r="N178" s="226" t="s">
        <v>41</v>
      </c>
      <c r="O178" s="9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137</v>
      </c>
      <c r="AT178" s="229" t="s">
        <v>132</v>
      </c>
      <c r="AU178" s="229" t="s">
        <v>84</v>
      </c>
      <c r="AY178" s="17" t="s">
        <v>129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84</v>
      </c>
      <c r="BK178" s="230">
        <f>ROUND(I178*H178,2)</f>
        <v>0</v>
      </c>
      <c r="BL178" s="17" t="s">
        <v>137</v>
      </c>
      <c r="BM178" s="229" t="s">
        <v>713</v>
      </c>
    </row>
    <row r="179" s="2" customFormat="1" ht="16.5" customHeight="1">
      <c r="A179" s="38"/>
      <c r="B179" s="39"/>
      <c r="C179" s="218" t="s">
        <v>412</v>
      </c>
      <c r="D179" s="218" t="s">
        <v>132</v>
      </c>
      <c r="E179" s="219" t="s">
        <v>714</v>
      </c>
      <c r="F179" s="220" t="s">
        <v>715</v>
      </c>
      <c r="G179" s="221" t="s">
        <v>247</v>
      </c>
      <c r="H179" s="222">
        <v>1</v>
      </c>
      <c r="I179" s="223"/>
      <c r="J179" s="224">
        <f>ROUND(I179*H179,2)</f>
        <v>0</v>
      </c>
      <c r="K179" s="220" t="s">
        <v>1</v>
      </c>
      <c r="L179" s="44"/>
      <c r="M179" s="282" t="s">
        <v>1</v>
      </c>
      <c r="N179" s="283" t="s">
        <v>41</v>
      </c>
      <c r="O179" s="284"/>
      <c r="P179" s="285">
        <f>O179*H179</f>
        <v>0</v>
      </c>
      <c r="Q179" s="285">
        <v>0</v>
      </c>
      <c r="R179" s="285">
        <f>Q179*H179</f>
        <v>0</v>
      </c>
      <c r="S179" s="285">
        <v>0</v>
      </c>
      <c r="T179" s="286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137</v>
      </c>
      <c r="AT179" s="229" t="s">
        <v>132</v>
      </c>
      <c r="AU179" s="229" t="s">
        <v>84</v>
      </c>
      <c r="AY179" s="17" t="s">
        <v>129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84</v>
      </c>
      <c r="BK179" s="230">
        <f>ROUND(I179*H179,2)</f>
        <v>0</v>
      </c>
      <c r="BL179" s="17" t="s">
        <v>137</v>
      </c>
      <c r="BM179" s="229" t="s">
        <v>716</v>
      </c>
    </row>
    <row r="180" s="2" customFormat="1" ht="6.96" customHeight="1">
      <c r="A180" s="38"/>
      <c r="B180" s="66"/>
      <c r="C180" s="67"/>
      <c r="D180" s="67"/>
      <c r="E180" s="67"/>
      <c r="F180" s="67"/>
      <c r="G180" s="67"/>
      <c r="H180" s="67"/>
      <c r="I180" s="67"/>
      <c r="J180" s="67"/>
      <c r="K180" s="67"/>
      <c r="L180" s="44"/>
      <c r="M180" s="38"/>
      <c r="O180" s="38"/>
      <c r="P180" s="38"/>
      <c r="Q180" s="38"/>
      <c r="R180" s="38"/>
      <c r="S180" s="38"/>
      <c r="T180" s="38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</row>
  </sheetData>
  <sheetProtection sheet="1" autoFilter="0" formatColumns="0" formatRows="0" objects="1" scenarios="1" spinCount="100000" saltValue="zZbCCyTjkfzUpfcUSbovrU5m4qXLe2gnXp11Yb0csVI9fJ5cYcylk9eyhwy9QxyLgeZZu21xUEye0MPKO4Rrgw==" hashValue="+X6i7mWoW6kPkMhoVTlrCCeLF96jPuaSolxwAZeA3pAdHDZYyvQJdLE3bP9kGWlcyooo+0DrwTsbhTpiXMoNTg==" algorithmName="SHA-512" password="CC35"/>
  <autoFilter ref="C120:K17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s="1" customFormat="1" ht="24.96" customHeight="1">
      <c r="B4" s="20"/>
      <c r="D4" s="138" t="s">
        <v>93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Oprava střechy a fasády konzervačního pracoviště v Horní Suché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717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718</v>
      </c>
      <c r="G12" s="38"/>
      <c r="H12" s="38"/>
      <c r="I12" s="140" t="s">
        <v>22</v>
      </c>
      <c r="J12" s="144" t="str">
        <f>'Rekapitulace stavby'!AN8</f>
        <v>16. 6. 2025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tr">
        <f>IF('Rekapitulace stavby'!E11="","",'Rekapitulace stavby'!E11)</f>
        <v>MUZEUM Těšínska, p.o.</v>
      </c>
      <c r="F15" s="38"/>
      <c r="G15" s="38"/>
      <c r="H15" s="38"/>
      <c r="I15" s="140" t="s">
        <v>27</v>
      </c>
      <c r="J15" s="143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34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ROUND((SUM(BE121:BE139)),  2)</f>
        <v>0</v>
      </c>
      <c r="G33" s="38"/>
      <c r="H33" s="38"/>
      <c r="I33" s="155">
        <v>0.21</v>
      </c>
      <c r="J33" s="154">
        <f>ROUND(((SUM(BE121:BE139))*I33),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42</v>
      </c>
      <c r="F34" s="154">
        <f>ROUND((SUM(BF121:BF139)),  2)</f>
        <v>0</v>
      </c>
      <c r="G34" s="38"/>
      <c r="H34" s="38"/>
      <c r="I34" s="155">
        <v>0.12</v>
      </c>
      <c r="J34" s="154">
        <f>ROUND(((SUM(BF121:BF139))*I34),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ROUND((SUM(BG121:BG139)),  2)</f>
        <v>0</v>
      </c>
      <c r="G35" s="38"/>
      <c r="H35" s="38"/>
      <c r="I35" s="155">
        <v>0.21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ROUND((SUM(BH121:BH139)),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ROUND((SUM(BI121:BI139)),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Oprava střechy a fasády konzervačního pracoviště v Horní Suché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 xml:space="preserve">003 - Ostatní a vedlejší náklady 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Ostrava</v>
      </c>
      <c r="G89" s="40"/>
      <c r="H89" s="40"/>
      <c r="I89" s="32" t="s">
        <v>22</v>
      </c>
      <c r="J89" s="79" t="str">
        <f>IF(J12="","",J12)</f>
        <v>16. 6. 2025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MUZEUM Těšínska, p.o.</v>
      </c>
      <c r="G91" s="40"/>
      <c r="H91" s="40"/>
      <c r="I91" s="32" t="s">
        <v>30</v>
      </c>
      <c r="J91" s="36" t="str">
        <f>E21</f>
        <v>ATRIS s.r.o.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Barbora Kyšková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97</v>
      </c>
      <c r="D94" s="176"/>
      <c r="E94" s="176"/>
      <c r="F94" s="176"/>
      <c r="G94" s="176"/>
      <c r="H94" s="176"/>
      <c r="I94" s="176"/>
      <c r="J94" s="177" t="s">
        <v>98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99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100</v>
      </c>
    </row>
    <row r="97" s="9" customFormat="1" ht="24.96" customHeight="1">
      <c r="A97" s="9"/>
      <c r="B97" s="179"/>
      <c r="C97" s="180"/>
      <c r="D97" s="181" t="s">
        <v>719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720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721</v>
      </c>
      <c r="E99" s="182"/>
      <c r="F99" s="182"/>
      <c r="G99" s="182"/>
      <c r="H99" s="182"/>
      <c r="I99" s="182"/>
      <c r="J99" s="183">
        <f>J126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722</v>
      </c>
      <c r="E100" s="182"/>
      <c r="F100" s="182"/>
      <c r="G100" s="182"/>
      <c r="H100" s="182"/>
      <c r="I100" s="182"/>
      <c r="J100" s="183">
        <f>J134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723</v>
      </c>
      <c r="E101" s="182"/>
      <c r="F101" s="182"/>
      <c r="G101" s="182"/>
      <c r="H101" s="182"/>
      <c r="I101" s="182"/>
      <c r="J101" s="183">
        <f>J137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Oprava střechy a fasády konzervačního pracoviště v Horní Suché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94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 xml:space="preserve">003 - Ostatní a vedlejší náklady 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Ostrava</v>
      </c>
      <c r="G115" s="40"/>
      <c r="H115" s="40"/>
      <c r="I115" s="32" t="s">
        <v>22</v>
      </c>
      <c r="J115" s="79" t="str">
        <f>IF(J12="","",J12)</f>
        <v>16. 6. 2025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>MUZEUM Těšínska, p.o.</v>
      </c>
      <c r="G117" s="40"/>
      <c r="H117" s="40"/>
      <c r="I117" s="32" t="s">
        <v>30</v>
      </c>
      <c r="J117" s="36" t="str">
        <f>E21</f>
        <v>ATRIS s.r.o.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28</v>
      </c>
      <c r="D118" s="40"/>
      <c r="E118" s="40"/>
      <c r="F118" s="27" t="str">
        <f>IF(E18="","",E18)</f>
        <v>Vyplň údaj</v>
      </c>
      <c r="G118" s="40"/>
      <c r="H118" s="40"/>
      <c r="I118" s="32" t="s">
        <v>33</v>
      </c>
      <c r="J118" s="36" t="str">
        <f>E24</f>
        <v>Barbora Kyšková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115</v>
      </c>
      <c r="D120" s="194" t="s">
        <v>61</v>
      </c>
      <c r="E120" s="194" t="s">
        <v>57</v>
      </c>
      <c r="F120" s="194" t="s">
        <v>58</v>
      </c>
      <c r="G120" s="194" t="s">
        <v>116</v>
      </c>
      <c r="H120" s="194" t="s">
        <v>117</v>
      </c>
      <c r="I120" s="194" t="s">
        <v>118</v>
      </c>
      <c r="J120" s="194" t="s">
        <v>98</v>
      </c>
      <c r="K120" s="195" t="s">
        <v>119</v>
      </c>
      <c r="L120" s="196"/>
      <c r="M120" s="100" t="s">
        <v>1</v>
      </c>
      <c r="N120" s="101" t="s">
        <v>40</v>
      </c>
      <c r="O120" s="101" t="s">
        <v>120</v>
      </c>
      <c r="P120" s="101" t="s">
        <v>121</v>
      </c>
      <c r="Q120" s="101" t="s">
        <v>122</v>
      </c>
      <c r="R120" s="101" t="s">
        <v>123</v>
      </c>
      <c r="S120" s="101" t="s">
        <v>124</v>
      </c>
      <c r="T120" s="102" t="s">
        <v>125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126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P122+P126+P134+P137</f>
        <v>0</v>
      </c>
      <c r="Q121" s="104"/>
      <c r="R121" s="199">
        <f>R122+R126+R134+R137</f>
        <v>0</v>
      </c>
      <c r="S121" s="104"/>
      <c r="T121" s="200">
        <f>T122+T126+T134+T137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100</v>
      </c>
      <c r="BK121" s="201">
        <f>BK122+BK126+BK134+BK137</f>
        <v>0</v>
      </c>
    </row>
    <row r="122" s="12" customFormat="1" ht="25.92" customHeight="1">
      <c r="A122" s="12"/>
      <c r="B122" s="202"/>
      <c r="C122" s="203"/>
      <c r="D122" s="204" t="s">
        <v>75</v>
      </c>
      <c r="E122" s="205" t="s">
        <v>724</v>
      </c>
      <c r="F122" s="205" t="s">
        <v>725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</f>
        <v>0</v>
      </c>
      <c r="Q122" s="210"/>
      <c r="R122" s="211">
        <f>R123</f>
        <v>0</v>
      </c>
      <c r="S122" s="210"/>
      <c r="T122" s="212">
        <f>T123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157</v>
      </c>
      <c r="AT122" s="214" t="s">
        <v>75</v>
      </c>
      <c r="AU122" s="214" t="s">
        <v>76</v>
      </c>
      <c r="AY122" s="213" t="s">
        <v>129</v>
      </c>
      <c r="BK122" s="215">
        <f>BK123</f>
        <v>0</v>
      </c>
    </row>
    <row r="123" s="12" customFormat="1" ht="22.8" customHeight="1">
      <c r="A123" s="12"/>
      <c r="B123" s="202"/>
      <c r="C123" s="203"/>
      <c r="D123" s="204" t="s">
        <v>75</v>
      </c>
      <c r="E123" s="216" t="s">
        <v>726</v>
      </c>
      <c r="F123" s="216" t="s">
        <v>727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SUM(P124:P125)</f>
        <v>0</v>
      </c>
      <c r="Q123" s="210"/>
      <c r="R123" s="211">
        <f>SUM(R124:R125)</f>
        <v>0</v>
      </c>
      <c r="S123" s="210"/>
      <c r="T123" s="212">
        <f>SUM(T124:T125)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157</v>
      </c>
      <c r="AT123" s="214" t="s">
        <v>75</v>
      </c>
      <c r="AU123" s="214" t="s">
        <v>84</v>
      </c>
      <c r="AY123" s="213" t="s">
        <v>129</v>
      </c>
      <c r="BK123" s="215">
        <f>SUM(BK124:BK125)</f>
        <v>0</v>
      </c>
    </row>
    <row r="124" s="2" customFormat="1" ht="37.8" customHeight="1">
      <c r="A124" s="38"/>
      <c r="B124" s="39"/>
      <c r="C124" s="218" t="s">
        <v>84</v>
      </c>
      <c r="D124" s="218" t="s">
        <v>132</v>
      </c>
      <c r="E124" s="219" t="s">
        <v>728</v>
      </c>
      <c r="F124" s="220" t="s">
        <v>729</v>
      </c>
      <c r="G124" s="221" t="s">
        <v>247</v>
      </c>
      <c r="H124" s="222">
        <v>1</v>
      </c>
      <c r="I124" s="223"/>
      <c r="J124" s="224">
        <f>ROUND(I124*H124,2)</f>
        <v>0</v>
      </c>
      <c r="K124" s="220" t="s">
        <v>730</v>
      </c>
      <c r="L124" s="44"/>
      <c r="M124" s="225" t="s">
        <v>1</v>
      </c>
      <c r="N124" s="226" t="s">
        <v>41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0</v>
      </c>
      <c r="T124" s="228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731</v>
      </c>
      <c r="AT124" s="229" t="s">
        <v>132</v>
      </c>
      <c r="AU124" s="229" t="s">
        <v>86</v>
      </c>
      <c r="AY124" s="17" t="s">
        <v>129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84</v>
      </c>
      <c r="BK124" s="230">
        <f>ROUND(I124*H124,2)</f>
        <v>0</v>
      </c>
      <c r="BL124" s="17" t="s">
        <v>731</v>
      </c>
      <c r="BM124" s="229" t="s">
        <v>732</v>
      </c>
    </row>
    <row r="125" s="2" customFormat="1" ht="33" customHeight="1">
      <c r="A125" s="38"/>
      <c r="B125" s="39"/>
      <c r="C125" s="218" t="s">
        <v>86</v>
      </c>
      <c r="D125" s="218" t="s">
        <v>132</v>
      </c>
      <c r="E125" s="219" t="s">
        <v>733</v>
      </c>
      <c r="F125" s="220" t="s">
        <v>734</v>
      </c>
      <c r="G125" s="221" t="s">
        <v>247</v>
      </c>
      <c r="H125" s="222">
        <v>1</v>
      </c>
      <c r="I125" s="223"/>
      <c r="J125" s="224">
        <f>ROUND(I125*H125,2)</f>
        <v>0</v>
      </c>
      <c r="K125" s="220" t="s">
        <v>1</v>
      </c>
      <c r="L125" s="44"/>
      <c r="M125" s="225" t="s">
        <v>1</v>
      </c>
      <c r="N125" s="226" t="s">
        <v>41</v>
      </c>
      <c r="O125" s="91"/>
      <c r="P125" s="227">
        <f>O125*H125</f>
        <v>0</v>
      </c>
      <c r="Q125" s="227">
        <v>0</v>
      </c>
      <c r="R125" s="227">
        <f>Q125*H125</f>
        <v>0</v>
      </c>
      <c r="S125" s="227">
        <v>0</v>
      </c>
      <c r="T125" s="228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9" t="s">
        <v>731</v>
      </c>
      <c r="AT125" s="229" t="s">
        <v>132</v>
      </c>
      <c r="AU125" s="229" t="s">
        <v>86</v>
      </c>
      <c r="AY125" s="17" t="s">
        <v>129</v>
      </c>
      <c r="BE125" s="230">
        <f>IF(N125="základní",J125,0)</f>
        <v>0</v>
      </c>
      <c r="BF125" s="230">
        <f>IF(N125="snížená",J125,0)</f>
        <v>0</v>
      </c>
      <c r="BG125" s="230">
        <f>IF(N125="zákl. přenesená",J125,0)</f>
        <v>0</v>
      </c>
      <c r="BH125" s="230">
        <f>IF(N125="sníž. přenesená",J125,0)</f>
        <v>0</v>
      </c>
      <c r="BI125" s="230">
        <f>IF(N125="nulová",J125,0)</f>
        <v>0</v>
      </c>
      <c r="BJ125" s="17" t="s">
        <v>84</v>
      </c>
      <c r="BK125" s="230">
        <f>ROUND(I125*H125,2)</f>
        <v>0</v>
      </c>
      <c r="BL125" s="17" t="s">
        <v>731</v>
      </c>
      <c r="BM125" s="229" t="s">
        <v>735</v>
      </c>
    </row>
    <row r="126" s="12" customFormat="1" ht="25.92" customHeight="1">
      <c r="A126" s="12"/>
      <c r="B126" s="202"/>
      <c r="C126" s="203"/>
      <c r="D126" s="204" t="s">
        <v>75</v>
      </c>
      <c r="E126" s="205" t="s">
        <v>736</v>
      </c>
      <c r="F126" s="205" t="s">
        <v>737</v>
      </c>
      <c r="G126" s="203"/>
      <c r="H126" s="203"/>
      <c r="I126" s="206"/>
      <c r="J126" s="207">
        <f>BK126</f>
        <v>0</v>
      </c>
      <c r="K126" s="203"/>
      <c r="L126" s="208"/>
      <c r="M126" s="209"/>
      <c r="N126" s="210"/>
      <c r="O126" s="210"/>
      <c r="P126" s="211">
        <f>SUM(P127:P133)</f>
        <v>0</v>
      </c>
      <c r="Q126" s="210"/>
      <c r="R126" s="211">
        <f>SUM(R127:R133)</f>
        <v>0</v>
      </c>
      <c r="S126" s="210"/>
      <c r="T126" s="212">
        <f>SUM(T127:T133)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3" t="s">
        <v>157</v>
      </c>
      <c r="AT126" s="214" t="s">
        <v>75</v>
      </c>
      <c r="AU126" s="214" t="s">
        <v>76</v>
      </c>
      <c r="AY126" s="213" t="s">
        <v>129</v>
      </c>
      <c r="BK126" s="215">
        <f>SUM(BK127:BK133)</f>
        <v>0</v>
      </c>
    </row>
    <row r="127" s="2" customFormat="1" ht="16.5" customHeight="1">
      <c r="A127" s="38"/>
      <c r="B127" s="39"/>
      <c r="C127" s="218" t="s">
        <v>147</v>
      </c>
      <c r="D127" s="218" t="s">
        <v>132</v>
      </c>
      <c r="E127" s="219" t="s">
        <v>738</v>
      </c>
      <c r="F127" s="220" t="s">
        <v>739</v>
      </c>
      <c r="G127" s="221" t="s">
        <v>247</v>
      </c>
      <c r="H127" s="222">
        <v>1</v>
      </c>
      <c r="I127" s="223"/>
      <c r="J127" s="224">
        <f>ROUND(I127*H127,2)</f>
        <v>0</v>
      </c>
      <c r="K127" s="220" t="s">
        <v>740</v>
      </c>
      <c r="L127" s="44"/>
      <c r="M127" s="225" t="s">
        <v>1</v>
      </c>
      <c r="N127" s="226" t="s">
        <v>41</v>
      </c>
      <c r="O127" s="91"/>
      <c r="P127" s="227">
        <f>O127*H127</f>
        <v>0</v>
      </c>
      <c r="Q127" s="227">
        <v>0</v>
      </c>
      <c r="R127" s="227">
        <f>Q127*H127</f>
        <v>0</v>
      </c>
      <c r="S127" s="227">
        <v>0</v>
      </c>
      <c r="T127" s="228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9" t="s">
        <v>731</v>
      </c>
      <c r="AT127" s="229" t="s">
        <v>132</v>
      </c>
      <c r="AU127" s="229" t="s">
        <v>84</v>
      </c>
      <c r="AY127" s="17" t="s">
        <v>129</v>
      </c>
      <c r="BE127" s="230">
        <f>IF(N127="základní",J127,0)</f>
        <v>0</v>
      </c>
      <c r="BF127" s="230">
        <f>IF(N127="snížená",J127,0)</f>
        <v>0</v>
      </c>
      <c r="BG127" s="230">
        <f>IF(N127="zákl. přenesená",J127,0)</f>
        <v>0</v>
      </c>
      <c r="BH127" s="230">
        <f>IF(N127="sníž. přenesená",J127,0)</f>
        <v>0</v>
      </c>
      <c r="BI127" s="230">
        <f>IF(N127="nulová",J127,0)</f>
        <v>0</v>
      </c>
      <c r="BJ127" s="17" t="s">
        <v>84</v>
      </c>
      <c r="BK127" s="230">
        <f>ROUND(I127*H127,2)</f>
        <v>0</v>
      </c>
      <c r="BL127" s="17" t="s">
        <v>731</v>
      </c>
      <c r="BM127" s="229" t="s">
        <v>741</v>
      </c>
    </row>
    <row r="128" s="2" customFormat="1">
      <c r="A128" s="38"/>
      <c r="B128" s="39"/>
      <c r="C128" s="40"/>
      <c r="D128" s="233" t="s">
        <v>170</v>
      </c>
      <c r="E128" s="40"/>
      <c r="F128" s="263" t="s">
        <v>742</v>
      </c>
      <c r="G128" s="40"/>
      <c r="H128" s="40"/>
      <c r="I128" s="264"/>
      <c r="J128" s="40"/>
      <c r="K128" s="40"/>
      <c r="L128" s="44"/>
      <c r="M128" s="265"/>
      <c r="N128" s="266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170</v>
      </c>
      <c r="AU128" s="17" t="s">
        <v>84</v>
      </c>
    </row>
    <row r="129" s="2" customFormat="1" ht="16.5" customHeight="1">
      <c r="A129" s="38"/>
      <c r="B129" s="39"/>
      <c r="C129" s="218" t="s">
        <v>137</v>
      </c>
      <c r="D129" s="218" t="s">
        <v>132</v>
      </c>
      <c r="E129" s="219" t="s">
        <v>743</v>
      </c>
      <c r="F129" s="220" t="s">
        <v>744</v>
      </c>
      <c r="G129" s="221" t="s">
        <v>247</v>
      </c>
      <c r="H129" s="222">
        <v>1</v>
      </c>
      <c r="I129" s="223"/>
      <c r="J129" s="224">
        <f>ROUND(I129*H129,2)</f>
        <v>0</v>
      </c>
      <c r="K129" s="220" t="s">
        <v>1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731</v>
      </c>
      <c r="AT129" s="229" t="s">
        <v>132</v>
      </c>
      <c r="AU129" s="229" t="s">
        <v>84</v>
      </c>
      <c r="AY129" s="17" t="s">
        <v>129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731</v>
      </c>
      <c r="BM129" s="229" t="s">
        <v>745</v>
      </c>
    </row>
    <row r="130" s="2" customFormat="1">
      <c r="A130" s="38"/>
      <c r="B130" s="39"/>
      <c r="C130" s="40"/>
      <c r="D130" s="233" t="s">
        <v>170</v>
      </c>
      <c r="E130" s="40"/>
      <c r="F130" s="263" t="s">
        <v>746</v>
      </c>
      <c r="G130" s="40"/>
      <c r="H130" s="40"/>
      <c r="I130" s="264"/>
      <c r="J130" s="40"/>
      <c r="K130" s="40"/>
      <c r="L130" s="44"/>
      <c r="M130" s="265"/>
      <c r="N130" s="266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170</v>
      </c>
      <c r="AU130" s="17" t="s">
        <v>84</v>
      </c>
    </row>
    <row r="131" s="2" customFormat="1" ht="16.5" customHeight="1">
      <c r="A131" s="38"/>
      <c r="B131" s="39"/>
      <c r="C131" s="218" t="s">
        <v>157</v>
      </c>
      <c r="D131" s="218" t="s">
        <v>132</v>
      </c>
      <c r="E131" s="219" t="s">
        <v>747</v>
      </c>
      <c r="F131" s="220" t="s">
        <v>748</v>
      </c>
      <c r="G131" s="221" t="s">
        <v>247</v>
      </c>
      <c r="H131" s="222">
        <v>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137</v>
      </c>
      <c r="AT131" s="229" t="s">
        <v>132</v>
      </c>
      <c r="AU131" s="229" t="s">
        <v>84</v>
      </c>
      <c r="AY131" s="17" t="s">
        <v>129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137</v>
      </c>
      <c r="BM131" s="229" t="s">
        <v>749</v>
      </c>
    </row>
    <row r="132" s="2" customFormat="1">
      <c r="A132" s="38"/>
      <c r="B132" s="39"/>
      <c r="C132" s="40"/>
      <c r="D132" s="233" t="s">
        <v>170</v>
      </c>
      <c r="E132" s="40"/>
      <c r="F132" s="263" t="s">
        <v>750</v>
      </c>
      <c r="G132" s="40"/>
      <c r="H132" s="40"/>
      <c r="I132" s="264"/>
      <c r="J132" s="40"/>
      <c r="K132" s="40"/>
      <c r="L132" s="44"/>
      <c r="M132" s="265"/>
      <c r="N132" s="266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170</v>
      </c>
      <c r="AU132" s="17" t="s">
        <v>84</v>
      </c>
    </row>
    <row r="133" s="2" customFormat="1" ht="24.15" customHeight="1">
      <c r="A133" s="38"/>
      <c r="B133" s="39"/>
      <c r="C133" s="218" t="s">
        <v>130</v>
      </c>
      <c r="D133" s="218" t="s">
        <v>132</v>
      </c>
      <c r="E133" s="219" t="s">
        <v>751</v>
      </c>
      <c r="F133" s="220" t="s">
        <v>752</v>
      </c>
      <c r="G133" s="221" t="s">
        <v>247</v>
      </c>
      <c r="H133" s="222">
        <v>1</v>
      </c>
      <c r="I133" s="223"/>
      <c r="J133" s="224">
        <f>ROUND(I133*H133,2)</f>
        <v>0</v>
      </c>
      <c r="K133" s="220" t="s">
        <v>1</v>
      </c>
      <c r="L133" s="44"/>
      <c r="M133" s="225" t="s">
        <v>1</v>
      </c>
      <c r="N133" s="226" t="s">
        <v>41</v>
      </c>
      <c r="O133" s="91"/>
      <c r="P133" s="227">
        <f>O133*H133</f>
        <v>0</v>
      </c>
      <c r="Q133" s="227">
        <v>0</v>
      </c>
      <c r="R133" s="227">
        <f>Q133*H133</f>
        <v>0</v>
      </c>
      <c r="S133" s="227">
        <v>0</v>
      </c>
      <c r="T133" s="228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9" t="s">
        <v>137</v>
      </c>
      <c r="AT133" s="229" t="s">
        <v>132</v>
      </c>
      <c r="AU133" s="229" t="s">
        <v>84</v>
      </c>
      <c r="AY133" s="17" t="s">
        <v>129</v>
      </c>
      <c r="BE133" s="230">
        <f>IF(N133="základní",J133,0)</f>
        <v>0</v>
      </c>
      <c r="BF133" s="230">
        <f>IF(N133="snížená",J133,0)</f>
        <v>0</v>
      </c>
      <c r="BG133" s="230">
        <f>IF(N133="zákl. přenesená",J133,0)</f>
        <v>0</v>
      </c>
      <c r="BH133" s="230">
        <f>IF(N133="sníž. přenesená",J133,0)</f>
        <v>0</v>
      </c>
      <c r="BI133" s="230">
        <f>IF(N133="nulová",J133,0)</f>
        <v>0</v>
      </c>
      <c r="BJ133" s="17" t="s">
        <v>84</v>
      </c>
      <c r="BK133" s="230">
        <f>ROUND(I133*H133,2)</f>
        <v>0</v>
      </c>
      <c r="BL133" s="17" t="s">
        <v>137</v>
      </c>
      <c r="BM133" s="229" t="s">
        <v>753</v>
      </c>
    </row>
    <row r="134" s="12" customFormat="1" ht="25.92" customHeight="1">
      <c r="A134" s="12"/>
      <c r="B134" s="202"/>
      <c r="C134" s="203"/>
      <c r="D134" s="204" t="s">
        <v>75</v>
      </c>
      <c r="E134" s="205" t="s">
        <v>754</v>
      </c>
      <c r="F134" s="205" t="s">
        <v>755</v>
      </c>
      <c r="G134" s="203"/>
      <c r="H134" s="203"/>
      <c r="I134" s="206"/>
      <c r="J134" s="207">
        <f>BK134</f>
        <v>0</v>
      </c>
      <c r="K134" s="203"/>
      <c r="L134" s="208"/>
      <c r="M134" s="209"/>
      <c r="N134" s="210"/>
      <c r="O134" s="210"/>
      <c r="P134" s="211">
        <f>SUM(P135:P136)</f>
        <v>0</v>
      </c>
      <c r="Q134" s="210"/>
      <c r="R134" s="211">
        <f>SUM(R135:R136)</f>
        <v>0</v>
      </c>
      <c r="S134" s="210"/>
      <c r="T134" s="212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3" t="s">
        <v>157</v>
      </c>
      <c r="AT134" s="214" t="s">
        <v>75</v>
      </c>
      <c r="AU134" s="214" t="s">
        <v>76</v>
      </c>
      <c r="AY134" s="213" t="s">
        <v>129</v>
      </c>
      <c r="BK134" s="215">
        <f>SUM(BK135:BK136)</f>
        <v>0</v>
      </c>
    </row>
    <row r="135" s="2" customFormat="1" ht="16.5" customHeight="1">
      <c r="A135" s="38"/>
      <c r="B135" s="39"/>
      <c r="C135" s="218" t="s">
        <v>166</v>
      </c>
      <c r="D135" s="218" t="s">
        <v>132</v>
      </c>
      <c r="E135" s="219" t="s">
        <v>756</v>
      </c>
      <c r="F135" s="220" t="s">
        <v>757</v>
      </c>
      <c r="G135" s="221" t="s">
        <v>247</v>
      </c>
      <c r="H135" s="222">
        <v>1</v>
      </c>
      <c r="I135" s="223"/>
      <c r="J135" s="224">
        <f>ROUND(I135*H135,2)</f>
        <v>0</v>
      </c>
      <c r="K135" s="220" t="s">
        <v>740</v>
      </c>
      <c r="L135" s="44"/>
      <c r="M135" s="225" t="s">
        <v>1</v>
      </c>
      <c r="N135" s="226" t="s">
        <v>41</v>
      </c>
      <c r="O135" s="9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9" t="s">
        <v>731</v>
      </c>
      <c r="AT135" s="229" t="s">
        <v>132</v>
      </c>
      <c r="AU135" s="229" t="s">
        <v>84</v>
      </c>
      <c r="AY135" s="17" t="s">
        <v>129</v>
      </c>
      <c r="BE135" s="230">
        <f>IF(N135="základní",J135,0)</f>
        <v>0</v>
      </c>
      <c r="BF135" s="230">
        <f>IF(N135="snížená",J135,0)</f>
        <v>0</v>
      </c>
      <c r="BG135" s="230">
        <f>IF(N135="zákl. přenesená",J135,0)</f>
        <v>0</v>
      </c>
      <c r="BH135" s="230">
        <f>IF(N135="sníž. přenesená",J135,0)</f>
        <v>0</v>
      </c>
      <c r="BI135" s="230">
        <f>IF(N135="nulová",J135,0)</f>
        <v>0</v>
      </c>
      <c r="BJ135" s="17" t="s">
        <v>84</v>
      </c>
      <c r="BK135" s="230">
        <f>ROUND(I135*H135,2)</f>
        <v>0</v>
      </c>
      <c r="BL135" s="17" t="s">
        <v>731</v>
      </c>
      <c r="BM135" s="229" t="s">
        <v>758</v>
      </c>
    </row>
    <row r="136" s="2" customFormat="1">
      <c r="A136" s="38"/>
      <c r="B136" s="39"/>
      <c r="C136" s="40"/>
      <c r="D136" s="233" t="s">
        <v>170</v>
      </c>
      <c r="E136" s="40"/>
      <c r="F136" s="263" t="s">
        <v>759</v>
      </c>
      <c r="G136" s="40"/>
      <c r="H136" s="40"/>
      <c r="I136" s="264"/>
      <c r="J136" s="40"/>
      <c r="K136" s="40"/>
      <c r="L136" s="44"/>
      <c r="M136" s="265"/>
      <c r="N136" s="266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170</v>
      </c>
      <c r="AU136" s="17" t="s">
        <v>84</v>
      </c>
    </row>
    <row r="137" s="12" customFormat="1" ht="25.92" customHeight="1">
      <c r="A137" s="12"/>
      <c r="B137" s="202"/>
      <c r="C137" s="203"/>
      <c r="D137" s="204" t="s">
        <v>75</v>
      </c>
      <c r="E137" s="205" t="s">
        <v>760</v>
      </c>
      <c r="F137" s="205" t="s">
        <v>761</v>
      </c>
      <c r="G137" s="203"/>
      <c r="H137" s="203"/>
      <c r="I137" s="206"/>
      <c r="J137" s="207">
        <f>BK137</f>
        <v>0</v>
      </c>
      <c r="K137" s="203"/>
      <c r="L137" s="208"/>
      <c r="M137" s="209"/>
      <c r="N137" s="210"/>
      <c r="O137" s="210"/>
      <c r="P137" s="211">
        <f>SUM(P138:P139)</f>
        <v>0</v>
      </c>
      <c r="Q137" s="210"/>
      <c r="R137" s="211">
        <f>SUM(R138:R139)</f>
        <v>0</v>
      </c>
      <c r="S137" s="210"/>
      <c r="T137" s="212">
        <f>SUM(T138:T139)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3" t="s">
        <v>157</v>
      </c>
      <c r="AT137" s="214" t="s">
        <v>75</v>
      </c>
      <c r="AU137" s="214" t="s">
        <v>76</v>
      </c>
      <c r="AY137" s="213" t="s">
        <v>129</v>
      </c>
      <c r="BK137" s="215">
        <f>SUM(BK138:BK139)</f>
        <v>0</v>
      </c>
    </row>
    <row r="138" s="2" customFormat="1" ht="16.5" customHeight="1">
      <c r="A138" s="38"/>
      <c r="B138" s="39"/>
      <c r="C138" s="218" t="s">
        <v>151</v>
      </c>
      <c r="D138" s="218" t="s">
        <v>132</v>
      </c>
      <c r="E138" s="219" t="s">
        <v>762</v>
      </c>
      <c r="F138" s="220" t="s">
        <v>763</v>
      </c>
      <c r="G138" s="221" t="s">
        <v>247</v>
      </c>
      <c r="H138" s="222">
        <v>1</v>
      </c>
      <c r="I138" s="223"/>
      <c r="J138" s="224">
        <f>ROUND(I138*H138,2)</f>
        <v>0</v>
      </c>
      <c r="K138" s="220" t="s">
        <v>740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731</v>
      </c>
      <c r="AT138" s="229" t="s">
        <v>132</v>
      </c>
      <c r="AU138" s="229" t="s">
        <v>84</v>
      </c>
      <c r="AY138" s="17" t="s">
        <v>129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731</v>
      </c>
      <c r="BM138" s="229" t="s">
        <v>764</v>
      </c>
    </row>
    <row r="139" s="2" customFormat="1">
      <c r="A139" s="38"/>
      <c r="B139" s="39"/>
      <c r="C139" s="40"/>
      <c r="D139" s="233" t="s">
        <v>170</v>
      </c>
      <c r="E139" s="40"/>
      <c r="F139" s="263" t="s">
        <v>765</v>
      </c>
      <c r="G139" s="40"/>
      <c r="H139" s="40"/>
      <c r="I139" s="264"/>
      <c r="J139" s="40"/>
      <c r="K139" s="40"/>
      <c r="L139" s="44"/>
      <c r="M139" s="287"/>
      <c r="N139" s="288"/>
      <c r="O139" s="284"/>
      <c r="P139" s="284"/>
      <c r="Q139" s="284"/>
      <c r="R139" s="284"/>
      <c r="S139" s="284"/>
      <c r="T139" s="289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170</v>
      </c>
      <c r="AU139" s="17" t="s">
        <v>84</v>
      </c>
    </row>
    <row r="140" s="2" customFormat="1" ht="6.96" customHeight="1">
      <c r="A140" s="38"/>
      <c r="B140" s="66"/>
      <c r="C140" s="67"/>
      <c r="D140" s="67"/>
      <c r="E140" s="67"/>
      <c r="F140" s="67"/>
      <c r="G140" s="67"/>
      <c r="H140" s="67"/>
      <c r="I140" s="67"/>
      <c r="J140" s="67"/>
      <c r="K140" s="67"/>
      <c r="L140" s="44"/>
      <c r="M140" s="38"/>
      <c r="O140" s="38"/>
      <c r="P140" s="38"/>
      <c r="Q140" s="38"/>
      <c r="R140" s="38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</sheetData>
  <sheetProtection sheet="1" autoFilter="0" formatColumns="0" formatRows="0" objects="1" scenarios="1" spinCount="100000" saltValue="+bWgF3zjVs6GNZO4zfqNIKeubckZTSbGlW+rArk/mz4wReWDE0zG7Zpc9Uz91C4sCkfFBxAHy4+6jBFG4UqrFg==" hashValue="9y1ugIDDhNjvhOMViQcyHmMjGZ2r29TQpDkZCsHVLUe9YQh3hCenL7iZEud3PGQrdFAofJczia+Wl2bRl2q8bA==" algorithmName="SHA-512" password="CC35"/>
  <autoFilter ref="C120:K139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BARBORAKYSK8FBE\barborakyskova</dc:creator>
  <cp:lastModifiedBy>BARBORAKYSK8FBE\barborakyskova</cp:lastModifiedBy>
  <dcterms:created xsi:type="dcterms:W3CDTF">2025-06-19T16:54:59Z</dcterms:created>
  <dcterms:modified xsi:type="dcterms:W3CDTF">2025-06-19T16:55:06Z</dcterms:modified>
</cp:coreProperties>
</file>