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D.1.2.1 - VYTÁPĚNÍ " sheetId="2" r:id="rId2"/>
    <sheet name="D.1.2.3 - VZDUCHOTECHNIKA " sheetId="3" r:id="rId3"/>
    <sheet name="D.1.1 - ARCHITEKTONICKO -..." sheetId="4" r:id="rId4"/>
    <sheet name="D.1.2.2 - Zdravotechnické..." sheetId="5" r:id="rId5"/>
    <sheet name="D.1.2.4 - SILNOPROUDÁ ELE..." sheetId="6" r:id="rId6"/>
    <sheet name="Pokyny pro vyplnění" sheetId="7" r:id="rId7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'D.1.2.1 - VYTÁPĚNÍ '!$C$84:$K$139</definedName>
    <definedName name="_xlnm.Print_Area" localSheetId="1">'D.1.2.1 - VYTÁPĚNÍ '!$C$4:$J$39,'D.1.2.1 - VYTÁPĚNÍ '!$C$45:$J$66,'D.1.2.1 - VYTÁPĚNÍ '!$C$72:$K$139</definedName>
    <definedName name="_xlnm.Print_Titles" localSheetId="1">'D.1.2.1 - VYTÁPĚNÍ '!$84:$84</definedName>
    <definedName name="_xlnm._FilterDatabase" localSheetId="2" hidden="1">'D.1.2.3 - VZDUCHOTECHNIKA '!$C$81:$K$136</definedName>
    <definedName name="_xlnm.Print_Area" localSheetId="2">'D.1.2.3 - VZDUCHOTECHNIKA '!$C$4:$J$39,'D.1.2.3 - VZDUCHOTECHNIKA '!$C$45:$J$63,'D.1.2.3 - VZDUCHOTECHNIKA '!$C$69:$K$136</definedName>
    <definedName name="_xlnm.Print_Titles" localSheetId="2">'D.1.2.3 - VZDUCHOTECHNIKA '!$81:$81</definedName>
    <definedName name="_xlnm._FilterDatabase" localSheetId="3" hidden="1">'D.1.1 - ARCHITEKTONICKO -...'!$C$91:$K$254</definedName>
    <definedName name="_xlnm.Print_Area" localSheetId="3">'D.1.1 - ARCHITEKTONICKO -...'!$C$4:$J$39,'D.1.1 - ARCHITEKTONICKO -...'!$C$45:$J$73,'D.1.1 - ARCHITEKTONICKO -...'!$C$79:$K$254</definedName>
    <definedName name="_xlnm.Print_Titles" localSheetId="3">'D.1.1 - ARCHITEKTONICKO -...'!$91:$91</definedName>
    <definedName name="_xlnm._FilterDatabase" localSheetId="4" hidden="1">'D.1.2.2 - Zdravotechnické...'!$C$89:$K$246</definedName>
    <definedName name="_xlnm.Print_Area" localSheetId="4">'D.1.2.2 - Zdravotechnické...'!$C$4:$J$39,'D.1.2.2 - Zdravotechnické...'!$C$45:$J$71,'D.1.2.2 - Zdravotechnické...'!$C$77:$K$246</definedName>
    <definedName name="_xlnm.Print_Titles" localSheetId="4">'D.1.2.2 - Zdravotechnické...'!$89:$89</definedName>
    <definedName name="_xlnm._FilterDatabase" localSheetId="5" hidden="1">'D.1.2.4 - SILNOPROUDÁ ELE...'!$C$80:$K$93</definedName>
    <definedName name="_xlnm.Print_Area" localSheetId="5">'D.1.2.4 - SILNOPROUDÁ ELE...'!$C$4:$J$39,'D.1.2.4 - SILNOPROUDÁ ELE...'!$C$45:$J$62,'D.1.2.4 - SILNOPROUDÁ ELE...'!$C$68:$K$93</definedName>
    <definedName name="_xlnm.Print_Titles" localSheetId="5">'D.1.2.4 - SILNOPROUDÁ ELE...'!$80:$80</definedName>
    <definedName name="_xlnm.Print_Area" localSheetId="6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6" l="1" r="J37"/>
  <c r="J36"/>
  <c i="1" r="AY59"/>
  <c i="6" r="J35"/>
  <c i="1" r="AX59"/>
  <c i="6" r="BI92"/>
  <c r="BH92"/>
  <c r="BG92"/>
  <c r="BF92"/>
  <c r="T92"/>
  <c r="R92"/>
  <c r="P92"/>
  <c r="BI90"/>
  <c r="BH90"/>
  <c r="BG90"/>
  <c r="BF90"/>
  <c r="T90"/>
  <c r="R90"/>
  <c r="P90"/>
  <c r="BI89"/>
  <c r="BH89"/>
  <c r="BG89"/>
  <c r="BF89"/>
  <c r="T89"/>
  <c r="R89"/>
  <c r="P89"/>
  <c r="BI87"/>
  <c r="BH87"/>
  <c r="BG87"/>
  <c r="BF87"/>
  <c r="T87"/>
  <c r="R87"/>
  <c r="P87"/>
  <c r="BI86"/>
  <c r="BH86"/>
  <c r="BG86"/>
  <c r="BF86"/>
  <c r="T86"/>
  <c r="R86"/>
  <c r="P86"/>
  <c r="BI84"/>
  <c r="BH84"/>
  <c r="BG84"/>
  <c r="BF84"/>
  <c r="T84"/>
  <c r="R84"/>
  <c r="P84"/>
  <c r="J78"/>
  <c r="F77"/>
  <c r="F75"/>
  <c r="E73"/>
  <c r="J55"/>
  <c r="F54"/>
  <c r="F52"/>
  <c r="E50"/>
  <c r="J21"/>
  <c r="E21"/>
  <c r="J54"/>
  <c r="J20"/>
  <c r="J18"/>
  <c r="E18"/>
  <c r="F78"/>
  <c r="J17"/>
  <c r="J12"/>
  <c r="J52"/>
  <c r="E7"/>
  <c r="E71"/>
  <c i="5" r="J37"/>
  <c r="J36"/>
  <c i="1" r="AY58"/>
  <c i="5" r="J35"/>
  <c i="1" r="AX58"/>
  <c i="5"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6"/>
  <c r="BH216"/>
  <c r="BG216"/>
  <c r="BF216"/>
  <c r="T216"/>
  <c r="T215"/>
  <c r="R216"/>
  <c r="R215"/>
  <c r="P216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3"/>
  <c r="BH143"/>
  <c r="BG143"/>
  <c r="BF143"/>
  <c r="T143"/>
  <c r="R143"/>
  <c r="P143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BI129"/>
  <c r="BH129"/>
  <c r="BG129"/>
  <c r="BF129"/>
  <c r="T129"/>
  <c r="R129"/>
  <c r="P129"/>
  <c r="BI124"/>
  <c r="BH124"/>
  <c r="BG124"/>
  <c r="BF124"/>
  <c r="T124"/>
  <c r="T123"/>
  <c r="R124"/>
  <c r="R123"/>
  <c r="P124"/>
  <c r="P123"/>
  <c r="BI119"/>
  <c r="BH119"/>
  <c r="BG119"/>
  <c r="BF119"/>
  <c r="T119"/>
  <c r="T118"/>
  <c r="R119"/>
  <c r="R118"/>
  <c r="P119"/>
  <c r="P118"/>
  <c r="BI116"/>
  <c r="BH116"/>
  <c r="BG116"/>
  <c r="BF116"/>
  <c r="T116"/>
  <c r="R116"/>
  <c r="P116"/>
  <c r="BI112"/>
  <c r="BH112"/>
  <c r="BG112"/>
  <c r="BF112"/>
  <c r="T112"/>
  <c r="R112"/>
  <c r="P112"/>
  <c r="BI110"/>
  <c r="BH110"/>
  <c r="BG110"/>
  <c r="BF110"/>
  <c r="T110"/>
  <c r="R110"/>
  <c r="P110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3"/>
  <c r="BH93"/>
  <c r="BG93"/>
  <c r="BF93"/>
  <c r="T93"/>
  <c r="T92"/>
  <c r="R93"/>
  <c r="R92"/>
  <c r="P93"/>
  <c r="P92"/>
  <c r="J87"/>
  <c r="J86"/>
  <c r="F84"/>
  <c r="E82"/>
  <c r="J55"/>
  <c r="J54"/>
  <c r="F52"/>
  <c r="E50"/>
  <c r="J18"/>
  <c r="E18"/>
  <c r="F87"/>
  <c r="J17"/>
  <c r="J15"/>
  <c r="E15"/>
  <c r="F54"/>
  <c r="J14"/>
  <c r="J12"/>
  <c r="J84"/>
  <c r="E7"/>
  <c r="E48"/>
  <c i="4" r="J37"/>
  <c r="J36"/>
  <c i="1" r="AY57"/>
  <c i="4" r="J35"/>
  <c i="1" r="AX57"/>
  <c i="4" r="BI253"/>
  <c r="BH253"/>
  <c r="BG253"/>
  <c r="BF253"/>
  <c r="T253"/>
  <c r="R253"/>
  <c r="P253"/>
  <c r="BI248"/>
  <c r="BH248"/>
  <c r="BG248"/>
  <c r="BF248"/>
  <c r="T248"/>
  <c r="R248"/>
  <c r="P248"/>
  <c r="BI244"/>
  <c r="BH244"/>
  <c r="BG244"/>
  <c r="BF244"/>
  <c r="T244"/>
  <c r="R244"/>
  <c r="P244"/>
  <c r="BI240"/>
  <c r="BH240"/>
  <c r="BG240"/>
  <c r="BF240"/>
  <c r="T240"/>
  <c r="R240"/>
  <c r="P240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29"/>
  <c r="BH229"/>
  <c r="BG229"/>
  <c r="BF229"/>
  <c r="T229"/>
  <c r="R229"/>
  <c r="P229"/>
  <c r="BI226"/>
  <c r="BH226"/>
  <c r="BG226"/>
  <c r="BF226"/>
  <c r="T226"/>
  <c r="R226"/>
  <c r="P226"/>
  <c r="BI222"/>
  <c r="BH222"/>
  <c r="BG222"/>
  <c r="BF222"/>
  <c r="T222"/>
  <c r="R222"/>
  <c r="P222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2"/>
  <c r="BH202"/>
  <c r="BG202"/>
  <c r="BF202"/>
  <c r="T202"/>
  <c r="R202"/>
  <c r="P202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1"/>
  <c r="BH191"/>
  <c r="BG191"/>
  <c r="BF191"/>
  <c r="T191"/>
  <c r="R191"/>
  <c r="P191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79"/>
  <c r="BH179"/>
  <c r="BG179"/>
  <c r="BF179"/>
  <c r="T179"/>
  <c r="R179"/>
  <c r="P179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R167"/>
  <c r="P167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48"/>
  <c r="BH148"/>
  <c r="BG148"/>
  <c r="BF148"/>
  <c r="T148"/>
  <c r="T147"/>
  <c r="R148"/>
  <c r="R147"/>
  <c r="P148"/>
  <c r="P147"/>
  <c r="BI145"/>
  <c r="BH145"/>
  <c r="BG145"/>
  <c r="BF145"/>
  <c r="T145"/>
  <c r="R145"/>
  <c r="P145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2"/>
  <c r="BH132"/>
  <c r="BG132"/>
  <c r="BF132"/>
  <c r="T132"/>
  <c r="R132"/>
  <c r="P132"/>
  <c r="BI128"/>
  <c r="BH128"/>
  <c r="BG128"/>
  <c r="BF128"/>
  <c r="T128"/>
  <c r="R128"/>
  <c r="P128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2"/>
  <c r="BH112"/>
  <c r="BG112"/>
  <c r="BF112"/>
  <c r="T112"/>
  <c r="R112"/>
  <c r="P112"/>
  <c r="BI108"/>
  <c r="BH108"/>
  <c r="BG108"/>
  <c r="BF108"/>
  <c r="T108"/>
  <c r="R108"/>
  <c r="P108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J89"/>
  <c r="J88"/>
  <c r="F88"/>
  <c r="F86"/>
  <c r="E84"/>
  <c r="J55"/>
  <c r="J54"/>
  <c r="F54"/>
  <c r="F52"/>
  <c r="E50"/>
  <c r="J18"/>
  <c r="E18"/>
  <c r="F89"/>
  <c r="J17"/>
  <c r="J12"/>
  <c r="J86"/>
  <c r="E7"/>
  <c r="E48"/>
  <c i="3" r="J37"/>
  <c r="J36"/>
  <c i="1" r="AY56"/>
  <c i="3" r="J35"/>
  <c i="1" r="AX56"/>
  <c i="3"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2"/>
  <c r="BH112"/>
  <c r="BG112"/>
  <c r="BF112"/>
  <c r="T112"/>
  <c r="R112"/>
  <c r="P112"/>
  <c r="BI111"/>
  <c r="BH111"/>
  <c r="BG111"/>
  <c r="BF111"/>
  <c r="T111"/>
  <c r="R111"/>
  <c r="P111"/>
  <c r="BI109"/>
  <c r="BH109"/>
  <c r="BG109"/>
  <c r="BF109"/>
  <c r="T109"/>
  <c r="R109"/>
  <c r="P109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9"/>
  <c r="BH99"/>
  <c r="BG99"/>
  <c r="BF99"/>
  <c r="T99"/>
  <c r="R99"/>
  <c r="P99"/>
  <c r="BI97"/>
  <c r="BH97"/>
  <c r="BG97"/>
  <c r="BF97"/>
  <c r="T97"/>
  <c r="R97"/>
  <c r="P97"/>
  <c r="BI96"/>
  <c r="BH96"/>
  <c r="BG96"/>
  <c r="BF96"/>
  <c r="T96"/>
  <c r="R96"/>
  <c r="P96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7"/>
  <c r="BH87"/>
  <c r="BG87"/>
  <c r="BF87"/>
  <c r="T87"/>
  <c r="R87"/>
  <c r="P87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55"/>
  <c r="J17"/>
  <c r="J12"/>
  <c r="J52"/>
  <c r="E7"/>
  <c r="E72"/>
  <c i="2" r="J37"/>
  <c r="J36"/>
  <c i="1" r="AY55"/>
  <c i="2" r="J35"/>
  <c i="1" r="AX55"/>
  <c i="2" r="BI139"/>
  <c r="BH139"/>
  <c r="BG139"/>
  <c r="BF139"/>
  <c r="T139"/>
  <c r="T138"/>
  <c r="R139"/>
  <c r="R138"/>
  <c r="P139"/>
  <c r="P138"/>
  <c r="BI136"/>
  <c r="BH136"/>
  <c r="BG136"/>
  <c r="BF136"/>
  <c r="T136"/>
  <c r="T135"/>
  <c r="R136"/>
  <c r="R135"/>
  <c r="P136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5"/>
  <c r="BH105"/>
  <c r="BG105"/>
  <c r="BF105"/>
  <c r="T105"/>
  <c r="R105"/>
  <c r="P105"/>
  <c r="BI103"/>
  <c r="BH103"/>
  <c r="BG103"/>
  <c r="BF103"/>
  <c r="T103"/>
  <c r="R103"/>
  <c r="P103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82"/>
  <c r="J17"/>
  <c r="J12"/>
  <c r="J52"/>
  <c r="E7"/>
  <c r="E48"/>
  <c i="1" r="L50"/>
  <c r="AM50"/>
  <c r="AM49"/>
  <c r="L49"/>
  <c r="AM47"/>
  <c r="L47"/>
  <c r="L45"/>
  <c r="L44"/>
  <c i="3" r="BK128"/>
  <c r="BK111"/>
  <c i="4" r="J164"/>
  <c r="BK108"/>
  <c i="5" r="BK103"/>
  <c i="2" r="J108"/>
  <c i="3" r="J88"/>
  <c i="4" r="J155"/>
  <c r="BK155"/>
  <c i="5" r="J165"/>
  <c r="BK245"/>
  <c i="2" r="BK131"/>
  <c r="BK88"/>
  <c i="3" r="J128"/>
  <c i="2" r="J127"/>
  <c i="3" r="J116"/>
  <c r="BK94"/>
  <c i="4" r="J118"/>
  <c i="5" r="J159"/>
  <c r="BK119"/>
  <c i="3" r="BK88"/>
  <c i="4" r="J116"/>
  <c i="5" r="BK205"/>
  <c r="BK173"/>
  <c i="2" r="J129"/>
  <c r="J92"/>
  <c i="3" r="BK104"/>
  <c i="4" r="BK172"/>
  <c r="J214"/>
  <c i="5" r="BK193"/>
  <c i="2" r="J103"/>
  <c i="4" r="BK154"/>
  <c i="5" r="J203"/>
  <c r="J187"/>
  <c i="2" r="J123"/>
  <c i="3" r="J104"/>
  <c i="4" r="BK202"/>
  <c r="J128"/>
  <c i="5" r="J233"/>
  <c r="J235"/>
  <c i="2" r="BK92"/>
  <c i="4" r="J169"/>
  <c i="5" r="BK221"/>
  <c r="J116"/>
  <c r="BK243"/>
  <c i="4" r="BK253"/>
  <c i="5" r="BK237"/>
  <c i="2" r="BK125"/>
  <c i="3" r="J120"/>
  <c i="4" r="J253"/>
  <c i="5" r="BK180"/>
  <c r="BK97"/>
  <c i="3" r="J125"/>
  <c i="4" r="J210"/>
  <c r="J187"/>
  <c r="J95"/>
  <c i="5" r="J155"/>
  <c r="BK153"/>
  <c i="6" r="BK86"/>
  <c i="3" r="BK120"/>
  <c i="4" r="BK152"/>
  <c r="J195"/>
  <c i="5" r="BK207"/>
  <c r="BK165"/>
  <c r="BK185"/>
  <c r="J138"/>
  <c r="J119"/>
  <c i="2" r="BK108"/>
  <c i="3" r="BK125"/>
  <c i="2" r="J121"/>
  <c i="3" r="BK115"/>
  <c i="4" r="BK179"/>
  <c r="BK248"/>
  <c i="5" r="BK233"/>
  <c i="3" r="BK100"/>
  <c i="4" r="J175"/>
  <c r="BK148"/>
  <c i="5" r="J134"/>
  <c r="J177"/>
  <c i="2" r="BK121"/>
  <c i="3" r="BK87"/>
  <c i="4" r="BK137"/>
  <c r="BK145"/>
  <c i="5" r="BK229"/>
  <c r="J185"/>
  <c i="2" r="BK119"/>
  <c i="3" r="J109"/>
  <c i="4" r="J237"/>
  <c i="5" r="J147"/>
  <c r="BK213"/>
  <c i="1" r="AS54"/>
  <c i="4" r="J179"/>
  <c i="5" r="BK211"/>
  <c r="BK99"/>
  <c i="2" r="F34"/>
  <c i="6" r="BK92"/>
  <c i="2" r="BK129"/>
  <c i="3" r="BK119"/>
  <c i="4" r="J173"/>
  <c r="BK237"/>
  <c i="5" r="BK169"/>
  <c r="BK203"/>
  <c i="2" r="F36"/>
  <c r="BK110"/>
  <c i="3" r="J119"/>
  <c i="4" r="BK244"/>
  <c i="5" r="BK223"/>
  <c r="BK143"/>
  <c i="2" r="J94"/>
  <c i="4" r="BK208"/>
  <c r="J108"/>
  <c i="5" r="J229"/>
  <c r="J211"/>
  <c r="J169"/>
  <c i="2" r="J114"/>
  <c i="3" r="BK135"/>
  <c i="2" r="BK105"/>
  <c i="4" r="BK187"/>
  <c r="BK120"/>
  <c i="5" r="BK138"/>
  <c i="3" r="BK116"/>
  <c i="4" r="BK183"/>
  <c i="5" r="J227"/>
  <c r="J93"/>
  <c i="2" r="J139"/>
  <c i="3" r="J121"/>
  <c i="4" r="BK173"/>
  <c r="J240"/>
  <c r="J152"/>
  <c i="5" r="J161"/>
  <c i="2" r="BK133"/>
  <c i="3" r="BK109"/>
  <c i="4" r="BK212"/>
  <c i="5" r="J97"/>
  <c r="J207"/>
  <c i="2" r="BK94"/>
  <c i="3" r="BK93"/>
  <c i="4" r="BK222"/>
  <c r="J141"/>
  <c i="5" r="BK131"/>
  <c r="BK216"/>
  <c i="6" r="BK87"/>
  <c i="3" r="BK124"/>
  <c i="4" r="J222"/>
  <c r="J148"/>
  <c i="5" r="BK227"/>
  <c r="J112"/>
  <c r="J149"/>
  <c r="BK155"/>
  <c i="3" r="BK90"/>
  <c r="BK96"/>
  <c i="4" r="BK128"/>
  <c i="5" r="J225"/>
  <c r="J216"/>
  <c i="3" r="J115"/>
  <c i="4" r="BK141"/>
  <c r="J235"/>
  <c i="5" r="J193"/>
  <c r="BK101"/>
  <c r="J136"/>
  <c i="6" r="BK84"/>
  <c i="2" r="J98"/>
  <c i="4" r="J226"/>
  <c i="2" r="J96"/>
  <c i="4" r="BK118"/>
  <c r="J248"/>
  <c i="5" r="J178"/>
  <c i="3" r="J124"/>
  <c i="4" r="BK163"/>
  <c i="5" r="BK147"/>
  <c r="BK93"/>
  <c i="2" r="J110"/>
  <c i="4" r="BK169"/>
  <c r="BK139"/>
  <c i="5" r="BK197"/>
  <c r="J99"/>
  <c i="2" r="BK106"/>
  <c i="3" r="J133"/>
  <c i="4" r="BK103"/>
  <c i="5" r="BK201"/>
  <c i="3" r="BK92"/>
  <c i="4" r="BK159"/>
  <c r="J202"/>
  <c i="5" r="BK136"/>
  <c r="J180"/>
  <c r="BK163"/>
  <c i="3" r="J94"/>
  <c i="4" r="BK216"/>
  <c r="J244"/>
  <c i="5" r="BK167"/>
  <c r="BK219"/>
  <c r="BK105"/>
  <c r="J153"/>
  <c i="2" r="BK100"/>
  <c i="3" r="J100"/>
  <c i="4" r="J139"/>
  <c r="J208"/>
  <c i="5" r="BK116"/>
  <c r="J231"/>
  <c i="3" r="BK102"/>
  <c i="4" r="BK122"/>
  <c r="J167"/>
  <c i="5" r="BK177"/>
  <c r="BK175"/>
  <c r="J124"/>
  <c i="2" r="J119"/>
  <c i="3" r="J111"/>
  <c i="2" r="J105"/>
  <c r="J88"/>
  <c i="4" r="BK99"/>
  <c r="BK233"/>
  <c i="3" r="J112"/>
  <c i="4" r="J233"/>
  <c r="J199"/>
  <c i="5" r="J219"/>
  <c r="J157"/>
  <c i="2" r="BK116"/>
  <c i="3" r="J85"/>
  <c i="4" r="J112"/>
  <c r="J191"/>
  <c i="5" r="J201"/>
  <c i="6" r="J84"/>
  <c i="3" r="BK121"/>
  <c i="4" r="J163"/>
  <c i="5" r="J195"/>
  <c i="6" r="BK89"/>
  <c i="3" r="J126"/>
  <c i="4" r="BK176"/>
  <c r="J137"/>
  <c i="5" r="BK195"/>
  <c r="BK112"/>
  <c r="BK171"/>
  <c i="2" r="J112"/>
  <c i="4" r="J197"/>
  <c r="J206"/>
  <c i="5" r="BK149"/>
  <c r="BK161"/>
  <c r="J243"/>
  <c i="2" r="BK136"/>
  <c i="3" r="J123"/>
  <c i="4" r="BK195"/>
  <c r="BK116"/>
  <c i="5" r="J129"/>
  <c r="J163"/>
  <c i="3" r="J118"/>
  <c i="4" r="BK95"/>
  <c r="J99"/>
  <c i="5" r="BK235"/>
  <c r="J110"/>
  <c i="2" r="BK139"/>
  <c i="3" r="BK118"/>
  <c i="2" r="J136"/>
  <c r="BK112"/>
  <c i="4" r="BK210"/>
  <c i="5" r="J205"/>
  <c i="2" r="BK96"/>
  <c i="4" r="BK175"/>
  <c r="J124"/>
  <c i="5" r="J182"/>
  <c r="J197"/>
  <c i="2" r="J100"/>
  <c i="3" r="BK130"/>
  <c i="4" r="J176"/>
  <c i="5" r="J175"/>
  <c r="BK189"/>
  <c i="2" r="BK114"/>
  <c i="3" r="BK99"/>
  <c i="4" r="BK112"/>
  <c i="5" r="J173"/>
  <c r="BK239"/>
  <c i="3" r="J102"/>
  <c i="4" r="J218"/>
  <c r="J103"/>
  <c i="5" r="J101"/>
  <c r="BK241"/>
  <c i="6" r="J90"/>
  <c i="3" r="J130"/>
  <c r="J114"/>
  <c i="4" r="J229"/>
  <c r="J183"/>
  <c i="5" r="J241"/>
  <c r="BK134"/>
  <c i="3" r="J96"/>
  <c i="4" r="J170"/>
  <c r="BK235"/>
  <c i="5" r="BK124"/>
  <c r="J171"/>
  <c i="2" r="BK127"/>
  <c i="3" r="J92"/>
  <c i="2" r="J131"/>
  <c i="3" r="J135"/>
  <c i="4" r="J145"/>
  <c r="BK164"/>
  <c i="5" r="BK191"/>
  <c i="3" r="J90"/>
  <c i="4" r="BK170"/>
  <c i="5" r="J143"/>
  <c r="J223"/>
  <c i="2" r="J133"/>
  <c i="3" r="J97"/>
  <c r="J87"/>
  <c i="4" r="BK206"/>
  <c i="5" r="J213"/>
  <c i="6" r="J92"/>
  <c i="2" r="BK90"/>
  <c i="4" r="BK214"/>
  <c r="BK161"/>
  <c i="5" r="J131"/>
  <c i="6" r="J89"/>
  <c i="3" r="BK112"/>
  <c i="4" r="BK191"/>
  <c r="J212"/>
  <c i="5" r="J199"/>
  <c r="J245"/>
  <c i="6" r="J86"/>
  <c i="3" r="BK123"/>
  <c i="4" r="BK132"/>
  <c r="BK226"/>
  <c i="5" r="BK178"/>
  <c r="BK187"/>
  <c r="BK231"/>
  <c r="BK129"/>
  <c i="2" r="J90"/>
  <c i="3" r="BK85"/>
  <c i="4" r="BK218"/>
  <c i="5" r="J167"/>
  <c i="2" r="BK103"/>
  <c i="4" r="J122"/>
  <c r="BK197"/>
  <c i="5" r="BK225"/>
  <c r="BK199"/>
  <c i="2" r="J125"/>
  <c i="3" r="J99"/>
  <c i="2" r="J116"/>
  <c i="4" r="BK199"/>
  <c r="J154"/>
  <c i="2" r="F35"/>
  <c i="4" r="J120"/>
  <c i="5" r="BK157"/>
  <c i="2" r="BK123"/>
  <c i="3" r="J93"/>
  <c i="4" r="BK124"/>
  <c r="BK229"/>
  <c r="J161"/>
  <c r="BK240"/>
  <c i="5" r="J151"/>
  <c r="J103"/>
  <c i="2" r="BK98"/>
  <c i="4" r="BK185"/>
  <c r="J132"/>
  <c i="5" r="J189"/>
  <c r="BK151"/>
  <c r="J221"/>
  <c r="BK209"/>
  <c i="4" r="J172"/>
  <c i="5" r="J209"/>
  <c i="3" r="BK126"/>
  <c i="4" r="J185"/>
  <c r="J216"/>
  <c i="5" r="BK182"/>
  <c i="6" r="J87"/>
  <c i="3" r="BK133"/>
  <c r="BK114"/>
  <c i="4" r="BK167"/>
  <c i="5" r="J237"/>
  <c r="J239"/>
  <c i="2" r="J106"/>
  <c i="3" r="BK97"/>
  <c i="4" r="J159"/>
  <c i="5" r="J191"/>
  <c r="BK159"/>
  <c r="BK110"/>
  <c r="J105"/>
  <c i="6" r="BK90"/>
  <c i="2" r="F37"/>
  <c r="J34"/>
  <c l="1" r="R87"/>
  <c r="R118"/>
  <c r="P87"/>
  <c r="R102"/>
  <c i="3" r="BK132"/>
  <c r="J132"/>
  <c r="J62"/>
  <c i="4" r="T102"/>
  <c r="BK151"/>
  <c r="P166"/>
  <c r="R201"/>
  <c r="P228"/>
  <c i="2" r="P118"/>
  <c i="3" r="P132"/>
  <c i="4" r="P94"/>
  <c r="R123"/>
  <c i="2" r="BK87"/>
  <c r="J87"/>
  <c r="J61"/>
  <c r="T118"/>
  <c i="3" r="R132"/>
  <c i="4" r="BK123"/>
  <c r="J123"/>
  <c r="J63"/>
  <c r="P151"/>
  <c r="P178"/>
  <c r="BK239"/>
  <c r="J239"/>
  <c r="J72"/>
  <c i="3" r="T132"/>
  <c i="4" r="P102"/>
  <c r="T136"/>
  <c r="T166"/>
  <c r="T201"/>
  <c r="R228"/>
  <c i="5" r="T146"/>
  <c i="2" r="BK118"/>
  <c r="J118"/>
  <c r="J63"/>
  <c i="3" r="T84"/>
  <c r="T83"/>
  <c r="T82"/>
  <c i="4" r="R94"/>
  <c r="P123"/>
  <c r="R151"/>
  <c r="T178"/>
  <c r="R239"/>
  <c i="5" r="R146"/>
  <c i="2" r="P102"/>
  <c i="3" r="R84"/>
  <c r="R83"/>
  <c r="R82"/>
  <c i="4" r="T94"/>
  <c r="BK136"/>
  <c r="J136"/>
  <c r="J64"/>
  <c r="T151"/>
  <c r="R178"/>
  <c r="BK228"/>
  <c r="J228"/>
  <c r="J71"/>
  <c r="T228"/>
  <c i="5" r="R128"/>
  <c r="P133"/>
  <c r="T133"/>
  <c r="P184"/>
  <c r="BK218"/>
  <c r="J218"/>
  <c r="J70"/>
  <c r="R218"/>
  <c i="2" r="T102"/>
  <c i="3" r="BK84"/>
  <c r="J84"/>
  <c r="J61"/>
  <c i="4" r="BK94"/>
  <c r="J94"/>
  <c r="J61"/>
  <c r="T123"/>
  <c r="BK178"/>
  <c r="J178"/>
  <c r="J69"/>
  <c i="5" r="T128"/>
  <c r="T91"/>
  <c r="P146"/>
  <c r="R184"/>
  <c i="2" r="BK102"/>
  <c r="J102"/>
  <c r="J62"/>
  <c i="3" r="P84"/>
  <c r="P83"/>
  <c r="P82"/>
  <c i="1" r="AU56"/>
  <c i="4" r="BK102"/>
  <c r="J102"/>
  <c r="J62"/>
  <c r="P136"/>
  <c r="R166"/>
  <c r="P201"/>
  <c r="P239"/>
  <c i="5" r="BK128"/>
  <c r="J128"/>
  <c r="J64"/>
  <c r="BK146"/>
  <c r="J146"/>
  <c r="J67"/>
  <c r="T184"/>
  <c r="P218"/>
  <c r="T218"/>
  <c i="6" r="P83"/>
  <c r="P82"/>
  <c r="P81"/>
  <c i="1" r="AU59"/>
  <c i="2" r="T87"/>
  <c r="T86"/>
  <c r="T85"/>
  <c i="4" r="R102"/>
  <c r="R136"/>
  <c r="BK166"/>
  <c r="J166"/>
  <c r="J68"/>
  <c r="BK201"/>
  <c r="J201"/>
  <c r="J70"/>
  <c r="T239"/>
  <c i="5" r="P128"/>
  <c r="P91"/>
  <c r="BK133"/>
  <c r="J133"/>
  <c r="J65"/>
  <c r="R133"/>
  <c r="BK184"/>
  <c r="J184"/>
  <c r="J68"/>
  <c i="6" r="BK83"/>
  <c r="J83"/>
  <c r="J61"/>
  <c r="R83"/>
  <c r="R82"/>
  <c r="R81"/>
  <c r="T83"/>
  <c r="T82"/>
  <c r="T81"/>
  <c i="5" r="BK92"/>
  <c r="J92"/>
  <c r="J61"/>
  <c i="2" r="BK135"/>
  <c r="J135"/>
  <c r="J64"/>
  <c i="5" r="BK118"/>
  <c r="J118"/>
  <c r="J62"/>
  <c r="BK215"/>
  <c r="J215"/>
  <c r="J69"/>
  <c i="4" r="BK147"/>
  <c r="J147"/>
  <c r="J65"/>
  <c i="5" r="BK123"/>
  <c r="J123"/>
  <c r="J63"/>
  <c i="2" r="BK138"/>
  <c r="J138"/>
  <c r="J65"/>
  <c i="5" r="BK145"/>
  <c r="J145"/>
  <c r="J66"/>
  <c i="6" r="F55"/>
  <c r="J77"/>
  <c r="BE86"/>
  <c i="5" r="BK91"/>
  <c r="J91"/>
  <c r="J60"/>
  <c i="6" r="J75"/>
  <c r="E48"/>
  <c r="BE90"/>
  <c r="BE87"/>
  <c r="BE92"/>
  <c r="BE89"/>
  <c r="BE84"/>
  <c i="4" r="J151"/>
  <c r="J67"/>
  <c i="5" r="BE93"/>
  <c r="BE112"/>
  <c r="BE197"/>
  <c r="BE227"/>
  <c r="BE97"/>
  <c r="BE165"/>
  <c r="BE201"/>
  <c r="BE182"/>
  <c r="BE199"/>
  <c r="BE235"/>
  <c r="BE241"/>
  <c r="E80"/>
  <c r="BE101"/>
  <c r="BE129"/>
  <c r="BE149"/>
  <c r="BE189"/>
  <c r="BE195"/>
  <c r="BE213"/>
  <c r="BE243"/>
  <c r="J52"/>
  <c r="BE134"/>
  <c r="BE159"/>
  <c r="BE177"/>
  <c r="BE239"/>
  <c r="BE245"/>
  <c r="F55"/>
  <c r="BE138"/>
  <c r="BE173"/>
  <c r="BE178"/>
  <c r="BE219"/>
  <c r="BE237"/>
  <c r="BE175"/>
  <c r="BE180"/>
  <c r="BE205"/>
  <c r="BE221"/>
  <c r="BE225"/>
  <c r="BE229"/>
  <c r="F86"/>
  <c r="BE116"/>
  <c r="BE124"/>
  <c r="BE193"/>
  <c r="BE209"/>
  <c r="BE231"/>
  <c i="4" r="BK93"/>
  <c i="5" r="BE143"/>
  <c r="BE169"/>
  <c r="BE187"/>
  <c r="BE223"/>
  <c r="BE99"/>
  <c r="BE131"/>
  <c r="BE157"/>
  <c r="BE163"/>
  <c r="BE171"/>
  <c r="BE191"/>
  <c r="BE103"/>
  <c r="BE110"/>
  <c r="BE119"/>
  <c r="BE136"/>
  <c r="BE147"/>
  <c r="BE151"/>
  <c r="BE161"/>
  <c r="BE167"/>
  <c r="BE185"/>
  <c r="BE203"/>
  <c r="BE233"/>
  <c r="BE105"/>
  <c r="BE153"/>
  <c r="BE155"/>
  <c r="BE207"/>
  <c r="BE211"/>
  <c r="BE216"/>
  <c i="3" r="BK83"/>
  <c r="J83"/>
  <c r="J60"/>
  <c i="4" r="BE159"/>
  <c r="BE163"/>
  <c r="BE173"/>
  <c r="BE185"/>
  <c r="BE206"/>
  <c r="BE212"/>
  <c r="BE226"/>
  <c r="BE95"/>
  <c r="BE122"/>
  <c r="BE124"/>
  <c r="BE148"/>
  <c r="BE152"/>
  <c r="BE170"/>
  <c r="BE175"/>
  <c r="BE183"/>
  <c r="BE216"/>
  <c r="BE235"/>
  <c r="BE237"/>
  <c r="BE240"/>
  <c r="BE99"/>
  <c r="BE128"/>
  <c r="BE172"/>
  <c r="BE187"/>
  <c r="BE208"/>
  <c r="BE214"/>
  <c r="BE248"/>
  <c r="BE155"/>
  <c r="BE222"/>
  <c r="BE233"/>
  <c r="BE244"/>
  <c r="BE253"/>
  <c r="BE132"/>
  <c r="BE169"/>
  <c r="BE199"/>
  <c r="BE218"/>
  <c r="BE229"/>
  <c r="BE141"/>
  <c r="BE154"/>
  <c r="BE164"/>
  <c r="BE167"/>
  <c r="BE197"/>
  <c r="BE112"/>
  <c r="BE116"/>
  <c r="BE191"/>
  <c r="BE210"/>
  <c r="BE103"/>
  <c r="BE195"/>
  <c r="E82"/>
  <c r="BE108"/>
  <c r="BE118"/>
  <c r="BE120"/>
  <c r="BE161"/>
  <c r="BE176"/>
  <c r="J52"/>
  <c r="F55"/>
  <c r="BE139"/>
  <c r="BE145"/>
  <c r="BE179"/>
  <c r="BE137"/>
  <c r="BE202"/>
  <c i="3" r="E48"/>
  <c r="F79"/>
  <c r="BE90"/>
  <c r="BE96"/>
  <c r="BE118"/>
  <c r="BE124"/>
  <c r="BE99"/>
  <c r="BE111"/>
  <c r="BE115"/>
  <c r="BE119"/>
  <c r="BE128"/>
  <c r="J76"/>
  <c r="BE87"/>
  <c r="BE94"/>
  <c r="BE97"/>
  <c r="BE121"/>
  <c r="BE116"/>
  <c r="BE126"/>
  <c r="BE92"/>
  <c r="BE120"/>
  <c r="BE135"/>
  <c r="BE88"/>
  <c r="BE85"/>
  <c r="BE93"/>
  <c r="BE102"/>
  <c r="BE112"/>
  <c r="BE123"/>
  <c r="BE125"/>
  <c r="BE114"/>
  <c r="BE130"/>
  <c r="BE100"/>
  <c r="BE104"/>
  <c r="BE109"/>
  <c r="BE133"/>
  <c i="1" r="BB55"/>
  <c i="2" r="F55"/>
  <c r="E75"/>
  <c r="J79"/>
  <c r="BE88"/>
  <c r="BE90"/>
  <c r="BE92"/>
  <c r="BE94"/>
  <c r="BE96"/>
  <c r="BE98"/>
  <c r="BE100"/>
  <c r="BE106"/>
  <c r="BE108"/>
  <c r="BE110"/>
  <c r="BE112"/>
  <c r="BE114"/>
  <c r="BE116"/>
  <c r="BE119"/>
  <c r="BE121"/>
  <c r="BE125"/>
  <c r="BE139"/>
  <c i="1" r="AW55"/>
  <c i="2" r="BE103"/>
  <c r="BE105"/>
  <c r="BE123"/>
  <c r="BE127"/>
  <c r="BE129"/>
  <c r="BE131"/>
  <c r="BE133"/>
  <c r="BE136"/>
  <c i="1" r="BA55"/>
  <c r="BC55"/>
  <c r="BD55"/>
  <c i="6" r="F36"/>
  <c i="1" r="BC59"/>
  <c i="4" r="F36"/>
  <c i="1" r="BC57"/>
  <c i="3" r="F35"/>
  <c i="1" r="BB56"/>
  <c i="4" r="F37"/>
  <c i="1" r="BD57"/>
  <c i="4" r="J34"/>
  <c i="1" r="AW57"/>
  <c i="6" r="F35"/>
  <c i="1" r="BB59"/>
  <c i="5" r="F37"/>
  <c i="1" r="BD58"/>
  <c i="6" r="J34"/>
  <c i="1" r="AW59"/>
  <c i="5" r="F35"/>
  <c i="1" r="BB58"/>
  <c i="5" r="F34"/>
  <c i="1" r="BA58"/>
  <c i="6" r="F37"/>
  <c i="1" r="BD59"/>
  <c i="3" r="F37"/>
  <c i="1" r="BD56"/>
  <c i="3" r="J34"/>
  <c i="1" r="AW56"/>
  <c i="3" r="F34"/>
  <c i="1" r="BA56"/>
  <c i="5" r="F36"/>
  <c i="1" r="BC58"/>
  <c i="4" r="F35"/>
  <c i="1" r="BB57"/>
  <c i="3" r="F36"/>
  <c i="1" r="BC56"/>
  <c i="5" r="J34"/>
  <c i="1" r="AW58"/>
  <c i="6" r="F34"/>
  <c i="1" r="BA59"/>
  <c i="4" r="F34"/>
  <c i="1" r="BA57"/>
  <c i="4" l="1" r="T150"/>
  <c i="5" r="P145"/>
  <c r="P90"/>
  <c i="1" r="AU58"/>
  <c i="4" r="T93"/>
  <c r="T92"/>
  <c r="P150"/>
  <c r="R150"/>
  <c i="5" r="R145"/>
  <c r="R91"/>
  <c r="R90"/>
  <c i="4" r="R93"/>
  <c r="R92"/>
  <c i="2" r="P86"/>
  <c r="P85"/>
  <c i="1" r="AU55"/>
  <c i="5" r="T145"/>
  <c r="T90"/>
  <c i="4" r="P93"/>
  <c r="P92"/>
  <c i="1" r="AU57"/>
  <c i="4" r="BK150"/>
  <c r="J150"/>
  <c r="J66"/>
  <c i="2" r="R86"/>
  <c r="R85"/>
  <c r="BK86"/>
  <c r="J86"/>
  <c r="J60"/>
  <c i="6" r="BK82"/>
  <c r="BK81"/>
  <c r="J81"/>
  <c r="J59"/>
  <c i="5" r="BK90"/>
  <c r="J90"/>
  <c r="J59"/>
  <c i="4" r="J93"/>
  <c r="J60"/>
  <c i="3" r="BK82"/>
  <c r="J82"/>
  <c i="6" r="F33"/>
  <c i="1" r="AZ59"/>
  <c i="4" r="J33"/>
  <c i="1" r="AV57"/>
  <c r="AT57"/>
  <c r="BA54"/>
  <c r="AW54"/>
  <c r="AK30"/>
  <c i="2" r="J33"/>
  <c i="1" r="AV55"/>
  <c r="AT55"/>
  <c i="2" r="F33"/>
  <c i="1" r="AZ55"/>
  <c i="5" r="J33"/>
  <c i="1" r="AV58"/>
  <c r="AT58"/>
  <c r="BC54"/>
  <c r="AY54"/>
  <c i="3" r="J30"/>
  <c i="1" r="AG56"/>
  <c i="5" r="F33"/>
  <c i="1" r="AZ58"/>
  <c i="6" r="J33"/>
  <c i="1" r="AV59"/>
  <c r="AT59"/>
  <c r="BD54"/>
  <c r="W33"/>
  <c i="3" r="J33"/>
  <c i="1" r="AV56"/>
  <c r="AT56"/>
  <c r="BB54"/>
  <c r="W31"/>
  <c i="4" r="F33"/>
  <c i="1" r="AZ57"/>
  <c i="3" r="F33"/>
  <c i="1" r="AZ56"/>
  <c i="4" l="1" r="BK92"/>
  <c r="J92"/>
  <c i="6" r="J82"/>
  <c r="J60"/>
  <c i="2" r="BK85"/>
  <c r="J85"/>
  <c r="J59"/>
  <c i="1" r="AN56"/>
  <c i="3" r="J59"/>
  <c r="J39"/>
  <c i="5" r="J30"/>
  <c i="1" r="AG58"/>
  <c r="AN58"/>
  <c r="W30"/>
  <c i="6" r="J30"/>
  <c i="1" r="AG59"/>
  <c i="4" r="J30"/>
  <c i="1" r="AG57"/>
  <c r="W32"/>
  <c r="AZ54"/>
  <c r="AV54"/>
  <c r="AK29"/>
  <c r="AU54"/>
  <c r="AX54"/>
  <c i="4" l="1" r="J39"/>
  <c i="6" r="J39"/>
  <c i="4" r="J59"/>
  <c i="5" r="J39"/>
  <c i="1" r="AN59"/>
  <c r="AN57"/>
  <c r="AT54"/>
  <c r="W29"/>
  <c i="2" r="J30"/>
  <c i="1" r="AG55"/>
  <c r="AN55"/>
  <c i="2" l="1" r="J39"/>
  <c i="1"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<sst xmlns="http://schemas.openxmlformats.org/spreadsheetml/2006/main">
  <si>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</si>
  <si>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</si>
  <si>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</si>
  <si>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</si>
  <si>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</si>
  <si>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{b2940f5f-4f86-48bc-a97f-305cab99415b}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</si>
  <si>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</si>
  <si>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</si>
  <si>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</si>
  <si>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</si>
  <si>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</si>
  <si>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</si>
  <si>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</si>
  <si>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</si>
  <si>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250106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</si>
  <si>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</si>
  <si>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</si>
  <si>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Rekonstrukce soc.zařízení u tělocvičny, Gymnázium Fr.Živného, Bohumín,Jana Palacha 794</t>
  </si>
  <si>
    <t>KSO:</t>
  </si>
  <si>
    <t/>
  </si>
  <si>
    <t>CC-CZ:</t>
  </si>
  <si>
    <t>Místo:</t>
  </si>
  <si>
    <t xml:space="preserve">Bohumín </t>
  </si>
  <si>
    <t>Datum:</t>
  </si>
  <si>
    <t>9. 6. 2025</t>
  </si>
  <si>
    <t>Zadavatel:</t>
  </si>
  <si>
    <t>IČ:</t>
  </si>
  <si>
    <t xml:space="preserve">Gymnázium Fr.Živného, Bohumín,Jana Palacha 794,p. </t>
  </si>
  <si>
    <t>DIČ:</t>
  </si>
  <si>
    <t>Účastník:</t>
  </si>
  <si>
    <t>Vyplň údaj</t>
  </si>
  <si>
    <t>Projektant:</t>
  </si>
  <si>
    <t xml:space="preserve">Jorgos Jerakas </t>
  </si>
  <si>
    <t>True</t>
  </si>
  <si>
    <t>Zpracovatel:</t>
  </si>
  <si>
    <t>633 07 111</t>
  </si>
  <si>
    <t xml:space="preserve">Lenka Jerakasová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</si>
  <si>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</si>
  <si>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</si>
  <si>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</si>
  <si>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</si>
  <si>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</si>
  <si>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</si>
  <si>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</si>
  <si>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</si>
  <si>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</si>
  <si>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</si>
  <si>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</si>
  <si>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</si>
  <si>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</si>
  <si>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</si>
  <si>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</si>
  <si>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</si>
  <si>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</si>
  <si>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</si>
  <si>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</si>
  <si>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</si>
  <si>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</si>
  <si>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</si>
  <si>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</si>
  <si>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</si>
  <si>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</si>
  <si>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</si>
  <si>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</si>
  <si>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</si>
  <si>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</si>
  <si>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</si>
  <si>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</si>
  <si>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</si>
  <si>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</si>
  <si>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</si>
  <si>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</si>
  <si>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</si>
  <si>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</si>
  <si>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</si>
  <si>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</si>
  <si>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</si>
  <si>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</si>
  <si>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D.1.2.1</t>
  </si>
  <si>
    <t xml:space="preserve">VYTÁPĚNÍ </t>
  </si>
  <si>
    <t>STA</t>
  </si>
  <si>
    <t>1</t>
  </si>
  <si>
    <t>{7c89e2f1-5ecc-47f6-a4d5-b405bc2a563b}</t>
  </si>
  <si>
    <t>2</t>
  </si>
  <si>
    <t>D.1.2.3</t>
  </si>
  <si>
    <t xml:space="preserve">VZDUCHOTECHNIKA </t>
  </si>
  <si>
    <t>{5dd50949-a1ec-400a-a1e7-67ba2795dc10}</t>
  </si>
  <si>
    <t>D.1.1</t>
  </si>
  <si>
    <t xml:space="preserve">ARCHITEKTONICKO - STAVEBNÍ ŘEŠENÍ </t>
  </si>
  <si>
    <t>{af199150-5c73-4e53-87b4-72358530ba05}</t>
  </si>
  <si>
    <t>D.1.2.2</t>
  </si>
  <si>
    <t>Zdravotechnické instalace</t>
  </si>
  <si>
    <t>{1b5b921c-6662-41d6-9c56-138a53dcb2b0}</t>
  </si>
  <si>
    <t>D.1.2.4</t>
  </si>
  <si>
    <t xml:space="preserve">SILNOPROUDÁ ELEKTROTECHNIKA </t>
  </si>
  <si>
    <t>{a40add4e-b288-4134-9d85-91a87bd49248}</t>
  </si>
  <si>
    <t>KRYCÍ LIST SOUPISU PRACÍ</t>
  </si>
  <si>
    <t>Objekt:</t>
  </si>
  <si>
    <t xml:space="preserve">D.1.2.1 - VYTÁPĚNÍ </t>
  </si>
  <si>
    <t>REKAPITULACE ČLENĚNÍ SOUPISU PRACÍ</t>
  </si>
  <si>
    <t>Kód dílu - Popis</t>
  </si>
  <si>
    <t>Cena celkem [CZK]</t>
  </si>
  <si>
    <t>-1</t>
  </si>
  <si>
    <t>PSV - Práce a dodávky PSV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</si>
  <si>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</si>
  <si>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</si>
  <si>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</si>
  <si>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783 - Dokončovací práce - nátěry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</si>
  <si>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</si>
  <si>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</si>
  <si>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</si>
  <si>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</si>
  <si>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</si>
  <si>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</si>
  <si>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</si>
  <si>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</si>
  <si>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</si>
  <si>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</si>
  <si>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</si>
  <si>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</si>
  <si>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</si>
  <si>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</si>
  <si>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</si>
  <si>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</si>
  <si>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</si>
  <si>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733</t>
  </si>
  <si>
    <t>Ústřední vytápění - rozvodné potrubí</t>
  </si>
  <si>
    <t>K</t>
  </si>
  <si>
    <t>733110806</t>
  </si>
  <si>
    <t>Demontáž potrubí z trubek ocelových závitových DN přes 15 do 32</t>
  </si>
  <si>
    <t>m</t>
  </si>
  <si>
    <t>CS ÚRS 2025 01</t>
  </si>
  <si>
    <t>16</t>
  </si>
  <si>
    <t>-1889318170</t>
  </si>
  <si>
    <t>Online PSC</t>
  </si>
  <si>
    <t>https://podminky.urs.cz/item/CS_URS_2025_01/733110806</t>
  </si>
  <si>
    <t>733191923</t>
  </si>
  <si>
    <t>Opravy rozvodů potrubí z trubek ocelových závitových normálních i zesílených navaření odbočky na stávající potrubí, odbočka DN 15</t>
  </si>
  <si>
    <t>kus</t>
  </si>
  <si>
    <t>291213015</t>
  </si>
  <si>
    <t>https://podminky.urs.cz/item/CS_URS_2025_01/733191923</t>
  </si>
  <si>
    <t>3</t>
  </si>
  <si>
    <t>733222302</t>
  </si>
  <si>
    <t>Potrubí z trubek měděných polotvrdých spojovaných lisováním PN 16, T= +110°C Ø 15/1</t>
  </si>
  <si>
    <t>1644231615</t>
  </si>
  <si>
    <t>https://podminky.urs.cz/item/CS_URS_2025_01/733222302</t>
  </si>
  <si>
    <t>4</t>
  </si>
  <si>
    <t>733224222</t>
  </si>
  <si>
    <t>Potrubí z trubek měděných Příplatek k cenám za zhotovení přípojky z trubek měděných Ø 15/1</t>
  </si>
  <si>
    <t>761345749</t>
  </si>
  <si>
    <t>https://podminky.urs.cz/item/CS_URS_2025_01/733224222</t>
  </si>
  <si>
    <t>5</t>
  </si>
  <si>
    <t>733291101</t>
  </si>
  <si>
    <t>Zkoušky těsnosti potrubí z trubek měděných Ø do 35/1,5</t>
  </si>
  <si>
    <t>1698633262</t>
  </si>
  <si>
    <t>https://podminky.urs.cz/item/CS_URS_2025_01/733291101</t>
  </si>
  <si>
    <t>6</t>
  </si>
  <si>
    <t>733811231</t>
  </si>
  <si>
    <t>Ochrana potrubí termoizolačními trubicemi z pěnového polyetylenu PE přilepenými v příčných a podélných spojích, tloušťky izolace přes 9 do 13 mm, vnitřního průměru izolace DN do 22 mm</t>
  </si>
  <si>
    <t>1284174121</t>
  </si>
  <si>
    <t>https://podminky.urs.cz/item/CS_URS_2025_01/733811231</t>
  </si>
  <si>
    <t>7</t>
  </si>
  <si>
    <t>998733101</t>
  </si>
  <si>
    <t>Přesun hmot pro rozvody potrubí stanovený z hmotnosti přesunovaného materiálu vodorovná dopravní vzdálenost do 50 m základní v objektech výšky do 6 m</t>
  </si>
  <si>
    <t>t</t>
  </si>
  <si>
    <t>-2019536543</t>
  </si>
  <si>
    <t>https://podminky.urs.cz/item/CS_URS_2025_01/998733101</t>
  </si>
  <si>
    <t>734</t>
  </si>
  <si>
    <t>Ústřední vytápění - armatury</t>
  </si>
  <si>
    <t>8</t>
  </si>
  <si>
    <t>734209113</t>
  </si>
  <si>
    <t>Montáž závitových armatur se 2 závity G 1/2 (DN 15)</t>
  </si>
  <si>
    <t>1904640826</t>
  </si>
  <si>
    <t>https://podminky.urs.cz/item/CS_URS_2025_01/734209113</t>
  </si>
  <si>
    <t>9</t>
  </si>
  <si>
    <t>M</t>
  </si>
  <si>
    <t>55129227</t>
  </si>
  <si>
    <t>armatura připojovací radiátorová HM s termostatickou hlavicí pro dvoutrubkovou soustavu přímá 1/2"x3/4E</t>
  </si>
  <si>
    <t>32</t>
  </si>
  <si>
    <t>1475960602</t>
  </si>
  <si>
    <t>10</t>
  </si>
  <si>
    <t>734221682</t>
  </si>
  <si>
    <t>Ventily regulační závitové hlavice termostatické pro ovládání ventilů PN 10 do 110°C kapalinové otopných těles VK</t>
  </si>
  <si>
    <t>1605219679</t>
  </si>
  <si>
    <t>https://podminky.urs.cz/item/CS_URS_2025_01/734221682</t>
  </si>
  <si>
    <t>11</t>
  </si>
  <si>
    <t>734221684</t>
  </si>
  <si>
    <t>Ventily regulační závitové hlavice termostatické pro ovládání ventilů PN 10 do 110°C kapalinové pro veřejné prostory</t>
  </si>
  <si>
    <t>-124764236</t>
  </si>
  <si>
    <t>https://podminky.urs.cz/item/CS_URS_2025_01/734221684</t>
  </si>
  <si>
    <t>734261402</t>
  </si>
  <si>
    <t>Šroubení připojovací armatury radiátorů VK PN 10 do 110°C, regulační uzavíratelné rohové G 1/2 x 18</t>
  </si>
  <si>
    <t>728486227</t>
  </si>
  <si>
    <t>https://podminky.urs.cz/item/CS_URS_2025_01/734261402</t>
  </si>
  <si>
    <t>13</t>
  </si>
  <si>
    <t>734291122</t>
  </si>
  <si>
    <t>Ostatní armatury kohouty plnicí a vypouštěcí PN 10 do 90°C G 3/8</t>
  </si>
  <si>
    <t>441414128</t>
  </si>
  <si>
    <t>https://podminky.urs.cz/item/CS_URS_2025_01/734291122</t>
  </si>
  <si>
    <t>14</t>
  </si>
  <si>
    <t>734292713</t>
  </si>
  <si>
    <t>Ostatní armatury kulové kohouty PN 42 do 185°C přímé vnitřní závit G 1/2</t>
  </si>
  <si>
    <t>1588707963</t>
  </si>
  <si>
    <t>https://podminky.urs.cz/item/CS_URS_2025_01/734292713</t>
  </si>
  <si>
    <t>15</t>
  </si>
  <si>
    <t>998734101</t>
  </si>
  <si>
    <t>Přesun hmot pro armatury stanovený z hmotnosti přesunovaného materiálu vodorovná dopravní vzdálenost do 50 m základní v objektech výšky do 6 m</t>
  </si>
  <si>
    <t>-328227533</t>
  </si>
  <si>
    <t>https://podminky.urs.cz/item/CS_URS_2025_01/998734101</t>
  </si>
  <si>
    <t>735</t>
  </si>
  <si>
    <t>Ústřední vytápění - otopná tělesa</t>
  </si>
  <si>
    <t>735000912</t>
  </si>
  <si>
    <t>Regulace otopného systému při opravách vyregulování dvojregulačních ventilů a kohoutů s termostatickým ovládáním</t>
  </si>
  <si>
    <t>1785714583</t>
  </si>
  <si>
    <t>https://podminky.urs.cz/item/CS_URS_2025_01/735000912</t>
  </si>
  <si>
    <t>17</t>
  </si>
  <si>
    <t>735111810</t>
  </si>
  <si>
    <t>Demontáž otopných těles litinových článkových</t>
  </si>
  <si>
    <t>m2</t>
  </si>
  <si>
    <t>737480918</t>
  </si>
  <si>
    <t>https://podminky.urs.cz/item/CS_URS_2025_01/735111810</t>
  </si>
  <si>
    <t>18</t>
  </si>
  <si>
    <t>735152580</t>
  </si>
  <si>
    <t>Otopná tělesa panelová VK dvoudesková PN 1,0 MPa, T do 110°C se dvěma přídavnými přestupními plochami výšky tělesa 600 mm stavební délky / výkonu 1400 mm / 2351 W</t>
  </si>
  <si>
    <t>-525609061</t>
  </si>
  <si>
    <t>https://podminky.urs.cz/item/CS_URS_2025_01/735152580</t>
  </si>
  <si>
    <t>19</t>
  </si>
  <si>
    <t>735160144</t>
  </si>
  <si>
    <t>Otopná tělesa trubková teplovodní na stěnu výšky tělesa 1 820 mm, délky 750 mm</t>
  </si>
  <si>
    <t>1614352679</t>
  </si>
  <si>
    <t>https://podminky.urs.cz/item/CS_URS_2025_01/735160144</t>
  </si>
  <si>
    <t>20</t>
  </si>
  <si>
    <t>735191910</t>
  </si>
  <si>
    <t>Ostatní opravy otopných těles napuštění vody do otopného systému včetně potrubí (bez kotle a ohříváků) otopných těles</t>
  </si>
  <si>
    <t>-338851880</t>
  </si>
  <si>
    <t>https://podminky.urs.cz/item/CS_URS_2025_01/735191910</t>
  </si>
  <si>
    <t>735291800</t>
  </si>
  <si>
    <t>Demontáž konzol nebo držáků otopných těles, registrů, konvektorů do odpadu</t>
  </si>
  <si>
    <t>-52845922</t>
  </si>
  <si>
    <t>https://podminky.urs.cz/item/CS_URS_2025_01/735291800</t>
  </si>
  <si>
    <t>22</t>
  </si>
  <si>
    <t>735494811</t>
  </si>
  <si>
    <t>Vypuštění vody z otopných soustav bez kotlů, ohříváků, zásobníků a nádrží</t>
  </si>
  <si>
    <t>-2081220012</t>
  </si>
  <si>
    <t>https://podminky.urs.cz/item/CS_URS_2025_01/735494811</t>
  </si>
  <si>
    <t>23</t>
  </si>
  <si>
    <t>998735101</t>
  </si>
  <si>
    <t>Přesun hmot pro otopná tělesa stanovený z hmotnosti přesunovaného materiálu vodorovná dopravní vzdálenost do 50 m základní v objektech výšky do 6 m</t>
  </si>
  <si>
    <t>1494692056</t>
  </si>
  <si>
    <t>https://podminky.urs.cz/item/CS_URS_2025_01/998735101</t>
  </si>
  <si>
    <t>783</t>
  </si>
  <si>
    <t>Dokončovací práce - nátěry</t>
  </si>
  <si>
    <t>24</t>
  </si>
  <si>
    <t>783614653</t>
  </si>
  <si>
    <t>Základní antikorozní nátěr armatur a kovových potrubí jednonásobný potrubí do DN 50 mm syntetický samozákladující</t>
  </si>
  <si>
    <t>-202580343</t>
  </si>
  <si>
    <t>https://podminky.urs.cz/item/CS_URS_2025_01/783614653</t>
  </si>
  <si>
    <t>HZS</t>
  </si>
  <si>
    <t>Hodinové zúčtovací sazby</t>
  </si>
  <si>
    <t>25</t>
  </si>
  <si>
    <t>HZS22221</t>
  </si>
  <si>
    <t xml:space="preserve">Hodinové zúčtovací sazby profesí PSV provádění stavebních instalací topenář odborný - TOPNÁ ZKOUŠKA </t>
  </si>
  <si>
    <t>hod</t>
  </si>
  <si>
    <t>512</t>
  </si>
  <si>
    <t>948796366</t>
  </si>
  <si>
    <t xml:space="preserve">D.1.2.3 - VZDUCHOTECHNIKA </t>
  </si>
  <si>
    <t xml:space="preserve">    751 - Vzduchotechnika</t>
  </si>
  <si>
    <t>751</t>
  </si>
  <si>
    <t>Vzduchotechnika</t>
  </si>
  <si>
    <t>751122092</t>
  </si>
  <si>
    <t>Montáž ventilátoru radiálního nízkotlakého potrubního základního do kruhového potrubí, průměru přes 100 do 200 mm</t>
  </si>
  <si>
    <t>2140809405</t>
  </si>
  <si>
    <t>https://podminky.urs.cz/item/CS_URS_2025_01/751122092</t>
  </si>
  <si>
    <t>42914544</t>
  </si>
  <si>
    <t xml:space="preserve">ventilátor radiální potrubní ocelový IP44 výkon 110-150W D 200mm, 970m3/h, včetně hygrostatu </t>
  </si>
  <si>
    <t>506349022</t>
  </si>
  <si>
    <t>751310903</t>
  </si>
  <si>
    <t>Opravy a údržba distribučního příslušenství měření a zaregulování distribučního elementu</t>
  </si>
  <si>
    <t>736622097</t>
  </si>
  <si>
    <t>https://podminky.urs.cz/item/CS_URS_2025_01/751310903</t>
  </si>
  <si>
    <t>751322012</t>
  </si>
  <si>
    <t>Montáž talířových ventilů, anemostatů, dýz talířového ventilu, průměru přes 100 do 200 mm</t>
  </si>
  <si>
    <t>196454717</t>
  </si>
  <si>
    <t>https://podminky.urs.cz/item/CS_URS_2025_01/751322012</t>
  </si>
  <si>
    <t>42972213</t>
  </si>
  <si>
    <t>ventil talířový pro odvod vzduchu kovový D 125mm</t>
  </si>
  <si>
    <t>-327357502</t>
  </si>
  <si>
    <t>42972216</t>
  </si>
  <si>
    <t>ventil talířový pro odvod vzduchu kovový D 200mm</t>
  </si>
  <si>
    <t>-298459019</t>
  </si>
  <si>
    <t>751398032</t>
  </si>
  <si>
    <t>Montáž ostatních zařízení ventilační mřížky do dveří nebo desek průřezu přes 0,04 do 0,100 m2</t>
  </si>
  <si>
    <t>798809035</t>
  </si>
  <si>
    <t>https://podminky.urs.cz/item/CS_URS_2025_01/751398032</t>
  </si>
  <si>
    <t>42972103</t>
  </si>
  <si>
    <t>mřížka větrací do dřeva kovová 60x800mm</t>
  </si>
  <si>
    <t>2052014817</t>
  </si>
  <si>
    <t>751398041</t>
  </si>
  <si>
    <t>Montáž ostatních zařízení protidešťové žaluzie nebo žaluziové klapky na kruhové potrubí, průměru do 300 mm</t>
  </si>
  <si>
    <t>326062695</t>
  </si>
  <si>
    <t>https://podminky.urs.cz/item/CS_URS_2025_01/751398041</t>
  </si>
  <si>
    <t>42972902</t>
  </si>
  <si>
    <t>žaluzie protidešťová plastová s pevnými lamelami, pro potrubí D 200mm</t>
  </si>
  <si>
    <t>-295766925</t>
  </si>
  <si>
    <t>751398153</t>
  </si>
  <si>
    <t>Montáž ostatních zařízení nepožárního prostupu stěnou trubkou kruhovou kovovou, průměru 200 mm</t>
  </si>
  <si>
    <t>-1360730575</t>
  </si>
  <si>
    <t>https://podminky.urs.cz/item/CS_URS_2025_01/751398153</t>
  </si>
  <si>
    <t>751510041</t>
  </si>
  <si>
    <t>Vzduchotechnické potrubí z pozinkovaného plechu kruhové, trouba spirálně vinutá bez příruby, průměru do 100 mm</t>
  </si>
  <si>
    <t>-1906598291</t>
  </si>
  <si>
    <t>https://podminky.urs.cz/item/CS_URS_2025_01/751510041</t>
  </si>
  <si>
    <t>751510042</t>
  </si>
  <si>
    <t>Vzduchotechnické potrubí z pozinkovaného plechu kruhové, trouba spirálně vinutá bez příruby, průměru přes 100 do 200 mm</t>
  </si>
  <si>
    <t>-275653255</t>
  </si>
  <si>
    <t>https://podminky.urs.cz/item/CS_URS_2025_01/751510042</t>
  </si>
  <si>
    <t>VV</t>
  </si>
  <si>
    <t>Potrubí pr. 125,140,180,200</t>
  </si>
  <si>
    <t>3,6+1,2+1,2+2,2</t>
  </si>
  <si>
    <t>Součet</t>
  </si>
  <si>
    <t>751514177</t>
  </si>
  <si>
    <t>Montáž oblouku do plechového potrubí kruhového bez příruby, průměru do 100 mm</t>
  </si>
  <si>
    <t>-1477621546</t>
  </si>
  <si>
    <t>https://podminky.urs.cz/item/CS_URS_2025_01/751514177</t>
  </si>
  <si>
    <t>42981080</t>
  </si>
  <si>
    <t>oblouk lisovaný Pz 90° D 100mm</t>
  </si>
  <si>
    <t>-854932829</t>
  </si>
  <si>
    <t>751514178</t>
  </si>
  <si>
    <t>Montáž oblouku do plechového potrubí kruhového bez příruby, průměru přes 100 do 200 mm</t>
  </si>
  <si>
    <t>-1567949623</t>
  </si>
  <si>
    <t>https://podminky.urs.cz/item/CS_URS_2025_01/751514178</t>
  </si>
  <si>
    <t>42981113</t>
  </si>
  <si>
    <t>oblouk lisovaný Pz 90° D 125mm</t>
  </si>
  <si>
    <t>897480821</t>
  </si>
  <si>
    <t>42981085</t>
  </si>
  <si>
    <t>oblouk segmentový Pz 90° D 200mm</t>
  </si>
  <si>
    <t>475385813</t>
  </si>
  <si>
    <t>751514288</t>
  </si>
  <si>
    <t>Montáž kalhotového kusu nebo odbočky jednostranné do plechového potrubí kruhového bez příruby, průměru přes 100 do 200 mm</t>
  </si>
  <si>
    <t>-475532868</t>
  </si>
  <si>
    <t>https://podminky.urs.cz/item/CS_URS_2025_01/751514288</t>
  </si>
  <si>
    <t>42981429</t>
  </si>
  <si>
    <t>odbočka jednostranná osová Pz T-kus 90° D1/D2 = 140/125mm</t>
  </si>
  <si>
    <t>1520376962</t>
  </si>
  <si>
    <t>42981437</t>
  </si>
  <si>
    <t>odbočka jednostranná osová Pz T-kus 90° D1/D2 = 180/125mm</t>
  </si>
  <si>
    <t>76452485</t>
  </si>
  <si>
    <t>42981442</t>
  </si>
  <si>
    <t>odbočka jednostranná osová Pz T-kus 90° D1/D2 = 200/125mm</t>
  </si>
  <si>
    <t>-90302817</t>
  </si>
  <si>
    <t>751514478</t>
  </si>
  <si>
    <t>Montáž přechodu osového nebo pravoúhlého do plechového potrubí kruhového bez příruby, průměru přes 100 do 200 mm</t>
  </si>
  <si>
    <t>-1379515986</t>
  </si>
  <si>
    <t>https://podminky.urs.cz/item/CS_URS_2025_01/751514478</t>
  </si>
  <si>
    <t>42981347</t>
  </si>
  <si>
    <t>přechod osový Pz D1/D2 = 140/100mm</t>
  </si>
  <si>
    <t>1822165549</t>
  </si>
  <si>
    <t>42981352</t>
  </si>
  <si>
    <t>přechod osový Pz D1/D2 = 180/150mm</t>
  </si>
  <si>
    <t>-1869699916</t>
  </si>
  <si>
    <t>26</t>
  </si>
  <si>
    <t>42981357</t>
  </si>
  <si>
    <t>přechod osový Pz D1/D2 = 200/180mm</t>
  </si>
  <si>
    <t>528199638</t>
  </si>
  <si>
    <t>27</t>
  </si>
  <si>
    <t>751572101</t>
  </si>
  <si>
    <t>Závěs kruhového potrubí pomocí objímky, kotvené do betonu průměru potrubí do 100 mm</t>
  </si>
  <si>
    <t>-652356204</t>
  </si>
  <si>
    <t>https://podminky.urs.cz/item/CS_URS_2025_01/751572101</t>
  </si>
  <si>
    <t>28</t>
  </si>
  <si>
    <t>751572102</t>
  </si>
  <si>
    <t>Závěs kruhového potrubí pomocí objímky, kotvené do betonu průměru potrubí přes 100 do 200 mm</t>
  </si>
  <si>
    <t>322558043</t>
  </si>
  <si>
    <t>https://podminky.urs.cz/item/CS_URS_2025_01/751572102</t>
  </si>
  <si>
    <t>29</t>
  </si>
  <si>
    <t>998751101</t>
  </si>
  <si>
    <t>Přesun hmot pro vzduchotechniku stanovený z hmotnosti přesunovaného materiálu vodorovná dopravní vzdálenost do 100 m základní v objektech výšky do 12 m</t>
  </si>
  <si>
    <t>206536966</t>
  </si>
  <si>
    <t>https://podminky.urs.cz/item/CS_URS_2025_01/998751101</t>
  </si>
  <si>
    <t>30</t>
  </si>
  <si>
    <t>HZS24911</t>
  </si>
  <si>
    <t>Hodinové zúčtovací sazby profesí PSV zednické výpomoci a pomocné práce PSV dělník zednických výpomocí-ZEDNICKÉ VÝPOMOCI</t>
  </si>
  <si>
    <t>2033990112</t>
  </si>
  <si>
    <t>https://podminky.urs.cz/item/CS_URS_2025_01/HZS24911</t>
  </si>
  <si>
    <t>31</t>
  </si>
  <si>
    <t>HZS32121</t>
  </si>
  <si>
    <t xml:space="preserve">Hodinové zúčtovací sazby montáží technologických zařízení na stavebních objektech montér vzduchotechniky odborný-KOMPLEXNÍ VYZKOUŠENÍ </t>
  </si>
  <si>
    <t>-206471647</t>
  </si>
  <si>
    <t>https://podminky.urs.cz/item/CS_URS_2025_01/HZS32121</t>
  </si>
  <si>
    <t xml:space="preserve">D.1.1 - ARCHITEKTONICKO - STAVEBNÍ ŘEŠENÍ 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</si>
  <si>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</si>
  <si>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</si>
  <si>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</si>
  <si>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</si>
  <si>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</si>
  <si>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</si>
  <si>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</si>
  <si>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</si>
  <si>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</si>
  <si>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781 - Dokončovací práce - obklady</t>
  </si>
  <si>
    <t xml:space="preserve">    784 - Dokončovací práce - malby a tapety</t>
  </si>
  <si>
    <t>HSV</t>
  </si>
  <si>
    <t>Práce a dodávky HSV</t>
  </si>
  <si>
    <t>Svislé a kompletní konstrukce</t>
  </si>
  <si>
    <t>342272225</t>
  </si>
  <si>
    <t>Příčky z pórobetonových tvárnic hladkých na tenké maltové lože objemová hmotnost do 500 kg/m3, tloušťka příčky 100 mm</t>
  </si>
  <si>
    <t>-1837260528</t>
  </si>
  <si>
    <t>https://podminky.urs.cz/item/CS_URS_2025_01/342272225</t>
  </si>
  <si>
    <t>(1,35+1,7)*3,31+3,55*3,31</t>
  </si>
  <si>
    <t>342291121</t>
  </si>
  <si>
    <t>Ukotvení příček plochými kotvami, do konstrukce cihelné</t>
  </si>
  <si>
    <t>1536396275</t>
  </si>
  <si>
    <t>https://podminky.urs.cz/item/CS_URS_2025_01/342291121</t>
  </si>
  <si>
    <t>3,31*4</t>
  </si>
  <si>
    <t>Úpravy povrchů, podlahy a osazování výplní</t>
  </si>
  <si>
    <t>612142001</t>
  </si>
  <si>
    <t>Pletivo vnitřních ploch v ploše nebo pruzích, na plném podkladu sklovláknité vtlačené do tmelu včetně tmelu stěn</t>
  </si>
  <si>
    <t>-1364626616</t>
  </si>
  <si>
    <t>https://podminky.urs.cz/item/CS_URS_2025_01/612142001</t>
  </si>
  <si>
    <t>(1,35+1,7+1,35+1,35+1,13+0,545+0,22+0,8+3,55)*3,31</t>
  </si>
  <si>
    <t>-0,7*2</t>
  </si>
  <si>
    <t>612311101</t>
  </si>
  <si>
    <t>Omítka vápenná vnitřních ploch nanášená ručně jednovrstvá hrubá, tloušťky do 10 mm nezatřená stěn</t>
  </si>
  <si>
    <t>1166796832</t>
  </si>
  <si>
    <t>https://podminky.urs.cz/item/CS_URS_2025_01/612311101</t>
  </si>
  <si>
    <t>38,303+5*2,2+2,85*2,2+1,6*2,2</t>
  </si>
  <si>
    <t>612321131</t>
  </si>
  <si>
    <t>Vápenocementový štuk vnitřních ploch tloušťky do 3 mm svislých konstrukcí stěn</t>
  </si>
  <si>
    <t>-1864641272</t>
  </si>
  <si>
    <t>https://podminky.urs.cz/item/CS_URS_2025_01/612321131</t>
  </si>
  <si>
    <t>(1,35+1,7+1,35+1,35+1,13+0,545+0,22+0,8+3,55)*1,11</t>
  </si>
  <si>
    <t>631312141</t>
  </si>
  <si>
    <t>Doplnění dosavadních mazanin prostým betonem s dodáním hmot, bez potěru, plochy jednotlivě rýh v dosavadních mazaninách</t>
  </si>
  <si>
    <t>m3</t>
  </si>
  <si>
    <t>773306132</t>
  </si>
  <si>
    <t>https://podminky.urs.cz/item/CS_URS_2025_01/631312141</t>
  </si>
  <si>
    <t>632451234</t>
  </si>
  <si>
    <t>Potěr cementový samonivelační litý tř. C 25, tl. přes 45 do 50 mm</t>
  </si>
  <si>
    <t>1666556806</t>
  </si>
  <si>
    <t>https://podminky.urs.cz/item/CS_URS_2025_01/632451234</t>
  </si>
  <si>
    <t>642942111</t>
  </si>
  <si>
    <t>Osazování zárubní nebo rámů kovových dveřních lisovaných nebo z úhelníků bez dveřních křídel na cementovou maltu, plochy otvoru do 2,5 m2</t>
  </si>
  <si>
    <t>-44094284</t>
  </si>
  <si>
    <t>https://podminky.urs.cz/item/CS_URS_2025_01/642942111</t>
  </si>
  <si>
    <t>55331481</t>
  </si>
  <si>
    <t>zárubeň jednokřídlá ocelová pro zdění tl stěny 75-100mm rozměru 700/1970, 2100mm</t>
  </si>
  <si>
    <t>1216650806</t>
  </si>
  <si>
    <t>Ostatní konstrukce a práce, bourání</t>
  </si>
  <si>
    <t>962031132</t>
  </si>
  <si>
    <t>Bourání příček nebo přizdívek z cihel pálených plných nebo dutých, tl. do 100 mm</t>
  </si>
  <si>
    <t>-355384679</t>
  </si>
  <si>
    <t>https://podminky.urs.cz/item/CS_URS_2025_01/962031132</t>
  </si>
  <si>
    <t>2,85*3,31</t>
  </si>
  <si>
    <t>965042231</t>
  </si>
  <si>
    <t>Bourání mazanin betonových nebo z litého asfaltu tl. přes 100 mm, plochy do 4 m2</t>
  </si>
  <si>
    <t>384336107</t>
  </si>
  <si>
    <t>https://podminky.urs.cz/item/CS_URS_2025_01/965042231</t>
  </si>
  <si>
    <t>(3,55*0,3+4*0,6)*0,15</t>
  </si>
  <si>
    <t>965045113</t>
  </si>
  <si>
    <t>Bourání potěrů tl. do 50 mm cementových nebo pískocementových, plochy přes 4 m2</t>
  </si>
  <si>
    <t>1237488763</t>
  </si>
  <si>
    <t>https://podminky.urs.cz/item/CS_URS_2025_01/965045113</t>
  </si>
  <si>
    <t>12,15+1,7</t>
  </si>
  <si>
    <t>997</t>
  </si>
  <si>
    <t>Přesun sutě</t>
  </si>
  <si>
    <t>997013214</t>
  </si>
  <si>
    <t>Vnitrostaveništní doprava suti a vybouraných hmot vodorovně do 50 m s naložením ručně pro budovy a haly výšky přes 12 do 15 m</t>
  </si>
  <si>
    <t>-1469698658</t>
  </si>
  <si>
    <t>https://podminky.urs.cz/item/CS_URS_2025_01/997013214</t>
  </si>
  <si>
    <t>997013501</t>
  </si>
  <si>
    <t>Odvoz suti a vybouraných hmot na skládku nebo meziskládku se složením, na vzdálenost do 1 km</t>
  </si>
  <si>
    <t>1680168051</t>
  </si>
  <si>
    <t>https://podminky.urs.cz/item/CS_URS_2025_01/997013501</t>
  </si>
  <si>
    <t>997013509</t>
  </si>
  <si>
    <t>Odvoz suti a vybouraných hmot na skládku nebo meziskládku se složením, na vzdálenost Příplatek k ceně za každý další i započatý 1 km přes 1 km</t>
  </si>
  <si>
    <t>2006519500</t>
  </si>
  <si>
    <t>8,803</t>
  </si>
  <si>
    <t>8,803*19 'Přepočtené koeficientem množství</t>
  </si>
  <si>
    <t>997013631</t>
  </si>
  <si>
    <t>Poplatek za uložení stavebního odpadu na skládce (skládkovné) směsného stavebního a demoličního zatříděného do Katalogu odpadů pod kódem 17 09 04</t>
  </si>
  <si>
    <t>997359147</t>
  </si>
  <si>
    <t>https://podminky.urs.cz/item/CS_URS_2025_01/997013631</t>
  </si>
  <si>
    <t>998</t>
  </si>
  <si>
    <t>Přesun hmot</t>
  </si>
  <si>
    <t>998011001</t>
  </si>
  <si>
    <t>Přesun hmot pro budovy občanské výstavby, bydlení, výrobu a služby s nosnou svislou konstrukcí zděnou z cihel, tvárnic nebo kamene vodorovná dopravní vzdálenost do 100 m základní pro budovy výšky do 6 m</t>
  </si>
  <si>
    <t>1291523870</t>
  </si>
  <si>
    <t>https://podminky.urs.cz/item/CS_URS_2025_01/998011001</t>
  </si>
  <si>
    <t>763</t>
  </si>
  <si>
    <t>Konstrukce suché výstavby</t>
  </si>
  <si>
    <t>763131101</t>
  </si>
  <si>
    <t>Montáž prefabrikátu pro sádrokartonové podhledy kompletizovaného tvaru L 1 x 12,5 mm nebo 1 x 15 mm rozvinuté šířky přes 300 do 600 mm</t>
  </si>
  <si>
    <t>2085301921</t>
  </si>
  <si>
    <t>https://podminky.urs.cz/item/CS_URS_2025_01/763131101</t>
  </si>
  <si>
    <t>59031403</t>
  </si>
  <si>
    <t>prefabrikát SDK tvar L lepený deska impregnovaná H2 1x12,5mm rš přes 300 do 600mm</t>
  </si>
  <si>
    <t>1770649890</t>
  </si>
  <si>
    <t>763131451</t>
  </si>
  <si>
    <t>Podhled ze sádrokartonových desek dvouvrstvá zavěšená spodní konstrukce z ocelových profilů CD, UD jednoduše opláštěná deskou impregnovanou H2, tl. 12,5 mm, bez izolace</t>
  </si>
  <si>
    <t>1607323703</t>
  </si>
  <si>
    <t>https://podminky.urs.cz/item/CS_URS_2025_01/763131451</t>
  </si>
  <si>
    <t>763131714</t>
  </si>
  <si>
    <t>Podhled ze sádrokartonových desek ostatní práce a konstrukce na podhledech ze sádrokartonových desek základní penetrační nátěr</t>
  </si>
  <si>
    <t>699962593</t>
  </si>
  <si>
    <t>https://podminky.urs.cz/item/CS_URS_2025_01/763131714</t>
  </si>
  <si>
    <t>763172327</t>
  </si>
  <si>
    <t>Montáž dvířek pro konstrukce ze sádrokartonových desek revizních jednoplášťových pro příčky a předsazené stěny velikost (šxv) 800 x 800 mm</t>
  </si>
  <si>
    <t>-1176855490</t>
  </si>
  <si>
    <t>https://podminky.urs.cz/item/CS_URS_2025_01/763172327</t>
  </si>
  <si>
    <t>59030740</t>
  </si>
  <si>
    <t>dvířka revizní jednokřídlá s automatickým zámkem 800x800mm</t>
  </si>
  <si>
    <t>879447450</t>
  </si>
  <si>
    <t>998763301</t>
  </si>
  <si>
    <t>Přesun hmot pro konstrukce montované z desek sádrokartonových, sádrovláknitých, cementovláknitých nebo cementových stanovený z hmotnosti přesunovaného materiálu vodorovná dopravní vzdálenost do 50 m základní v objektech výšky do 6 m</t>
  </si>
  <si>
    <t>1631142377</t>
  </si>
  <si>
    <t>https://podminky.urs.cz/item/CS_URS_2025_01/998763301</t>
  </si>
  <si>
    <t>766</t>
  </si>
  <si>
    <t>Konstrukce truhlářské</t>
  </si>
  <si>
    <t>766660001</t>
  </si>
  <si>
    <t>Montáž dveřních křídel dřevěných nebo plastových otevíravých do ocelové zárubně povrchově upravených jednokřídlových, šířky do 800 mm</t>
  </si>
  <si>
    <t>940810967</t>
  </si>
  <si>
    <t>https://podminky.urs.cz/item/CS_URS_2025_01/766660001</t>
  </si>
  <si>
    <t>61162013</t>
  </si>
  <si>
    <t>dveře jednokřídlé voštinové povrch fóliový plné 700x1970-2100mm</t>
  </si>
  <si>
    <t>1631760089</t>
  </si>
  <si>
    <t>766660728</t>
  </si>
  <si>
    <t>Montáž dveřních doplňků dveřního kování interiérového zámku</t>
  </si>
  <si>
    <t>14905145</t>
  </si>
  <si>
    <t>https://podminky.urs.cz/item/CS_URS_2025_01/766660728</t>
  </si>
  <si>
    <t>54924011</t>
  </si>
  <si>
    <t>zámek zadlabací vložkový pravolevý rozteč 90x50,5mm</t>
  </si>
  <si>
    <t>1862193792</t>
  </si>
  <si>
    <t>766660729</t>
  </si>
  <si>
    <t>Montáž dveřních doplňků dveřního kování interiérového štítku s klikou</t>
  </si>
  <si>
    <t>-664966479</t>
  </si>
  <si>
    <t>https://podminky.urs.cz/item/CS_URS_2025_01/766660729</t>
  </si>
  <si>
    <t>54914129</t>
  </si>
  <si>
    <t xml:space="preserve">kování bezpečnostní klika/klika RC2 provedení nerez </t>
  </si>
  <si>
    <t>-478403014</t>
  </si>
  <si>
    <t>998766103</t>
  </si>
  <si>
    <t>Přesun hmot pro konstrukce truhlářské stanovený z hmotnosti přesunovaného materiálu vodorovná dopravní vzdálenost do 50 m základní v objektech výšky přes 12 do 24 m</t>
  </si>
  <si>
    <t>-455826335</t>
  </si>
  <si>
    <t>https://podminky.urs.cz/item/CS_URS_2025_01/998766103</t>
  </si>
  <si>
    <t>771</t>
  </si>
  <si>
    <t>Podlahy z dlaždic</t>
  </si>
  <si>
    <t>771121011</t>
  </si>
  <si>
    <t>Příprava podkladu před provedením dlažby nátěr penetrační na podlahu</t>
  </si>
  <si>
    <t>-1969117977</t>
  </si>
  <si>
    <t>https://podminky.urs.cz/item/CS_URS_2025_01/771121011</t>
  </si>
  <si>
    <t>33</t>
  </si>
  <si>
    <t>771151012</t>
  </si>
  <si>
    <t>Příprava podkladu před provedením dlažby samonivelační stěrka min.pevnosti 20 MPa, tloušťky přes 3 do 5 mm</t>
  </si>
  <si>
    <t>-207840702</t>
  </si>
  <si>
    <t>https://podminky.urs.cz/item/CS_URS_2025_01/771151012</t>
  </si>
  <si>
    <t>34</t>
  </si>
  <si>
    <t>771571810</t>
  </si>
  <si>
    <t>Demontáž podlah z dlaždic keramických kladených do malty</t>
  </si>
  <si>
    <t>-2070881974</t>
  </si>
  <si>
    <t>https://podminky.urs.cz/item/CS_URS_2025_01/771571810</t>
  </si>
  <si>
    <t>35</t>
  </si>
  <si>
    <t>771574263</t>
  </si>
  <si>
    <t>Montáž podlah z dlaždic keramických lepených flexibilním lepidlem maloformátových pro vysoké mechanické zatížení protiskluzných nebo reliéfních (bezbariérových) přes 9 do 12 ks/m2</t>
  </si>
  <si>
    <t>844450829</t>
  </si>
  <si>
    <t>https://podminky.urs.cz/item/CS_URS_2025_01/771574263</t>
  </si>
  <si>
    <t>36</t>
  </si>
  <si>
    <t>59761003</t>
  </si>
  <si>
    <t xml:space="preserve">dlažba keramická hutná hladká do interiéru přes 9 do 12ks/m2, protiskluzová </t>
  </si>
  <si>
    <t>-1030559267</t>
  </si>
  <si>
    <t>13,85</t>
  </si>
  <si>
    <t>13,85*1,1 'Přepočtené koeficientem množství</t>
  </si>
  <si>
    <t>37</t>
  </si>
  <si>
    <t>771577111</t>
  </si>
  <si>
    <t>Montáž podlah z dlaždic keramických lepených flexibilním lepidlem Příplatek k cenám za plochu do 5 m2 jednotlivě</t>
  </si>
  <si>
    <t>-1663131990</t>
  </si>
  <si>
    <t>https://podminky.urs.cz/item/CS_URS_2025_01/771577111</t>
  </si>
  <si>
    <t>38</t>
  </si>
  <si>
    <t>771577114</t>
  </si>
  <si>
    <t>Montáž podlah z dlaždic keramických lepených flexibilním lepidlem Příplatek k cenám za dvousložkový spárovací tmel</t>
  </si>
  <si>
    <t>-224816558</t>
  </si>
  <si>
    <t>https://podminky.urs.cz/item/CS_URS_2025_01/771577114</t>
  </si>
  <si>
    <t>39</t>
  </si>
  <si>
    <t>998771103</t>
  </si>
  <si>
    <t>Přesun hmot pro podlahy z dlaždic stanovený z hmotnosti přesunovaného materiálu vodorovná dopravní vzdálenost do 50 m základní v objektech výšky přes 12 do 24 m</t>
  </si>
  <si>
    <t>1559588335</t>
  </si>
  <si>
    <t>https://podminky.urs.cz/item/CS_URS_2025_01/998771103</t>
  </si>
  <si>
    <t>781</t>
  </si>
  <si>
    <t>Dokončovací práce - obklady</t>
  </si>
  <si>
    <t>40</t>
  </si>
  <si>
    <t>781121011</t>
  </si>
  <si>
    <t>Příprava podkladu před provedením obkladu nátěr penetrační na stěnu</t>
  </si>
  <si>
    <t>1236378631</t>
  </si>
  <si>
    <t>https://podminky.urs.cz/item/CS_URS_2025_01/781121011</t>
  </si>
  <si>
    <t>(3,55+2,85+5+2,85+1,35+1,13+1,25+1,55+1,35+1,7)*2,2</t>
  </si>
  <si>
    <t>41</t>
  </si>
  <si>
    <t>781151031</t>
  </si>
  <si>
    <t>Příprava podkladu před provedením obkladu celoplošné vyrovnání podkladu stěrkou, tloušťky 3 mm</t>
  </si>
  <si>
    <t>-1820218177</t>
  </si>
  <si>
    <t>https://podminky.urs.cz/item/CS_URS_2025_01/781151031</t>
  </si>
  <si>
    <t>42</t>
  </si>
  <si>
    <t>781471810</t>
  </si>
  <si>
    <t>Demontáž obkladů z dlaždic keramických kladených do malty</t>
  </si>
  <si>
    <t>-1505691114</t>
  </si>
  <si>
    <t>https://podminky.urs.cz/item/CS_URS_2025_01/781471810</t>
  </si>
  <si>
    <t>43</t>
  </si>
  <si>
    <t>781474115</t>
  </si>
  <si>
    <t>Montáž obkladů vnitřních stěn z dlaždic keramických lepených flexibilním lepidlem maloformátových hladkých přes 22 do 25 ks/m2</t>
  </si>
  <si>
    <t>-1990665722</t>
  </si>
  <si>
    <t>https://podminky.urs.cz/item/CS_URS_2025_01/781474115</t>
  </si>
  <si>
    <t>44</t>
  </si>
  <si>
    <t>59761039</t>
  </si>
  <si>
    <t>obklad keramický hladký přes 22 do 25ks/m2</t>
  </si>
  <si>
    <t>-906470447</t>
  </si>
  <si>
    <t>49,68*1,1 'Přepočtené koeficientem množství</t>
  </si>
  <si>
    <t>45</t>
  </si>
  <si>
    <t>781477114</t>
  </si>
  <si>
    <t>Montáž obkladů vnitřních stěn z dlaždic keramických Příplatek k cenám za dvousložkový spárovací tmel</t>
  </si>
  <si>
    <t>862191215</t>
  </si>
  <si>
    <t>https://podminky.urs.cz/item/CS_URS_2025_01/781477114</t>
  </si>
  <si>
    <t>46</t>
  </si>
  <si>
    <t>781477115</t>
  </si>
  <si>
    <t>Montáž obkladů vnitřních stěn z dlaždic keramických Příplatek k cenám za dvousložkové lepidlo</t>
  </si>
  <si>
    <t>-315797737</t>
  </si>
  <si>
    <t>https://podminky.urs.cz/item/CS_URS_2025_01/781477115</t>
  </si>
  <si>
    <t>47</t>
  </si>
  <si>
    <t>781494111</t>
  </si>
  <si>
    <t>Obklad - dokončující práce profily ukončovací plastové lepené flexibilním lepidlem rohové</t>
  </si>
  <si>
    <t>1778126348</t>
  </si>
  <si>
    <t>https://podminky.urs.cz/item/CS_URS_2025_01/781494111</t>
  </si>
  <si>
    <t>2,2*14</t>
  </si>
  <si>
    <t>48</t>
  </si>
  <si>
    <t>781494511</t>
  </si>
  <si>
    <t>Obklad - dokončující práce profily ukončovací plastové lepené flexibilním lepidlem ukončovací</t>
  </si>
  <si>
    <t>-561131237</t>
  </si>
  <si>
    <t>https://podminky.urs.cz/item/CS_URS_2025_01/781494511</t>
  </si>
  <si>
    <t>3,55+2,85+5+2,85+1,35+1,13+1,25+1,55+1,35+1,7</t>
  </si>
  <si>
    <t>49</t>
  </si>
  <si>
    <t>998781103</t>
  </si>
  <si>
    <t>Přesun hmot pro obklady keramické stanovený z hmotnosti přesunovaného materiálu vodorovná dopravní vzdálenost do 50 m základní v objektech výšky přes 12 do 24 m</t>
  </si>
  <si>
    <t>1812949778</t>
  </si>
  <si>
    <t>https://podminky.urs.cz/item/CS_URS_2025_01/998781103</t>
  </si>
  <si>
    <t>50</t>
  </si>
  <si>
    <t>783301303</t>
  </si>
  <si>
    <t>Příprava podkladu zámečnických konstrukcí před provedením nátěru odrezivění odrezovačem bezoplachovým</t>
  </si>
  <si>
    <t>1218830581</t>
  </si>
  <si>
    <t>https://podminky.urs.cz/item/CS_URS_2025_01/783301303</t>
  </si>
  <si>
    <t>1,35*1</t>
  </si>
  <si>
    <t>51</t>
  </si>
  <si>
    <t>783301313</t>
  </si>
  <si>
    <t>Příprava podkladu zámečnických konstrukcí před provedením nátěru odmaštění odmašťovačem ředidlovým</t>
  </si>
  <si>
    <t>1786391171</t>
  </si>
  <si>
    <t>https://podminky.urs.cz/item/CS_URS_2025_01/783301313</t>
  </si>
  <si>
    <t>52</t>
  </si>
  <si>
    <t>783314203</t>
  </si>
  <si>
    <t>Základní antikorozní nátěr zámečnických konstrukcí jednonásobný syntetický samozákladující</t>
  </si>
  <si>
    <t>-581169427</t>
  </si>
  <si>
    <t>https://podminky.urs.cz/item/CS_URS_2025_01/783314203</t>
  </si>
  <si>
    <t>53</t>
  </si>
  <si>
    <t>783317101</t>
  </si>
  <si>
    <t>Krycí nátěr (email) zámečnických konstrukcí jednonásobný syntetický standardní</t>
  </si>
  <si>
    <t>-1711014350</t>
  </si>
  <si>
    <t>https://podminky.urs.cz/item/CS_URS_2025_01/783317101</t>
  </si>
  <si>
    <t>784</t>
  </si>
  <si>
    <t>Dokončovací práce - malby a tapety</t>
  </si>
  <si>
    <t>54</t>
  </si>
  <si>
    <t>784121001</t>
  </si>
  <si>
    <t>Oškrabání malby v místnostech výšky do 3,80 m</t>
  </si>
  <si>
    <t>177097478</t>
  </si>
  <si>
    <t>https://podminky.urs.cz/item/CS_URS_2025_01/784121001</t>
  </si>
  <si>
    <t>(3,55+2,85+5+2,85+1,35)*1,1</t>
  </si>
  <si>
    <t>55</t>
  </si>
  <si>
    <t>784161507</t>
  </si>
  <si>
    <t>Celoplošné vyrovnání podkladu disperzní stěrkou, tloušťky do 3 mm vyhlazením na schodišti o výšce podlaží do 3,80 m</t>
  </si>
  <si>
    <t>-441330721</t>
  </si>
  <si>
    <t>https://podminky.urs.cz/item/CS_URS_2025_01/784161507</t>
  </si>
  <si>
    <t>(3,55+2,85+5+2,85+1,35+1,13+1,25+1,55+1,35+1,7)*1,1</t>
  </si>
  <si>
    <t>56</t>
  </si>
  <si>
    <t>784181101</t>
  </si>
  <si>
    <t>Penetrace podkladu jednonásobná základní akrylátová bezbarvá v místnostech výšky do 3,80 m</t>
  </si>
  <si>
    <t>1653366655</t>
  </si>
  <si>
    <t>https://podminky.urs.cz/item/CS_URS_2025_01/784181101</t>
  </si>
  <si>
    <t>24,84+12,15+1,7</t>
  </si>
  <si>
    <t>38,69*1,1 'Přepočtené koeficientem množství</t>
  </si>
  <si>
    <t>57</t>
  </si>
  <si>
    <t>784331001</t>
  </si>
  <si>
    <t>Malby protiplísňové dvojnásobné, bílé v místnostech výšky do 3,80 m</t>
  </si>
  <si>
    <t>1211508103</t>
  </si>
  <si>
    <t>https://podminky.urs.cz/item/CS_URS_2025_01/784331001</t>
  </si>
  <si>
    <t>D.1.2.2 - Zdravotechnické instalace</t>
  </si>
  <si>
    <t>Nový Bohumín</t>
  </si>
  <si>
    <t>Lenka Jerakasová</t>
  </si>
  <si>
    <t xml:space="preserve">    1 - Zemní práce</t>
  </si>
  <si>
    <t xml:space="preserve">      4 - Vodorovné konstrukce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</si>
  <si>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</si>
  <si>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</si>
  <si>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</si>
  <si>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</si>
  <si>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>Zemní práce</t>
  </si>
  <si>
    <t>139712111</t>
  </si>
  <si>
    <t>Vykopávka v uzavřených prostorech ručně v hornině třídy těžitelnosti II skupiny 4 a 5</t>
  </si>
  <si>
    <t>1242705794</t>
  </si>
  <si>
    <t>https://podminky.urs.cz/item/CS_URS_2025_01/139712111</t>
  </si>
  <si>
    <t>7*0,6*0,8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</si>
  <si>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</si>
  <si>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</si>
  <si>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-790071354</t>
  </si>
  <si>
    <t>https://podminky.urs.cz/item/CS_URS_2025_01/162751137</t>
  </si>
  <si>
    <t>167151102</t>
  </si>
  <si>
    <t>Nakládání, skládání a překládání neulehlého výkopku nebo sypaniny strojně nakládání, množství do 100 m3, z horniny třídy těžitelnosti II, skupiny 4 a 5</t>
  </si>
  <si>
    <t>-1178619118</t>
  </si>
  <si>
    <t>https://podminky.urs.cz/item/CS_URS_2025_01/167151102</t>
  </si>
  <si>
    <t>167151122</t>
  </si>
  <si>
    <t>Nakládání, skládání a překládání neulehlého výkopku nebo sypaniny strojně skládání nebo překládání, z hornin třídy těžitelnosti II, skupiny 4 a 5</t>
  </si>
  <si>
    <t>-1777373998</t>
  </si>
  <si>
    <t>https://podminky.urs.cz/item/CS_URS_2025_01/167151122</t>
  </si>
  <si>
    <t>171151112</t>
  </si>
  <si>
    <t>Uložení sypanin do násypů strojně s rozprostřením sypaniny ve vrstvách a s hrubým urovnáním zhutněných z hornin nesoudržných kamenitých</t>
  </si>
  <si>
    <t>500828392</t>
  </si>
  <si>
    <t>https://podminky.urs.cz/item/CS_URS_2025_01/171151112</t>
  </si>
  <si>
    <t>171201221</t>
  </si>
  <si>
    <t>Poplatek za uložení stavebního odpadu na skládce (skládkovné) zeminy a kamení zatříděného do Katalogu odpadů pod kódem 17 05 04</t>
  </si>
  <si>
    <t>-2063911120</t>
  </si>
  <si>
    <t>https://podminky.urs.cz/item/CS_URS_2025_01/171201221</t>
  </si>
  <si>
    <t>1,89</t>
  </si>
  <si>
    <t>1,89*2,25 'Přepočtené koeficientem množství</t>
  </si>
  <si>
    <t>1742511011</t>
  </si>
  <si>
    <t>Zásyp sypaninou z jakékoliv horniny strojně s uložením výkopku ve vrstvách bez zhutnění jam, šachet, rýh nebo kolem objektů v těchto vykopávkách</t>
  </si>
  <si>
    <t>1521613138</t>
  </si>
  <si>
    <t>https://podminky.urs.cz/item/CS_URS_2025_01/1742511011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</si>
  <si>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</si>
  <si>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</si>
  <si>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-500007497</t>
  </si>
  <si>
    <t>https://podminky.urs.cz/item/CS_URS_2025_01/175111101</t>
  </si>
  <si>
    <t>7*0,6*0,35</t>
  </si>
  <si>
    <t>58337302</t>
  </si>
  <si>
    <t>štěrkopísek frakce 0/16</t>
  </si>
  <si>
    <t>1409870354</t>
  </si>
  <si>
    <t>1,47*1,7 'Přepočtené koeficientem množství</t>
  </si>
  <si>
    <t>Vodorovné konstrukce</t>
  </si>
  <si>
    <t>451573111</t>
  </si>
  <si>
    <t>Lože pod potrubí ze štěrkopísku do 63 mm</t>
  </si>
  <si>
    <t>-1226740321</t>
  </si>
  <si>
    <t>https://podminky.urs.cz/item/CS_URS_2025_01/451573111</t>
  </si>
  <si>
    <t>7*0,6*0,1</t>
  </si>
  <si>
    <t>612135101</t>
  </si>
  <si>
    <t>Hrubá výplň rýh maltou jakékoli šířky rýhy ve stěnách</t>
  </si>
  <si>
    <t>-2132029182</t>
  </si>
  <si>
    <t>https://podminky.urs.cz/item/CS_URS_2025_01/612135101</t>
  </si>
  <si>
    <t>5*0,15</t>
  </si>
  <si>
    <t>20*0,20</t>
  </si>
  <si>
    <t>974031142</t>
  </si>
  <si>
    <t>Vysekání rýh ve zdivu cihelném na maltu vápennou nebo vápenocementovou do hl. 70 mm a šířky do 70 mm</t>
  </si>
  <si>
    <t>420136662</t>
  </si>
  <si>
    <t>https://podminky.urs.cz/item/CS_URS_2025_01/974031142</t>
  </si>
  <si>
    <t>974031144</t>
  </si>
  <si>
    <t>Vysekání rýh ve zdivu cihelném na maltu vápennou nebo vápenocementovou do hl. 70 mm a šířky do 150 mm</t>
  </si>
  <si>
    <t>-290489269</t>
  </si>
  <si>
    <t>https://podminky.urs.cz/item/CS_URS_2025_01/974031144</t>
  </si>
  <si>
    <t>890856476</t>
  </si>
  <si>
    <t>-243406717</t>
  </si>
  <si>
    <t>1599184826</t>
  </si>
  <si>
    <t>https://podminky.urs.cz/item/CS_URS_2025_01/997013509</t>
  </si>
  <si>
    <t>596296902</t>
  </si>
  <si>
    <t>721</t>
  </si>
  <si>
    <t>Zdravotechnika - vnitřní kanalizace</t>
  </si>
  <si>
    <t>721100906</t>
  </si>
  <si>
    <t>Opravy potrubí hrdlového přetěsnění hrdla odpadního potrubí přes 100 do DN 200</t>
  </si>
  <si>
    <t>1306084459</t>
  </si>
  <si>
    <t>https://podminky.urs.cz/item/CS_URS_2025_01/721100906</t>
  </si>
  <si>
    <t>721110806</t>
  </si>
  <si>
    <t>Demontáž potrubí z kameninových trub normálních nebo kyselinovzdorných přes 100 do DN 200</t>
  </si>
  <si>
    <t>1507219988</t>
  </si>
  <si>
    <t>https://podminky.urs.cz/item/CS_URS_2025_01/721110806</t>
  </si>
  <si>
    <t>721171803</t>
  </si>
  <si>
    <t>Demontáž potrubí z novodurových trub odpadních nebo připojovacích do D 75</t>
  </si>
  <si>
    <t>1503840529</t>
  </si>
  <si>
    <t>https://podminky.urs.cz/item/CS_URS_2025_01/721171803</t>
  </si>
  <si>
    <t>721171916</t>
  </si>
  <si>
    <t>Opravy odpadního potrubí plastového propojení dosavadního potrubí DN 125</t>
  </si>
  <si>
    <t>700938289</t>
  </si>
  <si>
    <t>https://podminky.urs.cz/item/CS_URS_2025_01/721171916</t>
  </si>
  <si>
    <t>721173401</t>
  </si>
  <si>
    <t>Potrubí z trub PVC SN4 svodné (ležaté) DN 110</t>
  </si>
  <si>
    <t>-983595496</t>
  </si>
  <si>
    <t>https://podminky.urs.cz/item/CS_URS_2025_01/721173401</t>
  </si>
  <si>
    <t>721173402</t>
  </si>
  <si>
    <t>Potrubí z trub PVC SN4 svodné (ležaté) DN 125</t>
  </si>
  <si>
    <t>-246860540</t>
  </si>
  <si>
    <t>https://podminky.urs.cz/item/CS_URS_2025_01/721173402</t>
  </si>
  <si>
    <t>721174024</t>
  </si>
  <si>
    <t>Potrubí z trub polypropylenových odpadní (svislé) DN 75</t>
  </si>
  <si>
    <t>-356984290</t>
  </si>
  <si>
    <t>https://podminky.urs.cz/item/CS_URS_2025_01/721174024</t>
  </si>
  <si>
    <t>721174025</t>
  </si>
  <si>
    <t>Potrubí z trub polypropylenových odpadní (svislé) DN 110</t>
  </si>
  <si>
    <t>317941372</t>
  </si>
  <si>
    <t>https://podminky.urs.cz/item/CS_URS_2025_01/721174025</t>
  </si>
  <si>
    <t>721174042</t>
  </si>
  <si>
    <t>Potrubí z trub polypropylenových připojovací DN 40</t>
  </si>
  <si>
    <t>-1770336436</t>
  </si>
  <si>
    <t>https://podminky.urs.cz/item/CS_URS_2025_01/721174042</t>
  </si>
  <si>
    <t>721174045</t>
  </si>
  <si>
    <t>Potrubí z trub polypropylenových připojovací DN 110</t>
  </si>
  <si>
    <t>-1132584008</t>
  </si>
  <si>
    <t>https://podminky.urs.cz/item/CS_URS_2025_01/721174045</t>
  </si>
  <si>
    <t>721194104</t>
  </si>
  <si>
    <t>Vyměření přípojek na potrubí vyvedení a upevnění odpadních výpustek DN 40</t>
  </si>
  <si>
    <t>1377157542</t>
  </si>
  <si>
    <t>https://podminky.urs.cz/item/CS_URS_2025_01/721194104</t>
  </si>
  <si>
    <t>721194105</t>
  </si>
  <si>
    <t>Vyměření přípojek na potrubí vyvedení a upevnění odpadních výpustek DN 50</t>
  </si>
  <si>
    <t>-1178953615</t>
  </si>
  <si>
    <t>https://podminky.urs.cz/item/CS_URS_2025_01/721194105</t>
  </si>
  <si>
    <t>721194109</t>
  </si>
  <si>
    <t>Vyměření přípojek na potrubí vyvedení a upevnění odpadních výpustek DN 110</t>
  </si>
  <si>
    <t>660452525</t>
  </si>
  <si>
    <t>https://podminky.urs.cz/item/CS_URS_2025_01/721194109</t>
  </si>
  <si>
    <t>721210813</t>
  </si>
  <si>
    <t xml:space="preserve">Demontáž kanalizačního příslušenství vpustí podlahových </t>
  </si>
  <si>
    <t>-925724618</t>
  </si>
  <si>
    <t>https://podminky.urs.cz/item/CS_URS_2025_01/721210813</t>
  </si>
  <si>
    <t>721219128</t>
  </si>
  <si>
    <t xml:space="preserve">Odtokové sprchové žlaby montáž odtokových sprchových žlabů ostatních typů </t>
  </si>
  <si>
    <t>403159836</t>
  </si>
  <si>
    <t>https://podminky.urs.cz/item/CS_URS_2025_01/721219128</t>
  </si>
  <si>
    <t>59054097</t>
  </si>
  <si>
    <t>sada liniového odvodnění se zápachovou uzávěrkou vertikální odtok DN 50 dl 1700mm</t>
  </si>
  <si>
    <t>sada</t>
  </si>
  <si>
    <t>1501437882</t>
  </si>
  <si>
    <t>721290111</t>
  </si>
  <si>
    <t>Zkouška těsnosti kanalizace v objektech vodou do DN 125</t>
  </si>
  <si>
    <t>-1016897876</t>
  </si>
  <si>
    <t>https://podminky.urs.cz/item/CS_URS_2025_01/721290111</t>
  </si>
  <si>
    <t>721910922</t>
  </si>
  <si>
    <t>Pročištění ležatých svodů do DN 300</t>
  </si>
  <si>
    <t>-1614604930</t>
  </si>
  <si>
    <t>https://podminky.urs.cz/item/CS_URS_2025_01/721910922</t>
  </si>
  <si>
    <t>998721101</t>
  </si>
  <si>
    <t>Přesun hmot pro vnitřní kanalizaci stanovený z hmotnosti přesunovaného materiálu vodorovná dopravní vzdálenost do 50 m základní v objektech výšky do 6 m</t>
  </si>
  <si>
    <t>1678611057</t>
  </si>
  <si>
    <t>https://podminky.urs.cz/item/CS_URS_2025_01/998721101</t>
  </si>
  <si>
    <t>722</t>
  </si>
  <si>
    <t>Zdravotechnika - vnitřní vodovod</t>
  </si>
  <si>
    <t>722130801</t>
  </si>
  <si>
    <t>Demontáž potrubí z ocelových trubek pozinkovaných závitových do DN 25</t>
  </si>
  <si>
    <t>851893716</t>
  </si>
  <si>
    <t>https://podminky.urs.cz/item/CS_URS_2025_01/722130801</t>
  </si>
  <si>
    <t>722131931</t>
  </si>
  <si>
    <t>Opravy vodovodního potrubí z ocelových trubek pozinkovaných závitových propojení dosavadního potrubí DN 15</t>
  </si>
  <si>
    <t>-1629580321</t>
  </si>
  <si>
    <t>https://podminky.urs.cz/item/CS_URS_2025_01/722131931</t>
  </si>
  <si>
    <t>722175002</t>
  </si>
  <si>
    <t>Potrubí z plastových trubek z polypropylenu PP-RCT svařovaných polyfúzně D 20 x 2,8</t>
  </si>
  <si>
    <t>-859267525</t>
  </si>
  <si>
    <t>https://podminky.urs.cz/item/CS_URS_2025_01/722175002</t>
  </si>
  <si>
    <t>722181211</t>
  </si>
  <si>
    <t>Ochrana potrubí termoizolačními trubicemi z pěnového polyetylenu PE přilepenými v příčných a podélných spojích, tloušťky izolace do 6 mm, vnitřního průměru izolace DN do 22 mm</t>
  </si>
  <si>
    <t>-1114081997</t>
  </si>
  <si>
    <t>https://podminky.urs.cz/item/CS_URS_2025_01/722181211</t>
  </si>
  <si>
    <t>722181221</t>
  </si>
  <si>
    <t>Ochrana potrubí termoizolačními trubicemi z pěnového polyetylenu PE přilepenými v příčných a podélných spojích, tloušťky izolace přes 6 do 9 mm, vnitřního průměru izolace DN do 22 mm</t>
  </si>
  <si>
    <t>-1219378294</t>
  </si>
  <si>
    <t>https://podminky.urs.cz/item/CS_URS_2025_01/722181221</t>
  </si>
  <si>
    <t>722181812</t>
  </si>
  <si>
    <t>Demontáž ochrany potrubí plstěných pásů z trub, průměru do 50 mm</t>
  </si>
  <si>
    <t>-1704295832</t>
  </si>
  <si>
    <t>https://podminky.urs.cz/item/CS_URS_2025_01/722181812</t>
  </si>
  <si>
    <t>722190401</t>
  </si>
  <si>
    <t>Zřízení přípojek na potrubí vyvedení a upevnění výpustek do DN 25</t>
  </si>
  <si>
    <t>-743054155</t>
  </si>
  <si>
    <t>https://podminky.urs.cz/item/CS_URS_2025_01/722190401</t>
  </si>
  <si>
    <t>722220111</t>
  </si>
  <si>
    <t>Armatury s jedním závitem nástěnky pro výtokový ventil G 1/2"</t>
  </si>
  <si>
    <t>-1808217329</t>
  </si>
  <si>
    <t>https://podminky.urs.cz/item/CS_URS_2025_01/722220111</t>
  </si>
  <si>
    <t>722220121</t>
  </si>
  <si>
    <t>Armatury s jedním závitem nástěnky pro baterii G 1/2"</t>
  </si>
  <si>
    <t>pár</t>
  </si>
  <si>
    <t>1808786231</t>
  </si>
  <si>
    <t>https://podminky.urs.cz/item/CS_URS_2025_01/722220121</t>
  </si>
  <si>
    <t>722224115</t>
  </si>
  <si>
    <t>Armatury s jedním závitem kohouty plnicí a vypouštěcí PN 10 G 1/2"</t>
  </si>
  <si>
    <t>-167808279</t>
  </si>
  <si>
    <t>https://podminky.urs.cz/item/CS_URS_2025_01/722224115</t>
  </si>
  <si>
    <t>722231072</t>
  </si>
  <si>
    <t>Armatury se dvěma závity ventily zpětné mosazné PN 10 do 110°C G 1/2"</t>
  </si>
  <si>
    <t>100326755</t>
  </si>
  <si>
    <t>https://podminky.urs.cz/item/CS_URS_2025_01/722231072</t>
  </si>
  <si>
    <t>722232043</t>
  </si>
  <si>
    <t>Armatury se dvěma závity kulové kohouty PN 42 do 185 °C přímé vnitřní závit G 1/2"</t>
  </si>
  <si>
    <t>-1981362461</t>
  </si>
  <si>
    <t>https://podminky.urs.cz/item/CS_URS_2025_01/722232043</t>
  </si>
  <si>
    <t>722290234</t>
  </si>
  <si>
    <t>Zkoušky, proplach a desinfekce vodovodního potrubí proplach a desinfekce vodovodního potrubí do DN 80</t>
  </si>
  <si>
    <t>166122258</t>
  </si>
  <si>
    <t>https://podminky.urs.cz/item/CS_URS_2025_01/722290234</t>
  </si>
  <si>
    <t>722290246</t>
  </si>
  <si>
    <t>Zkoušky, proplach a desinfekce vodovodního potrubí zkoušky těsnosti vodovodního potrubí plastového do DN 40</t>
  </si>
  <si>
    <t>1725105700</t>
  </si>
  <si>
    <t>https://podminky.urs.cz/item/CS_URS_2025_01/722290246</t>
  </si>
  <si>
    <t>998722101</t>
  </si>
  <si>
    <t>Přesun hmot pro vnitřní vodovod stanovený z hmotnosti přesunovaného materiálu vodorovná dopravní vzdálenost do 50 m základní v objektech výšky do 6 m</t>
  </si>
  <si>
    <t>1245264540</t>
  </si>
  <si>
    <t>https://podminky.urs.cz/item/CS_URS_2025_01/998722101</t>
  </si>
  <si>
    <t>723</t>
  </si>
  <si>
    <t>Zdravotechnika - vnitřní plynovod</t>
  </si>
  <si>
    <t>723150801</t>
  </si>
  <si>
    <t>Demontáž potrubí svařovaného z ocelových trubek hladkých do Ø 32</t>
  </si>
  <si>
    <t>-35831722</t>
  </si>
  <si>
    <t>https://podminky.urs.cz/item/CS_URS_2025_01/723150801</t>
  </si>
  <si>
    <t>725</t>
  </si>
  <si>
    <t>Zdravotechnika - zařizovací předměty</t>
  </si>
  <si>
    <t>725111132</t>
  </si>
  <si>
    <t>Zařízení záchodů splachovače nádržkové plastové nízkopoložené nebo vysokopoložené</t>
  </si>
  <si>
    <t>soubor</t>
  </si>
  <si>
    <t>-390276122</t>
  </si>
  <si>
    <t>https://podminky.urs.cz/item/CS_URS_2025_01/725111132</t>
  </si>
  <si>
    <t>725210821</t>
  </si>
  <si>
    <t>Demontáž umyvadel bez výtokových armatur umyvadel</t>
  </si>
  <si>
    <t>-744056167</t>
  </si>
  <si>
    <t>https://podminky.urs.cz/item/CS_URS_2025_01/725210821</t>
  </si>
  <si>
    <t>725211601</t>
  </si>
  <si>
    <t>Umyvadla keramická bílá bez výtokových armatur připevněná na stěnu šrouby bez sloupu nebo krytu na sifon, šířka umyvadla 500 mm</t>
  </si>
  <si>
    <t>1556900931</t>
  </si>
  <si>
    <t>https://podminky.urs.cz/item/CS_URS_2025_01/725211601</t>
  </si>
  <si>
    <t>725331111</t>
  </si>
  <si>
    <t>Výlevky bez výtokových armatur a splachovací nádrže keramické se sklopnou plastovou mřížkou stojící, výšky 460 mm</t>
  </si>
  <si>
    <t>-77820597</t>
  </si>
  <si>
    <t>https://podminky.urs.cz/item/CS_URS_2025_01/725331111</t>
  </si>
  <si>
    <t>725530823</t>
  </si>
  <si>
    <t>Demontáž elektrických zásobníkových ohřívačů vody tlakových od 50 do 200 l</t>
  </si>
  <si>
    <t>253397774</t>
  </si>
  <si>
    <t>https://podminky.urs.cz/item/CS_URS_2025_01/725530823</t>
  </si>
  <si>
    <t>58</t>
  </si>
  <si>
    <t>725532124</t>
  </si>
  <si>
    <t>Elektrické ohřívače zásobníkové beztlakové přepadové akumulační s pojistným ventilem závěsné svislé objem nádrže (příkon) 160 l (2,0 kW)</t>
  </si>
  <si>
    <t>412748980</t>
  </si>
  <si>
    <t>https://podminky.urs.cz/item/CS_URS_2025_01/725532124</t>
  </si>
  <si>
    <t>59</t>
  </si>
  <si>
    <t>725820801</t>
  </si>
  <si>
    <t>Demontáž baterií nástěnných do G 3/4</t>
  </si>
  <si>
    <t>353342328</t>
  </si>
  <si>
    <t>https://podminky.urs.cz/item/CS_URS_2025_01/725820801</t>
  </si>
  <si>
    <t>60</t>
  </si>
  <si>
    <t>725822613</t>
  </si>
  <si>
    <t>Baterie umyvadlové stojánkové pákové s výpustí</t>
  </si>
  <si>
    <t>-729799681</t>
  </si>
  <si>
    <t>https://podminky.urs.cz/item/CS_URS_2025_01/725822613</t>
  </si>
  <si>
    <t>61</t>
  </si>
  <si>
    <t>725840850</t>
  </si>
  <si>
    <t>Demontáž baterií sprchových diferenciálních do G 3/4 x 1</t>
  </si>
  <si>
    <t>535768492</t>
  </si>
  <si>
    <t>https://podminky.urs.cz/item/CS_URS_2025_01/725840850</t>
  </si>
  <si>
    <t>62</t>
  </si>
  <si>
    <t>725841333</t>
  </si>
  <si>
    <t>Baterie sprchové podomítkové (zápustné) s přepínačem a pevnou sprchou</t>
  </si>
  <si>
    <t>-267548409</t>
  </si>
  <si>
    <t>https://podminky.urs.cz/item/CS_URS_2025_01/725841333</t>
  </si>
  <si>
    <t>63</t>
  </si>
  <si>
    <t>725860811</t>
  </si>
  <si>
    <t>Demontáž zápachových uzávěrek pro zařizovací předměty jednoduchých</t>
  </si>
  <si>
    <t>-513534490</t>
  </si>
  <si>
    <t>https://podminky.urs.cz/item/CS_URS_2025_01/725860811</t>
  </si>
  <si>
    <t>64</t>
  </si>
  <si>
    <t>725861102</t>
  </si>
  <si>
    <t>Zápachové uzávěrky zařizovacích předmětů pro umyvadla DN 40</t>
  </si>
  <si>
    <t>1298101303</t>
  </si>
  <si>
    <t>https://podminky.urs.cz/item/CS_URS_2025_01/725861102</t>
  </si>
  <si>
    <t>65</t>
  </si>
  <si>
    <t>725980123</t>
  </si>
  <si>
    <t>Dvířka 30/30</t>
  </si>
  <si>
    <t>-1403998070</t>
  </si>
  <si>
    <t>https://podminky.urs.cz/item/CS_URS_2025_01/725980123</t>
  </si>
  <si>
    <t>66</t>
  </si>
  <si>
    <t>998725101</t>
  </si>
  <si>
    <t>Přesun hmot pro zařizovací předměty stanovený z hmotnosti přesunovaného materiálu vodorovná dopravní vzdálenost do 50 m základní v objektech výšky do 6 m</t>
  </si>
  <si>
    <t>169736901</t>
  </si>
  <si>
    <t>https://podminky.urs.cz/item/CS_URS_2025_01/998725101</t>
  </si>
  <si>
    <t xml:space="preserve">D.1.2.4 - SILNOPROUDÁ ELEKTROTECHNIKA </t>
  </si>
  <si>
    <t xml:space="preserve">    741 - Elektroinstalace - silnoproud</t>
  </si>
  <si>
    <t>741</t>
  </si>
  <si>
    <t>Elektroinstalace - silnoproud</t>
  </si>
  <si>
    <t>741310001</t>
  </si>
  <si>
    <t>Montáž elektoinstalace celkem - viz samostaný výpis</t>
  </si>
  <si>
    <t>-349043587</t>
  </si>
  <si>
    <t>https://podminky.urs.cz/item/CS_URS_2025_01/741310001</t>
  </si>
  <si>
    <t>35811077</t>
  </si>
  <si>
    <t>Dodávka elktroinstačního materiálu celkem - viz samostatný výpis</t>
  </si>
  <si>
    <t>690548153</t>
  </si>
  <si>
    <t>7413100011</t>
  </si>
  <si>
    <t>Montáž ektoinstalace -rozvodnic - viz samostaný výpis</t>
  </si>
  <si>
    <t>655667989</t>
  </si>
  <si>
    <t>https://podminky.urs.cz/item/CS_URS_2025_01/7413100011</t>
  </si>
  <si>
    <t>35811078</t>
  </si>
  <si>
    <t>Dodávka elktroinstačního materiálu -rozvodnic - viz samostatný výpis</t>
  </si>
  <si>
    <t>418197333</t>
  </si>
  <si>
    <t>74131000112</t>
  </si>
  <si>
    <t xml:space="preserve">Měření osvětlení , komplexní vyzkoušení, uvedení do provozu </t>
  </si>
  <si>
    <t>1746145977</t>
  </si>
  <si>
    <t>https://podminky.urs.cz/item/CS_URS_2025_01/74131000112</t>
  </si>
  <si>
    <t>741810001</t>
  </si>
  <si>
    <t>Zkoušky a prohlídky elektrických rozvodů a zařízení celková prohlídka a vyhotovení revizní zprávy pro objem montážních prací do 100 tis. Kč</t>
  </si>
  <si>
    <t>2022188297</t>
  </si>
  <si>
    <t>https://podminky.urs.cz/item/CS_URS_2025_01/741810001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</si>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</sst>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6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vertical="top"/>
    </xf>
    <xf numFmtId="0" fontId="49" fillId="0" borderId="1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horizontal="center" vertical="center"/>
    </xf>
    <xf numFmtId="49" fontId="49" fillId="0" borderId="1" xfId="0" applyNumberFormat="1" applyFont="1" applyBorder="1" applyAlignment="1" applyProtection="1">
      <alignment horizontal="left" vertical="center"/>
    </xf>
    <xf numFmtId="0" fontId="48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733110806" TargetMode="External" /><Relationship Id="rId2" Type="http://schemas.openxmlformats.org/officeDocument/2006/relationships/hyperlink" Target="https://podminky.urs.cz/item/CS_URS_2025_01/733191923" TargetMode="External" /><Relationship Id="rId3" Type="http://schemas.openxmlformats.org/officeDocument/2006/relationships/hyperlink" Target="https://podminky.urs.cz/item/CS_URS_2025_01/733222302" TargetMode="External" /><Relationship Id="rId4" Type="http://schemas.openxmlformats.org/officeDocument/2006/relationships/hyperlink" Target="https://podminky.urs.cz/item/CS_URS_2025_01/733224222" TargetMode="External" /><Relationship Id="rId5" Type="http://schemas.openxmlformats.org/officeDocument/2006/relationships/hyperlink" Target="https://podminky.urs.cz/item/CS_URS_2025_01/733291101" TargetMode="External" /><Relationship Id="rId6" Type="http://schemas.openxmlformats.org/officeDocument/2006/relationships/hyperlink" Target="https://podminky.urs.cz/item/CS_URS_2025_01/733811231" TargetMode="External" /><Relationship Id="rId7" Type="http://schemas.openxmlformats.org/officeDocument/2006/relationships/hyperlink" Target="https://podminky.urs.cz/item/CS_URS_2025_01/998733101" TargetMode="External" /><Relationship Id="rId8" Type="http://schemas.openxmlformats.org/officeDocument/2006/relationships/hyperlink" Target="https://podminky.urs.cz/item/CS_URS_2025_01/734209113" TargetMode="External" /><Relationship Id="rId9" Type="http://schemas.openxmlformats.org/officeDocument/2006/relationships/hyperlink" Target="https://podminky.urs.cz/item/CS_URS_2025_01/734221682" TargetMode="External" /><Relationship Id="rId10" Type="http://schemas.openxmlformats.org/officeDocument/2006/relationships/hyperlink" Target="https://podminky.urs.cz/item/CS_URS_2025_01/734221684" TargetMode="External" /><Relationship Id="rId11" Type="http://schemas.openxmlformats.org/officeDocument/2006/relationships/hyperlink" Target="https://podminky.urs.cz/item/CS_URS_2025_01/734261402" TargetMode="External" /><Relationship Id="rId12" Type="http://schemas.openxmlformats.org/officeDocument/2006/relationships/hyperlink" Target="https://podminky.urs.cz/item/CS_URS_2025_01/734291122" TargetMode="External" /><Relationship Id="rId13" Type="http://schemas.openxmlformats.org/officeDocument/2006/relationships/hyperlink" Target="https://podminky.urs.cz/item/CS_URS_2025_01/734292713" TargetMode="External" /><Relationship Id="rId14" Type="http://schemas.openxmlformats.org/officeDocument/2006/relationships/hyperlink" Target="https://podminky.urs.cz/item/CS_URS_2025_01/998734101" TargetMode="External" /><Relationship Id="rId15" Type="http://schemas.openxmlformats.org/officeDocument/2006/relationships/hyperlink" Target="https://podminky.urs.cz/item/CS_URS_2025_01/735000912" TargetMode="External" /><Relationship Id="rId16" Type="http://schemas.openxmlformats.org/officeDocument/2006/relationships/hyperlink" Target="https://podminky.urs.cz/item/CS_URS_2025_01/735111810" TargetMode="External" /><Relationship Id="rId17" Type="http://schemas.openxmlformats.org/officeDocument/2006/relationships/hyperlink" Target="https://podminky.urs.cz/item/CS_URS_2025_01/735152580" TargetMode="External" /><Relationship Id="rId18" Type="http://schemas.openxmlformats.org/officeDocument/2006/relationships/hyperlink" Target="https://podminky.urs.cz/item/CS_URS_2025_01/735160144" TargetMode="External" /><Relationship Id="rId19" Type="http://schemas.openxmlformats.org/officeDocument/2006/relationships/hyperlink" Target="https://podminky.urs.cz/item/CS_URS_2025_01/735191910" TargetMode="External" /><Relationship Id="rId20" Type="http://schemas.openxmlformats.org/officeDocument/2006/relationships/hyperlink" Target="https://podminky.urs.cz/item/CS_URS_2025_01/735291800" TargetMode="External" /><Relationship Id="rId21" Type="http://schemas.openxmlformats.org/officeDocument/2006/relationships/hyperlink" Target="https://podminky.urs.cz/item/CS_URS_2025_01/735494811" TargetMode="External" /><Relationship Id="rId22" Type="http://schemas.openxmlformats.org/officeDocument/2006/relationships/hyperlink" Target="https://podminky.urs.cz/item/CS_URS_2025_01/998735101" TargetMode="External" /><Relationship Id="rId23" Type="http://schemas.openxmlformats.org/officeDocument/2006/relationships/hyperlink" Target="https://podminky.urs.cz/item/CS_URS_2025_01/783614653" TargetMode="External" /><Relationship Id="rId24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751122092" TargetMode="External" /><Relationship Id="rId2" Type="http://schemas.openxmlformats.org/officeDocument/2006/relationships/hyperlink" Target="https://podminky.urs.cz/item/CS_URS_2025_01/751310903" TargetMode="External" /><Relationship Id="rId3" Type="http://schemas.openxmlformats.org/officeDocument/2006/relationships/hyperlink" Target="https://podminky.urs.cz/item/CS_URS_2025_01/751322012" TargetMode="External" /><Relationship Id="rId4" Type="http://schemas.openxmlformats.org/officeDocument/2006/relationships/hyperlink" Target="https://podminky.urs.cz/item/CS_URS_2025_01/751398032" TargetMode="External" /><Relationship Id="rId5" Type="http://schemas.openxmlformats.org/officeDocument/2006/relationships/hyperlink" Target="https://podminky.urs.cz/item/CS_URS_2025_01/751398041" TargetMode="External" /><Relationship Id="rId6" Type="http://schemas.openxmlformats.org/officeDocument/2006/relationships/hyperlink" Target="https://podminky.urs.cz/item/CS_URS_2025_01/751398153" TargetMode="External" /><Relationship Id="rId7" Type="http://schemas.openxmlformats.org/officeDocument/2006/relationships/hyperlink" Target="https://podminky.urs.cz/item/CS_URS_2025_01/751510041" TargetMode="External" /><Relationship Id="rId8" Type="http://schemas.openxmlformats.org/officeDocument/2006/relationships/hyperlink" Target="https://podminky.urs.cz/item/CS_URS_2025_01/751510042" TargetMode="External" /><Relationship Id="rId9" Type="http://schemas.openxmlformats.org/officeDocument/2006/relationships/hyperlink" Target="https://podminky.urs.cz/item/CS_URS_2025_01/751514177" TargetMode="External" /><Relationship Id="rId10" Type="http://schemas.openxmlformats.org/officeDocument/2006/relationships/hyperlink" Target="https://podminky.urs.cz/item/CS_URS_2025_01/751514178" TargetMode="External" /><Relationship Id="rId11" Type="http://schemas.openxmlformats.org/officeDocument/2006/relationships/hyperlink" Target="https://podminky.urs.cz/item/CS_URS_2025_01/751514288" TargetMode="External" /><Relationship Id="rId12" Type="http://schemas.openxmlformats.org/officeDocument/2006/relationships/hyperlink" Target="https://podminky.urs.cz/item/CS_URS_2025_01/751514478" TargetMode="External" /><Relationship Id="rId13" Type="http://schemas.openxmlformats.org/officeDocument/2006/relationships/hyperlink" Target="https://podminky.urs.cz/item/CS_URS_2025_01/751572101" TargetMode="External" /><Relationship Id="rId14" Type="http://schemas.openxmlformats.org/officeDocument/2006/relationships/hyperlink" Target="https://podminky.urs.cz/item/CS_URS_2025_01/751572102" TargetMode="External" /><Relationship Id="rId15" Type="http://schemas.openxmlformats.org/officeDocument/2006/relationships/hyperlink" Target="https://podminky.urs.cz/item/CS_URS_2025_01/998751101" TargetMode="External" /><Relationship Id="rId16" Type="http://schemas.openxmlformats.org/officeDocument/2006/relationships/hyperlink" Target="https://podminky.urs.cz/item/CS_URS_2025_01/HZS24911" TargetMode="External" /><Relationship Id="rId17" Type="http://schemas.openxmlformats.org/officeDocument/2006/relationships/hyperlink" Target="https://podminky.urs.cz/item/CS_URS_2025_01/HZS32121" TargetMode="External" /><Relationship Id="rId18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342272225" TargetMode="External" /><Relationship Id="rId2" Type="http://schemas.openxmlformats.org/officeDocument/2006/relationships/hyperlink" Target="https://podminky.urs.cz/item/CS_URS_2025_01/342291121" TargetMode="External" /><Relationship Id="rId3" Type="http://schemas.openxmlformats.org/officeDocument/2006/relationships/hyperlink" Target="https://podminky.urs.cz/item/CS_URS_2025_01/612142001" TargetMode="External" /><Relationship Id="rId4" Type="http://schemas.openxmlformats.org/officeDocument/2006/relationships/hyperlink" Target="https://podminky.urs.cz/item/CS_URS_2025_01/612311101" TargetMode="External" /><Relationship Id="rId5" Type="http://schemas.openxmlformats.org/officeDocument/2006/relationships/hyperlink" Target="https://podminky.urs.cz/item/CS_URS_2025_01/612321131" TargetMode="External" /><Relationship Id="rId6" Type="http://schemas.openxmlformats.org/officeDocument/2006/relationships/hyperlink" Target="https://podminky.urs.cz/item/CS_URS_2025_01/631312141" TargetMode="External" /><Relationship Id="rId7" Type="http://schemas.openxmlformats.org/officeDocument/2006/relationships/hyperlink" Target="https://podminky.urs.cz/item/CS_URS_2025_01/632451234" TargetMode="External" /><Relationship Id="rId8" Type="http://schemas.openxmlformats.org/officeDocument/2006/relationships/hyperlink" Target="https://podminky.urs.cz/item/CS_URS_2025_01/642942111" TargetMode="External" /><Relationship Id="rId9" Type="http://schemas.openxmlformats.org/officeDocument/2006/relationships/hyperlink" Target="https://podminky.urs.cz/item/CS_URS_2025_01/962031132" TargetMode="External" /><Relationship Id="rId10" Type="http://schemas.openxmlformats.org/officeDocument/2006/relationships/hyperlink" Target="https://podminky.urs.cz/item/CS_URS_2025_01/965042231" TargetMode="External" /><Relationship Id="rId11" Type="http://schemas.openxmlformats.org/officeDocument/2006/relationships/hyperlink" Target="https://podminky.urs.cz/item/CS_URS_2025_01/965045113" TargetMode="External" /><Relationship Id="rId12" Type="http://schemas.openxmlformats.org/officeDocument/2006/relationships/hyperlink" Target="https://podminky.urs.cz/item/CS_URS_2025_01/997013214" TargetMode="External" /><Relationship Id="rId13" Type="http://schemas.openxmlformats.org/officeDocument/2006/relationships/hyperlink" Target="https://podminky.urs.cz/item/CS_URS_2025_01/997013501" TargetMode="External" /><Relationship Id="rId14" Type="http://schemas.openxmlformats.org/officeDocument/2006/relationships/hyperlink" Target="https://podminky.urs.cz/item/CS_URS_2025_01/997013631" TargetMode="External" /><Relationship Id="rId15" Type="http://schemas.openxmlformats.org/officeDocument/2006/relationships/hyperlink" Target="https://podminky.urs.cz/item/CS_URS_2025_01/998011001" TargetMode="External" /><Relationship Id="rId16" Type="http://schemas.openxmlformats.org/officeDocument/2006/relationships/hyperlink" Target="https://podminky.urs.cz/item/CS_URS_2025_01/763131101" TargetMode="External" /><Relationship Id="rId17" Type="http://schemas.openxmlformats.org/officeDocument/2006/relationships/hyperlink" Target="https://podminky.urs.cz/item/CS_URS_2025_01/763131451" TargetMode="External" /><Relationship Id="rId18" Type="http://schemas.openxmlformats.org/officeDocument/2006/relationships/hyperlink" Target="https://podminky.urs.cz/item/CS_URS_2025_01/763131714" TargetMode="External" /><Relationship Id="rId19" Type="http://schemas.openxmlformats.org/officeDocument/2006/relationships/hyperlink" Target="https://podminky.urs.cz/item/CS_URS_2025_01/763172327" TargetMode="External" /><Relationship Id="rId20" Type="http://schemas.openxmlformats.org/officeDocument/2006/relationships/hyperlink" Target="https://podminky.urs.cz/item/CS_URS_2025_01/998763301" TargetMode="External" /><Relationship Id="rId21" Type="http://schemas.openxmlformats.org/officeDocument/2006/relationships/hyperlink" Target="https://podminky.urs.cz/item/CS_URS_2025_01/766660001" TargetMode="External" /><Relationship Id="rId22" Type="http://schemas.openxmlformats.org/officeDocument/2006/relationships/hyperlink" Target="https://podminky.urs.cz/item/CS_URS_2025_01/766660728" TargetMode="External" /><Relationship Id="rId23" Type="http://schemas.openxmlformats.org/officeDocument/2006/relationships/hyperlink" Target="https://podminky.urs.cz/item/CS_URS_2025_01/766660729" TargetMode="External" /><Relationship Id="rId24" Type="http://schemas.openxmlformats.org/officeDocument/2006/relationships/hyperlink" Target="https://podminky.urs.cz/item/CS_URS_2025_01/998766103" TargetMode="External" /><Relationship Id="rId25" Type="http://schemas.openxmlformats.org/officeDocument/2006/relationships/hyperlink" Target="https://podminky.urs.cz/item/CS_URS_2025_01/771121011" TargetMode="External" /><Relationship Id="rId26" Type="http://schemas.openxmlformats.org/officeDocument/2006/relationships/hyperlink" Target="https://podminky.urs.cz/item/CS_URS_2025_01/771151012" TargetMode="External" /><Relationship Id="rId27" Type="http://schemas.openxmlformats.org/officeDocument/2006/relationships/hyperlink" Target="https://podminky.urs.cz/item/CS_URS_2025_01/771571810" TargetMode="External" /><Relationship Id="rId28" Type="http://schemas.openxmlformats.org/officeDocument/2006/relationships/hyperlink" Target="https://podminky.urs.cz/item/CS_URS_2025_01/771574263" TargetMode="External" /><Relationship Id="rId29" Type="http://schemas.openxmlformats.org/officeDocument/2006/relationships/hyperlink" Target="https://podminky.urs.cz/item/CS_URS_2025_01/771577111" TargetMode="External" /><Relationship Id="rId30" Type="http://schemas.openxmlformats.org/officeDocument/2006/relationships/hyperlink" Target="https://podminky.urs.cz/item/CS_URS_2025_01/771577114" TargetMode="External" /><Relationship Id="rId31" Type="http://schemas.openxmlformats.org/officeDocument/2006/relationships/hyperlink" Target="https://podminky.urs.cz/item/CS_URS_2025_01/998771103" TargetMode="External" /><Relationship Id="rId32" Type="http://schemas.openxmlformats.org/officeDocument/2006/relationships/hyperlink" Target="https://podminky.urs.cz/item/CS_URS_2025_01/781121011" TargetMode="External" /><Relationship Id="rId33" Type="http://schemas.openxmlformats.org/officeDocument/2006/relationships/hyperlink" Target="https://podminky.urs.cz/item/CS_URS_2025_01/781151031" TargetMode="External" /><Relationship Id="rId34" Type="http://schemas.openxmlformats.org/officeDocument/2006/relationships/hyperlink" Target="https://podminky.urs.cz/item/CS_URS_2025_01/781471810" TargetMode="External" /><Relationship Id="rId35" Type="http://schemas.openxmlformats.org/officeDocument/2006/relationships/hyperlink" Target="https://podminky.urs.cz/item/CS_URS_2025_01/781474115" TargetMode="External" /><Relationship Id="rId36" Type="http://schemas.openxmlformats.org/officeDocument/2006/relationships/hyperlink" Target="https://podminky.urs.cz/item/CS_URS_2025_01/781477114" TargetMode="External" /><Relationship Id="rId37" Type="http://schemas.openxmlformats.org/officeDocument/2006/relationships/hyperlink" Target="https://podminky.urs.cz/item/CS_URS_2025_01/781477115" TargetMode="External" /><Relationship Id="rId38" Type="http://schemas.openxmlformats.org/officeDocument/2006/relationships/hyperlink" Target="https://podminky.urs.cz/item/CS_URS_2025_01/781494111" TargetMode="External" /><Relationship Id="rId39" Type="http://schemas.openxmlformats.org/officeDocument/2006/relationships/hyperlink" Target="https://podminky.urs.cz/item/CS_URS_2025_01/781494511" TargetMode="External" /><Relationship Id="rId40" Type="http://schemas.openxmlformats.org/officeDocument/2006/relationships/hyperlink" Target="https://podminky.urs.cz/item/CS_URS_2025_01/998781103" TargetMode="External" /><Relationship Id="rId41" Type="http://schemas.openxmlformats.org/officeDocument/2006/relationships/hyperlink" Target="https://podminky.urs.cz/item/CS_URS_2025_01/783301303" TargetMode="External" /><Relationship Id="rId42" Type="http://schemas.openxmlformats.org/officeDocument/2006/relationships/hyperlink" Target="https://podminky.urs.cz/item/CS_URS_2025_01/783301313" TargetMode="External" /><Relationship Id="rId43" Type="http://schemas.openxmlformats.org/officeDocument/2006/relationships/hyperlink" Target="https://podminky.urs.cz/item/CS_URS_2025_01/783314203" TargetMode="External" /><Relationship Id="rId44" Type="http://schemas.openxmlformats.org/officeDocument/2006/relationships/hyperlink" Target="https://podminky.urs.cz/item/CS_URS_2025_01/783317101" TargetMode="External" /><Relationship Id="rId45" Type="http://schemas.openxmlformats.org/officeDocument/2006/relationships/hyperlink" Target="https://podminky.urs.cz/item/CS_URS_2025_01/784121001" TargetMode="External" /><Relationship Id="rId46" Type="http://schemas.openxmlformats.org/officeDocument/2006/relationships/hyperlink" Target="https://podminky.urs.cz/item/CS_URS_2025_01/784161507" TargetMode="External" /><Relationship Id="rId47" Type="http://schemas.openxmlformats.org/officeDocument/2006/relationships/hyperlink" Target="https://podminky.urs.cz/item/CS_URS_2025_01/784181101" TargetMode="External" /><Relationship Id="rId48" Type="http://schemas.openxmlformats.org/officeDocument/2006/relationships/hyperlink" Target="https://podminky.urs.cz/item/CS_URS_2025_01/784331001" TargetMode="External" /><Relationship Id="rId49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39712111" TargetMode="External" /><Relationship Id="rId2" Type="http://schemas.openxmlformats.org/officeDocument/2006/relationships/hyperlink" Target="https://podminky.urs.cz/item/CS_URS_2025_01/162751137" TargetMode="External" /><Relationship Id="rId3" Type="http://schemas.openxmlformats.org/officeDocument/2006/relationships/hyperlink" Target="https://podminky.urs.cz/item/CS_URS_2025_01/167151102" TargetMode="External" /><Relationship Id="rId4" Type="http://schemas.openxmlformats.org/officeDocument/2006/relationships/hyperlink" Target="https://podminky.urs.cz/item/CS_URS_2025_01/167151122" TargetMode="External" /><Relationship Id="rId5" Type="http://schemas.openxmlformats.org/officeDocument/2006/relationships/hyperlink" Target="https://podminky.urs.cz/item/CS_URS_2025_01/171151112" TargetMode="External" /><Relationship Id="rId6" Type="http://schemas.openxmlformats.org/officeDocument/2006/relationships/hyperlink" Target="https://podminky.urs.cz/item/CS_URS_2025_01/171201221" TargetMode="External" /><Relationship Id="rId7" Type="http://schemas.openxmlformats.org/officeDocument/2006/relationships/hyperlink" Target="https://podminky.urs.cz/item/CS_URS_2025_01/1742511011" TargetMode="External" /><Relationship Id="rId8" Type="http://schemas.openxmlformats.org/officeDocument/2006/relationships/hyperlink" Target="https://podminky.urs.cz/item/CS_URS_2025_01/175111101" TargetMode="External" /><Relationship Id="rId9" Type="http://schemas.openxmlformats.org/officeDocument/2006/relationships/hyperlink" Target="https://podminky.urs.cz/item/CS_URS_2025_01/451573111" TargetMode="External" /><Relationship Id="rId10" Type="http://schemas.openxmlformats.org/officeDocument/2006/relationships/hyperlink" Target="https://podminky.urs.cz/item/CS_URS_2025_01/612135101" TargetMode="External" /><Relationship Id="rId11" Type="http://schemas.openxmlformats.org/officeDocument/2006/relationships/hyperlink" Target="https://podminky.urs.cz/item/CS_URS_2025_01/974031142" TargetMode="External" /><Relationship Id="rId12" Type="http://schemas.openxmlformats.org/officeDocument/2006/relationships/hyperlink" Target="https://podminky.urs.cz/item/CS_URS_2025_01/974031144" TargetMode="External" /><Relationship Id="rId13" Type="http://schemas.openxmlformats.org/officeDocument/2006/relationships/hyperlink" Target="https://podminky.urs.cz/item/CS_URS_2025_01/997013214" TargetMode="External" /><Relationship Id="rId14" Type="http://schemas.openxmlformats.org/officeDocument/2006/relationships/hyperlink" Target="https://podminky.urs.cz/item/CS_URS_2025_01/997013501" TargetMode="External" /><Relationship Id="rId15" Type="http://schemas.openxmlformats.org/officeDocument/2006/relationships/hyperlink" Target="https://podminky.urs.cz/item/CS_URS_2025_01/997013509" TargetMode="External" /><Relationship Id="rId16" Type="http://schemas.openxmlformats.org/officeDocument/2006/relationships/hyperlink" Target="https://podminky.urs.cz/item/CS_URS_2025_01/997013631" TargetMode="External" /><Relationship Id="rId17" Type="http://schemas.openxmlformats.org/officeDocument/2006/relationships/hyperlink" Target="https://podminky.urs.cz/item/CS_URS_2025_01/721100906" TargetMode="External" /><Relationship Id="rId18" Type="http://schemas.openxmlformats.org/officeDocument/2006/relationships/hyperlink" Target="https://podminky.urs.cz/item/CS_URS_2025_01/721110806" TargetMode="External" /><Relationship Id="rId19" Type="http://schemas.openxmlformats.org/officeDocument/2006/relationships/hyperlink" Target="https://podminky.urs.cz/item/CS_URS_2025_01/721171803" TargetMode="External" /><Relationship Id="rId20" Type="http://schemas.openxmlformats.org/officeDocument/2006/relationships/hyperlink" Target="https://podminky.urs.cz/item/CS_URS_2025_01/721171916" TargetMode="External" /><Relationship Id="rId21" Type="http://schemas.openxmlformats.org/officeDocument/2006/relationships/hyperlink" Target="https://podminky.urs.cz/item/CS_URS_2025_01/721173401" TargetMode="External" /><Relationship Id="rId22" Type="http://schemas.openxmlformats.org/officeDocument/2006/relationships/hyperlink" Target="https://podminky.urs.cz/item/CS_URS_2025_01/721173402" TargetMode="External" /><Relationship Id="rId23" Type="http://schemas.openxmlformats.org/officeDocument/2006/relationships/hyperlink" Target="https://podminky.urs.cz/item/CS_URS_2025_01/721174024" TargetMode="External" /><Relationship Id="rId24" Type="http://schemas.openxmlformats.org/officeDocument/2006/relationships/hyperlink" Target="https://podminky.urs.cz/item/CS_URS_2025_01/721174025" TargetMode="External" /><Relationship Id="rId25" Type="http://schemas.openxmlformats.org/officeDocument/2006/relationships/hyperlink" Target="https://podminky.urs.cz/item/CS_URS_2025_01/721174042" TargetMode="External" /><Relationship Id="rId26" Type="http://schemas.openxmlformats.org/officeDocument/2006/relationships/hyperlink" Target="https://podminky.urs.cz/item/CS_URS_2025_01/721174045" TargetMode="External" /><Relationship Id="rId27" Type="http://schemas.openxmlformats.org/officeDocument/2006/relationships/hyperlink" Target="https://podminky.urs.cz/item/CS_URS_2025_01/721194104" TargetMode="External" /><Relationship Id="rId28" Type="http://schemas.openxmlformats.org/officeDocument/2006/relationships/hyperlink" Target="https://podminky.urs.cz/item/CS_URS_2025_01/721194105" TargetMode="External" /><Relationship Id="rId29" Type="http://schemas.openxmlformats.org/officeDocument/2006/relationships/hyperlink" Target="https://podminky.urs.cz/item/CS_URS_2025_01/721194109" TargetMode="External" /><Relationship Id="rId30" Type="http://schemas.openxmlformats.org/officeDocument/2006/relationships/hyperlink" Target="https://podminky.urs.cz/item/CS_URS_2025_01/721210813" TargetMode="External" /><Relationship Id="rId31" Type="http://schemas.openxmlformats.org/officeDocument/2006/relationships/hyperlink" Target="https://podminky.urs.cz/item/CS_URS_2025_01/721219128" TargetMode="External" /><Relationship Id="rId32" Type="http://schemas.openxmlformats.org/officeDocument/2006/relationships/hyperlink" Target="https://podminky.urs.cz/item/CS_URS_2025_01/721290111" TargetMode="External" /><Relationship Id="rId33" Type="http://schemas.openxmlformats.org/officeDocument/2006/relationships/hyperlink" Target="https://podminky.urs.cz/item/CS_URS_2025_01/721910922" TargetMode="External" /><Relationship Id="rId34" Type="http://schemas.openxmlformats.org/officeDocument/2006/relationships/hyperlink" Target="https://podminky.urs.cz/item/CS_URS_2025_01/998721101" TargetMode="External" /><Relationship Id="rId35" Type="http://schemas.openxmlformats.org/officeDocument/2006/relationships/hyperlink" Target="https://podminky.urs.cz/item/CS_URS_2025_01/722130801" TargetMode="External" /><Relationship Id="rId36" Type="http://schemas.openxmlformats.org/officeDocument/2006/relationships/hyperlink" Target="https://podminky.urs.cz/item/CS_URS_2025_01/722131931" TargetMode="External" /><Relationship Id="rId37" Type="http://schemas.openxmlformats.org/officeDocument/2006/relationships/hyperlink" Target="https://podminky.urs.cz/item/CS_URS_2025_01/722175002" TargetMode="External" /><Relationship Id="rId38" Type="http://schemas.openxmlformats.org/officeDocument/2006/relationships/hyperlink" Target="https://podminky.urs.cz/item/CS_URS_2025_01/722181211" TargetMode="External" /><Relationship Id="rId39" Type="http://schemas.openxmlformats.org/officeDocument/2006/relationships/hyperlink" Target="https://podminky.urs.cz/item/CS_URS_2025_01/722181221" TargetMode="External" /><Relationship Id="rId40" Type="http://schemas.openxmlformats.org/officeDocument/2006/relationships/hyperlink" Target="https://podminky.urs.cz/item/CS_URS_2025_01/722181812" TargetMode="External" /><Relationship Id="rId41" Type="http://schemas.openxmlformats.org/officeDocument/2006/relationships/hyperlink" Target="https://podminky.urs.cz/item/CS_URS_2025_01/722190401" TargetMode="External" /><Relationship Id="rId42" Type="http://schemas.openxmlformats.org/officeDocument/2006/relationships/hyperlink" Target="https://podminky.urs.cz/item/CS_URS_2025_01/722220111" TargetMode="External" /><Relationship Id="rId43" Type="http://schemas.openxmlformats.org/officeDocument/2006/relationships/hyperlink" Target="https://podminky.urs.cz/item/CS_URS_2025_01/722220121" TargetMode="External" /><Relationship Id="rId44" Type="http://schemas.openxmlformats.org/officeDocument/2006/relationships/hyperlink" Target="https://podminky.urs.cz/item/CS_URS_2025_01/722224115" TargetMode="External" /><Relationship Id="rId45" Type="http://schemas.openxmlformats.org/officeDocument/2006/relationships/hyperlink" Target="https://podminky.urs.cz/item/CS_URS_2025_01/722231072" TargetMode="External" /><Relationship Id="rId46" Type="http://schemas.openxmlformats.org/officeDocument/2006/relationships/hyperlink" Target="https://podminky.urs.cz/item/CS_URS_2025_01/722232043" TargetMode="External" /><Relationship Id="rId47" Type="http://schemas.openxmlformats.org/officeDocument/2006/relationships/hyperlink" Target="https://podminky.urs.cz/item/CS_URS_2025_01/722290234" TargetMode="External" /><Relationship Id="rId48" Type="http://schemas.openxmlformats.org/officeDocument/2006/relationships/hyperlink" Target="https://podminky.urs.cz/item/CS_URS_2025_01/722290246" TargetMode="External" /><Relationship Id="rId49" Type="http://schemas.openxmlformats.org/officeDocument/2006/relationships/hyperlink" Target="https://podminky.urs.cz/item/CS_URS_2025_01/998722101" TargetMode="External" /><Relationship Id="rId50" Type="http://schemas.openxmlformats.org/officeDocument/2006/relationships/hyperlink" Target="https://podminky.urs.cz/item/CS_URS_2025_01/723150801" TargetMode="External" /><Relationship Id="rId51" Type="http://schemas.openxmlformats.org/officeDocument/2006/relationships/hyperlink" Target="https://podminky.urs.cz/item/CS_URS_2025_01/725111132" TargetMode="External" /><Relationship Id="rId52" Type="http://schemas.openxmlformats.org/officeDocument/2006/relationships/hyperlink" Target="https://podminky.urs.cz/item/CS_URS_2025_01/725210821" TargetMode="External" /><Relationship Id="rId53" Type="http://schemas.openxmlformats.org/officeDocument/2006/relationships/hyperlink" Target="https://podminky.urs.cz/item/CS_URS_2025_01/725211601" TargetMode="External" /><Relationship Id="rId54" Type="http://schemas.openxmlformats.org/officeDocument/2006/relationships/hyperlink" Target="https://podminky.urs.cz/item/CS_URS_2025_01/725331111" TargetMode="External" /><Relationship Id="rId55" Type="http://schemas.openxmlformats.org/officeDocument/2006/relationships/hyperlink" Target="https://podminky.urs.cz/item/CS_URS_2025_01/725530823" TargetMode="External" /><Relationship Id="rId56" Type="http://schemas.openxmlformats.org/officeDocument/2006/relationships/hyperlink" Target="https://podminky.urs.cz/item/CS_URS_2025_01/725532124" TargetMode="External" /><Relationship Id="rId57" Type="http://schemas.openxmlformats.org/officeDocument/2006/relationships/hyperlink" Target="https://podminky.urs.cz/item/CS_URS_2025_01/725820801" TargetMode="External" /><Relationship Id="rId58" Type="http://schemas.openxmlformats.org/officeDocument/2006/relationships/hyperlink" Target="https://podminky.urs.cz/item/CS_URS_2025_01/725822613" TargetMode="External" /><Relationship Id="rId59" Type="http://schemas.openxmlformats.org/officeDocument/2006/relationships/hyperlink" Target="https://podminky.urs.cz/item/CS_URS_2025_01/725840850" TargetMode="External" /><Relationship Id="rId60" Type="http://schemas.openxmlformats.org/officeDocument/2006/relationships/hyperlink" Target="https://podminky.urs.cz/item/CS_URS_2025_01/725841333" TargetMode="External" /><Relationship Id="rId61" Type="http://schemas.openxmlformats.org/officeDocument/2006/relationships/hyperlink" Target="https://podminky.urs.cz/item/CS_URS_2025_01/725860811" TargetMode="External" /><Relationship Id="rId62" Type="http://schemas.openxmlformats.org/officeDocument/2006/relationships/hyperlink" Target="https://podminky.urs.cz/item/CS_URS_2025_01/725861102" TargetMode="External" /><Relationship Id="rId63" Type="http://schemas.openxmlformats.org/officeDocument/2006/relationships/hyperlink" Target="https://podminky.urs.cz/item/CS_URS_2025_01/725980123" TargetMode="External" /><Relationship Id="rId64" Type="http://schemas.openxmlformats.org/officeDocument/2006/relationships/hyperlink" Target="https://podminky.urs.cz/item/CS_URS_2025_01/998725101" TargetMode="External" /><Relationship Id="rId65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741310001" TargetMode="External" /><Relationship Id="rId2" Type="http://schemas.openxmlformats.org/officeDocument/2006/relationships/hyperlink" Target="https://podminky.urs.cz/item/CS_URS_2025_01/7413100011" TargetMode="External" /><Relationship Id="rId3" Type="http://schemas.openxmlformats.org/officeDocument/2006/relationships/hyperlink" Target="https://podminky.urs.cz/item/CS_URS_2025_01/74131000112" TargetMode="External" /><Relationship Id="rId4" Type="http://schemas.openxmlformats.org/officeDocument/2006/relationships/hyperlink" Target="https://podminky.urs.cz/item/CS_URS_2025_01/741810001" TargetMode="External" /><Relationship Id="rId5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35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36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37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38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39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40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41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42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43</v>
      </c>
      <c r="E29" s="49"/>
      <c r="F29" s="34" t="s">
        <v>44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45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46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47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48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49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50</v>
      </c>
      <c r="U35" s="56"/>
      <c r="V35" s="56"/>
      <c r="W35" s="56"/>
      <c r="X35" s="58" t="s">
        <v>51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52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250106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Rekonstrukce soc.zařízení u tělocvičny, Gymnázium Fr.Živného, Bohumín,Jana Palacha 794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 xml:space="preserve">Bohumín 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9. 6. 2025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 xml:space="preserve">Gymnázium Fr.Živného, Bohumín,Jana Palacha 794,p. 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 xml:space="preserve">Jorgos Jerakas </v>
      </c>
      <c r="AN49" s="66"/>
      <c r="AO49" s="66"/>
      <c r="AP49" s="66"/>
      <c r="AQ49" s="42"/>
      <c r="AR49" s="46"/>
      <c r="AS49" s="76" t="s">
        <v>53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 xml:space="preserve">Lenka Jerakasová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54</v>
      </c>
      <c r="D52" s="89"/>
      <c r="E52" s="89"/>
      <c r="F52" s="89"/>
      <c r="G52" s="89"/>
      <c r="H52" s="90"/>
      <c r="I52" s="91" t="s">
        <v>55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56</v>
      </c>
      <c r="AH52" s="89"/>
      <c r="AI52" s="89"/>
      <c r="AJ52" s="89"/>
      <c r="AK52" s="89"/>
      <c r="AL52" s="89"/>
      <c r="AM52" s="89"/>
      <c r="AN52" s="91" t="s">
        <v>57</v>
      </c>
      <c r="AO52" s="89"/>
      <c r="AP52" s="89"/>
      <c r="AQ52" s="93" t="s">
        <v>58</v>
      </c>
      <c r="AR52" s="46"/>
      <c r="AS52" s="94" t="s">
        <v>59</v>
      </c>
      <c r="AT52" s="95" t="s">
        <v>60</v>
      </c>
      <c r="AU52" s="95" t="s">
        <v>61</v>
      </c>
      <c r="AV52" s="95" t="s">
        <v>62</v>
      </c>
      <c r="AW52" s="95" t="s">
        <v>63</v>
      </c>
      <c r="AX52" s="95" t="s">
        <v>64</v>
      </c>
      <c r="AY52" s="95" t="s">
        <v>65</v>
      </c>
      <c r="AZ52" s="95" t="s">
        <v>66</v>
      </c>
      <c r="BA52" s="95" t="s">
        <v>67</v>
      </c>
      <c r="BB52" s="95" t="s">
        <v>68</v>
      </c>
      <c r="BC52" s="95" t="s">
        <v>69</v>
      </c>
      <c r="BD52" s="96" t="s">
        <v>70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71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ROUND(SUM(AG55:AG59),2)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ROUND(SUM(AS55:AS59),2)</f>
        <v>0</v>
      </c>
      <c r="AT54" s="108">
        <f>ROUND(SUM(AV54:AW54),2)</f>
        <v>0</v>
      </c>
      <c r="AU54" s="109">
        <f>ROUND(SUM(AU55:AU59),5)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ROUND(SUM(AZ55:AZ59),2)</f>
        <v>0</v>
      </c>
      <c r="BA54" s="108">
        <f>ROUND(SUM(BA55:BA59),2)</f>
        <v>0</v>
      </c>
      <c r="BB54" s="108">
        <f>ROUND(SUM(BB55:BB59),2)</f>
        <v>0</v>
      </c>
      <c r="BC54" s="108">
        <f>ROUND(SUM(BC55:BC59),2)</f>
        <v>0</v>
      </c>
      <c r="BD54" s="110">
        <f>ROUND(SUM(BD55:BD59),2)</f>
        <v>0</v>
      </c>
      <c r="BE54" s="6"/>
      <c r="BS54" s="111" t="s">
        <v>72</v>
      </c>
      <c r="BT54" s="111" t="s">
        <v>73</v>
      </c>
      <c r="BU54" s="112" t="s">
        <v>74</v>
      </c>
      <c r="BV54" s="111" t="s">
        <v>75</v>
      </c>
      <c r="BW54" s="111" t="s">
        <v>5</v>
      </c>
      <c r="BX54" s="111" t="s">
        <v>76</v>
      </c>
      <c r="CL54" s="111" t="s">
        <v>19</v>
      </c>
    </row>
    <row r="55" s="7" customFormat="1" ht="16.5" customHeight="1">
      <c r="A55" s="113" t="s">
        <v>77</v>
      </c>
      <c r="B55" s="114"/>
      <c r="C55" s="115"/>
      <c r="D55" s="116" t="s">
        <v>78</v>
      </c>
      <c r="E55" s="116"/>
      <c r="F55" s="116"/>
      <c r="G55" s="116"/>
      <c r="H55" s="116"/>
      <c r="I55" s="117"/>
      <c r="J55" s="116" t="s">
        <v>79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'D.1.2.1 - VYTÁPĚNÍ 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80</v>
      </c>
      <c r="AR55" s="120"/>
      <c r="AS55" s="121">
        <v>0</v>
      </c>
      <c r="AT55" s="122">
        <f>ROUND(SUM(AV55:AW55),2)</f>
        <v>0</v>
      </c>
      <c r="AU55" s="123">
        <f>'D.1.2.1 - VYTÁPĚNÍ '!P85</f>
        <v>0</v>
      </c>
      <c r="AV55" s="122">
        <f>'D.1.2.1 - VYTÁPĚNÍ '!J33</f>
        <v>0</v>
      </c>
      <c r="AW55" s="122">
        <f>'D.1.2.1 - VYTÁPĚNÍ '!J34</f>
        <v>0</v>
      </c>
      <c r="AX55" s="122">
        <f>'D.1.2.1 - VYTÁPĚNÍ '!J35</f>
        <v>0</v>
      </c>
      <c r="AY55" s="122">
        <f>'D.1.2.1 - VYTÁPĚNÍ '!J36</f>
        <v>0</v>
      </c>
      <c r="AZ55" s="122">
        <f>'D.1.2.1 - VYTÁPĚNÍ '!F33</f>
        <v>0</v>
      </c>
      <c r="BA55" s="122">
        <f>'D.1.2.1 - VYTÁPĚNÍ '!F34</f>
        <v>0</v>
      </c>
      <c r="BB55" s="122">
        <f>'D.1.2.1 - VYTÁPĚNÍ '!F35</f>
        <v>0</v>
      </c>
      <c r="BC55" s="122">
        <f>'D.1.2.1 - VYTÁPĚNÍ '!F36</f>
        <v>0</v>
      </c>
      <c r="BD55" s="124">
        <f>'D.1.2.1 - VYTÁPĚNÍ '!F37</f>
        <v>0</v>
      </c>
      <c r="BE55" s="7"/>
      <c r="BT55" s="125" t="s">
        <v>81</v>
      </c>
      <c r="BV55" s="125" t="s">
        <v>75</v>
      </c>
      <c r="BW55" s="125" t="s">
        <v>82</v>
      </c>
      <c r="BX55" s="125" t="s">
        <v>5</v>
      </c>
      <c r="CL55" s="125" t="s">
        <v>19</v>
      </c>
      <c r="CM55" s="125" t="s">
        <v>83</v>
      </c>
    </row>
    <row r="56" s="7" customFormat="1" ht="16.5" customHeight="1">
      <c r="A56" s="113" t="s">
        <v>77</v>
      </c>
      <c r="B56" s="114"/>
      <c r="C56" s="115"/>
      <c r="D56" s="116" t="s">
        <v>84</v>
      </c>
      <c r="E56" s="116"/>
      <c r="F56" s="116"/>
      <c r="G56" s="116"/>
      <c r="H56" s="116"/>
      <c r="I56" s="117"/>
      <c r="J56" s="116" t="s">
        <v>85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'D.1.2.3 - VZDUCHOTECHNIKA 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80</v>
      </c>
      <c r="AR56" s="120"/>
      <c r="AS56" s="121">
        <v>0</v>
      </c>
      <c r="AT56" s="122">
        <f>ROUND(SUM(AV56:AW56),2)</f>
        <v>0</v>
      </c>
      <c r="AU56" s="123">
        <f>'D.1.2.3 - VZDUCHOTECHNIKA '!P82</f>
        <v>0</v>
      </c>
      <c r="AV56" s="122">
        <f>'D.1.2.3 - VZDUCHOTECHNIKA '!J33</f>
        <v>0</v>
      </c>
      <c r="AW56" s="122">
        <f>'D.1.2.3 - VZDUCHOTECHNIKA '!J34</f>
        <v>0</v>
      </c>
      <c r="AX56" s="122">
        <f>'D.1.2.3 - VZDUCHOTECHNIKA '!J35</f>
        <v>0</v>
      </c>
      <c r="AY56" s="122">
        <f>'D.1.2.3 - VZDUCHOTECHNIKA '!J36</f>
        <v>0</v>
      </c>
      <c r="AZ56" s="122">
        <f>'D.1.2.3 - VZDUCHOTECHNIKA '!F33</f>
        <v>0</v>
      </c>
      <c r="BA56" s="122">
        <f>'D.1.2.3 - VZDUCHOTECHNIKA '!F34</f>
        <v>0</v>
      </c>
      <c r="BB56" s="122">
        <f>'D.1.2.3 - VZDUCHOTECHNIKA '!F35</f>
        <v>0</v>
      </c>
      <c r="BC56" s="122">
        <f>'D.1.2.3 - VZDUCHOTECHNIKA '!F36</f>
        <v>0</v>
      </c>
      <c r="BD56" s="124">
        <f>'D.1.2.3 - VZDUCHOTECHNIKA '!F37</f>
        <v>0</v>
      </c>
      <c r="BE56" s="7"/>
      <c r="BT56" s="125" t="s">
        <v>81</v>
      </c>
      <c r="BV56" s="125" t="s">
        <v>75</v>
      </c>
      <c r="BW56" s="125" t="s">
        <v>86</v>
      </c>
      <c r="BX56" s="125" t="s">
        <v>5</v>
      </c>
      <c r="CL56" s="125" t="s">
        <v>19</v>
      </c>
      <c r="CM56" s="125" t="s">
        <v>83</v>
      </c>
    </row>
    <row r="57" s="7" customFormat="1" ht="24.75" customHeight="1">
      <c r="A57" s="113" t="s">
        <v>77</v>
      </c>
      <c r="B57" s="114"/>
      <c r="C57" s="115"/>
      <c r="D57" s="116" t="s">
        <v>87</v>
      </c>
      <c r="E57" s="116"/>
      <c r="F57" s="116"/>
      <c r="G57" s="116"/>
      <c r="H57" s="116"/>
      <c r="I57" s="117"/>
      <c r="J57" s="116" t="s">
        <v>88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'D.1.1 - ARCHITEKTONICKO -...'!J30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80</v>
      </c>
      <c r="AR57" s="120"/>
      <c r="AS57" s="121">
        <v>0</v>
      </c>
      <c r="AT57" s="122">
        <f>ROUND(SUM(AV57:AW57),2)</f>
        <v>0</v>
      </c>
      <c r="AU57" s="123">
        <f>'D.1.1 - ARCHITEKTONICKO -...'!P92</f>
        <v>0</v>
      </c>
      <c r="AV57" s="122">
        <f>'D.1.1 - ARCHITEKTONICKO -...'!J33</f>
        <v>0</v>
      </c>
      <c r="AW57" s="122">
        <f>'D.1.1 - ARCHITEKTONICKO -...'!J34</f>
        <v>0</v>
      </c>
      <c r="AX57" s="122">
        <f>'D.1.1 - ARCHITEKTONICKO -...'!J35</f>
        <v>0</v>
      </c>
      <c r="AY57" s="122">
        <f>'D.1.1 - ARCHITEKTONICKO -...'!J36</f>
        <v>0</v>
      </c>
      <c r="AZ57" s="122">
        <f>'D.1.1 - ARCHITEKTONICKO -...'!F33</f>
        <v>0</v>
      </c>
      <c r="BA57" s="122">
        <f>'D.1.1 - ARCHITEKTONICKO -...'!F34</f>
        <v>0</v>
      </c>
      <c r="BB57" s="122">
        <f>'D.1.1 - ARCHITEKTONICKO -...'!F35</f>
        <v>0</v>
      </c>
      <c r="BC57" s="122">
        <f>'D.1.1 - ARCHITEKTONICKO -...'!F36</f>
        <v>0</v>
      </c>
      <c r="BD57" s="124">
        <f>'D.1.1 - ARCHITEKTONICKO -...'!F37</f>
        <v>0</v>
      </c>
      <c r="BE57" s="7"/>
      <c r="BT57" s="125" t="s">
        <v>81</v>
      </c>
      <c r="BV57" s="125" t="s">
        <v>75</v>
      </c>
      <c r="BW57" s="125" t="s">
        <v>89</v>
      </c>
      <c r="BX57" s="125" t="s">
        <v>5</v>
      </c>
      <c r="CL57" s="125" t="s">
        <v>19</v>
      </c>
      <c r="CM57" s="125" t="s">
        <v>83</v>
      </c>
    </row>
    <row r="58" s="7" customFormat="1" ht="16.5" customHeight="1">
      <c r="A58" s="113" t="s">
        <v>77</v>
      </c>
      <c r="B58" s="114"/>
      <c r="C58" s="115"/>
      <c r="D58" s="116" t="s">
        <v>90</v>
      </c>
      <c r="E58" s="116"/>
      <c r="F58" s="116"/>
      <c r="G58" s="116"/>
      <c r="H58" s="116"/>
      <c r="I58" s="117"/>
      <c r="J58" s="116" t="s">
        <v>91</v>
      </c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8">
        <f>'D.1.2.2 - Zdravotechnické...'!J30</f>
        <v>0</v>
      </c>
      <c r="AH58" s="117"/>
      <c r="AI58" s="117"/>
      <c r="AJ58" s="117"/>
      <c r="AK58" s="117"/>
      <c r="AL58" s="117"/>
      <c r="AM58" s="117"/>
      <c r="AN58" s="118">
        <f>SUM(AG58,AT58)</f>
        <v>0</v>
      </c>
      <c r="AO58" s="117"/>
      <c r="AP58" s="117"/>
      <c r="AQ58" s="119" t="s">
        <v>80</v>
      </c>
      <c r="AR58" s="120"/>
      <c r="AS58" s="121">
        <v>0</v>
      </c>
      <c r="AT58" s="122">
        <f>ROUND(SUM(AV58:AW58),2)</f>
        <v>0</v>
      </c>
      <c r="AU58" s="123">
        <f>'D.1.2.2 - Zdravotechnické...'!P90</f>
        <v>0</v>
      </c>
      <c r="AV58" s="122">
        <f>'D.1.2.2 - Zdravotechnické...'!J33</f>
        <v>0</v>
      </c>
      <c r="AW58" s="122">
        <f>'D.1.2.2 - Zdravotechnické...'!J34</f>
        <v>0</v>
      </c>
      <c r="AX58" s="122">
        <f>'D.1.2.2 - Zdravotechnické...'!J35</f>
        <v>0</v>
      </c>
      <c r="AY58" s="122">
        <f>'D.1.2.2 - Zdravotechnické...'!J36</f>
        <v>0</v>
      </c>
      <c r="AZ58" s="122">
        <f>'D.1.2.2 - Zdravotechnické...'!F33</f>
        <v>0</v>
      </c>
      <c r="BA58" s="122">
        <f>'D.1.2.2 - Zdravotechnické...'!F34</f>
        <v>0</v>
      </c>
      <c r="BB58" s="122">
        <f>'D.1.2.2 - Zdravotechnické...'!F35</f>
        <v>0</v>
      </c>
      <c r="BC58" s="122">
        <f>'D.1.2.2 - Zdravotechnické...'!F36</f>
        <v>0</v>
      </c>
      <c r="BD58" s="124">
        <f>'D.1.2.2 - Zdravotechnické...'!F37</f>
        <v>0</v>
      </c>
      <c r="BE58" s="7"/>
      <c r="BT58" s="125" t="s">
        <v>81</v>
      </c>
      <c r="BV58" s="125" t="s">
        <v>75</v>
      </c>
      <c r="BW58" s="125" t="s">
        <v>92</v>
      </c>
      <c r="BX58" s="125" t="s">
        <v>5</v>
      </c>
      <c r="CL58" s="125" t="s">
        <v>19</v>
      </c>
      <c r="CM58" s="125" t="s">
        <v>83</v>
      </c>
    </row>
    <row r="59" s="7" customFormat="1" ht="16.5" customHeight="1">
      <c r="A59" s="113" t="s">
        <v>77</v>
      </c>
      <c r="B59" s="114"/>
      <c r="C59" s="115"/>
      <c r="D59" s="116" t="s">
        <v>93</v>
      </c>
      <c r="E59" s="116"/>
      <c r="F59" s="116"/>
      <c r="G59" s="116"/>
      <c r="H59" s="116"/>
      <c r="I59" s="117"/>
      <c r="J59" s="116" t="s">
        <v>94</v>
      </c>
      <c r="K59" s="116"/>
      <c r="L59" s="116"/>
      <c r="M59" s="116"/>
      <c r="N59" s="116"/>
      <c r="O59" s="116"/>
      <c r="P59" s="116"/>
      <c r="Q59" s="116"/>
      <c r="R59" s="116"/>
      <c r="S59" s="116"/>
      <c r="T59" s="116"/>
      <c r="U59" s="116"/>
      <c r="V59" s="116"/>
      <c r="W59" s="116"/>
      <c r="X59" s="116"/>
      <c r="Y59" s="116"/>
      <c r="Z59" s="116"/>
      <c r="AA59" s="116"/>
      <c r="AB59" s="116"/>
      <c r="AC59" s="116"/>
      <c r="AD59" s="116"/>
      <c r="AE59" s="116"/>
      <c r="AF59" s="116"/>
      <c r="AG59" s="118">
        <f>'D.1.2.4 - SILNOPROUDÁ ELE...'!J30</f>
        <v>0</v>
      </c>
      <c r="AH59" s="117"/>
      <c r="AI59" s="117"/>
      <c r="AJ59" s="117"/>
      <c r="AK59" s="117"/>
      <c r="AL59" s="117"/>
      <c r="AM59" s="117"/>
      <c r="AN59" s="118">
        <f>SUM(AG59,AT59)</f>
        <v>0</v>
      </c>
      <c r="AO59" s="117"/>
      <c r="AP59" s="117"/>
      <c r="AQ59" s="119" t="s">
        <v>80</v>
      </c>
      <c r="AR59" s="120"/>
      <c r="AS59" s="126">
        <v>0</v>
      </c>
      <c r="AT59" s="127">
        <f>ROUND(SUM(AV59:AW59),2)</f>
        <v>0</v>
      </c>
      <c r="AU59" s="128">
        <f>'D.1.2.4 - SILNOPROUDÁ ELE...'!P81</f>
        <v>0</v>
      </c>
      <c r="AV59" s="127">
        <f>'D.1.2.4 - SILNOPROUDÁ ELE...'!J33</f>
        <v>0</v>
      </c>
      <c r="AW59" s="127">
        <f>'D.1.2.4 - SILNOPROUDÁ ELE...'!J34</f>
        <v>0</v>
      </c>
      <c r="AX59" s="127">
        <f>'D.1.2.4 - SILNOPROUDÁ ELE...'!J35</f>
        <v>0</v>
      </c>
      <c r="AY59" s="127">
        <f>'D.1.2.4 - SILNOPROUDÁ ELE...'!J36</f>
        <v>0</v>
      </c>
      <c r="AZ59" s="127">
        <f>'D.1.2.4 - SILNOPROUDÁ ELE...'!F33</f>
        <v>0</v>
      </c>
      <c r="BA59" s="127">
        <f>'D.1.2.4 - SILNOPROUDÁ ELE...'!F34</f>
        <v>0</v>
      </c>
      <c r="BB59" s="127">
        <f>'D.1.2.4 - SILNOPROUDÁ ELE...'!F35</f>
        <v>0</v>
      </c>
      <c r="BC59" s="127">
        <f>'D.1.2.4 - SILNOPROUDÁ ELE...'!F36</f>
        <v>0</v>
      </c>
      <c r="BD59" s="129">
        <f>'D.1.2.4 - SILNOPROUDÁ ELE...'!F37</f>
        <v>0</v>
      </c>
      <c r="BE59" s="7"/>
      <c r="BT59" s="125" t="s">
        <v>81</v>
      </c>
      <c r="BV59" s="125" t="s">
        <v>75</v>
      </c>
      <c r="BW59" s="125" t="s">
        <v>95</v>
      </c>
      <c r="BX59" s="125" t="s">
        <v>5</v>
      </c>
      <c r="CL59" s="125" t="s">
        <v>19</v>
      </c>
      <c r="CM59" s="125" t="s">
        <v>83</v>
      </c>
    </row>
    <row r="60" s="2" customFormat="1" ht="30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46"/>
      <c r="AS60" s="40"/>
      <c r="AT60" s="40"/>
      <c r="AU60" s="40"/>
      <c r="AV60" s="40"/>
      <c r="AW60" s="40"/>
      <c r="AX60" s="40"/>
      <c r="AY60" s="40"/>
      <c r="AZ60" s="40"/>
      <c r="BA60" s="40"/>
      <c r="BB60" s="40"/>
      <c r="BC60" s="40"/>
      <c r="BD60" s="40"/>
      <c r="BE60" s="40"/>
    </row>
    <row r="61" s="2" customFormat="1" ht="6.96" customHeight="1">
      <c r="A61" s="40"/>
      <c r="B61" s="61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62"/>
      <c r="AM61" s="62"/>
      <c r="AN61" s="62"/>
      <c r="AO61" s="62"/>
      <c r="AP61" s="62"/>
      <c r="AQ61" s="62"/>
      <c r="AR61" s="46"/>
      <c r="AS61" s="40"/>
      <c r="AT61" s="40"/>
      <c r="AU61" s="40"/>
      <c r="AV61" s="40"/>
      <c r="AW61" s="40"/>
      <c r="AX61" s="40"/>
      <c r="AY61" s="40"/>
      <c r="AZ61" s="40"/>
      <c r="BA61" s="40"/>
      <c r="BB61" s="40"/>
      <c r="BC61" s="40"/>
      <c r="BD61" s="40"/>
      <c r="BE61" s="40"/>
    </row>
  </sheetData>
  <sheetProtection sheet="1" formatColumns="0" formatRows="0" objects="1" scenarios="1" spinCount="100000" saltValue="SLZY4oVIle82saxnuKu6xsUk2kHIkNu6q12scZx+A/RdQy7uyeaQuIj6uPgr5GMiVzMcm233xj0UH/2Xxk2cKw==" hashValue="vshhBez/NEnABYFAq7yYTD1tqEngoBwK7O1Fw2fu16/kpVNt/ZUGsHr3fqIT6ySMufHhDNDD23H0dS1NeaPDFQ==" algorithmName="SHA-512" password="CC35"/>
  <mergeCells count="58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D.1.2.1 - VYTÁPĚNÍ '!C2" display="/"/>
    <hyperlink ref="A56" location="'D.1.2.3 - VZDUCHOTECHNIKA '!C2" display="/"/>
    <hyperlink ref="A57" location="'D.1.1 - ARCHITEKTONICKO -...'!C2" display="/"/>
    <hyperlink ref="A58" location="'D.1.2.2 - Zdravotechnické...'!C2" display="/"/>
    <hyperlink ref="A59" location="'D.1.2.4 - SILNOPROUDÁ ELE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82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83</v>
      </c>
    </row>
    <row r="4" s="1" customFormat="1" ht="24.96" customHeight="1">
      <c r="B4" s="22"/>
      <c r="D4" s="132" t="s">
        <v>96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Rekonstrukce soc.zařízení u tělocvičny, Gymnázium Fr.Živného, Bohumín,Jana Palacha 794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97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98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9. 6. 2025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36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35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36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ROUND(J85,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ROUND((SUM(BE85:BE139)),  2)</f>
        <v>0</v>
      </c>
      <c r="G33" s="40"/>
      <c r="H33" s="40"/>
      <c r="I33" s="150">
        <v>0.20999999999999999</v>
      </c>
      <c r="J33" s="149">
        <f>ROUND(((SUM(BE85:BE139))*I33),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ROUND((SUM(BF85:BF139)),  2)</f>
        <v>0</v>
      </c>
      <c r="G34" s="40"/>
      <c r="H34" s="40"/>
      <c r="I34" s="150">
        <v>0.12</v>
      </c>
      <c r="J34" s="149">
        <f>ROUND(((SUM(BF85:BF139))*I34),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ROUND((SUM(BG85:BG139)),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ROUND((SUM(BH85:BH139)),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ROUND((SUM(BI85:BI139)),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99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Rekonstrukce soc.zařízení u tělocvičny, Gymnázium Fr.Živného, Bohumín,Jana Palacha 794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97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 xml:space="preserve">D.1.2.1 - VYTÁPĚNÍ 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Bohumín </v>
      </c>
      <c r="G52" s="42"/>
      <c r="H52" s="42"/>
      <c r="I52" s="34" t="s">
        <v>23</v>
      </c>
      <c r="J52" s="74" t="str">
        <f>IF(J12="","",J12)</f>
        <v>9. 6. 2025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Gymnázium Fr.Živného, Bohumín,Jana Palacha 794,p. </v>
      </c>
      <c r="G54" s="42"/>
      <c r="H54" s="42"/>
      <c r="I54" s="34" t="s">
        <v>31</v>
      </c>
      <c r="J54" s="38" t="str">
        <f>E21</f>
        <v xml:space="preserve">Lenka Jerakasová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 xml:space="preserve">Lenka Jerakasová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100</v>
      </c>
      <c r="D57" s="164"/>
      <c r="E57" s="164"/>
      <c r="F57" s="164"/>
      <c r="G57" s="164"/>
      <c r="H57" s="164"/>
      <c r="I57" s="164"/>
      <c r="J57" s="165" t="s">
        <v>101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J85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102</v>
      </c>
    </row>
    <row r="60" s="9" customFormat="1" ht="24.96" customHeight="1">
      <c r="A60" s="9"/>
      <c r="B60" s="167"/>
      <c r="C60" s="168"/>
      <c r="D60" s="169" t="s">
        <v>103</v>
      </c>
      <c r="E60" s="170"/>
      <c r="F60" s="170"/>
      <c r="G60" s="170"/>
      <c r="H60" s="170"/>
      <c r="I60" s="170"/>
      <c r="J60" s="171">
        <f>J86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104</v>
      </c>
      <c r="E61" s="176"/>
      <c r="F61" s="176"/>
      <c r="G61" s="176"/>
      <c r="H61" s="176"/>
      <c r="I61" s="176"/>
      <c r="J61" s="177">
        <f>J87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105</v>
      </c>
      <c r="E62" s="176"/>
      <c r="F62" s="176"/>
      <c r="G62" s="176"/>
      <c r="H62" s="176"/>
      <c r="I62" s="176"/>
      <c r="J62" s="177">
        <f>J102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106</v>
      </c>
      <c r="E63" s="176"/>
      <c r="F63" s="176"/>
      <c r="G63" s="176"/>
      <c r="H63" s="176"/>
      <c r="I63" s="176"/>
      <c r="J63" s="177">
        <f>J118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107</v>
      </c>
      <c r="E64" s="176"/>
      <c r="F64" s="176"/>
      <c r="G64" s="176"/>
      <c r="H64" s="176"/>
      <c r="I64" s="176"/>
      <c r="J64" s="177">
        <f>J135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7"/>
      <c r="C65" s="168"/>
      <c r="D65" s="169" t="s">
        <v>108</v>
      </c>
      <c r="E65" s="170"/>
      <c r="F65" s="170"/>
      <c r="G65" s="170"/>
      <c r="H65" s="170"/>
      <c r="I65" s="170"/>
      <c r="J65" s="171">
        <f>J138</f>
        <v>0</v>
      </c>
      <c r="K65" s="168"/>
      <c r="L65" s="172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109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62" t="str">
        <f>E7</f>
        <v>Rekonstrukce soc.zařízení u tělocvičny, Gymnázium Fr.Živného, Bohumín,Jana Palacha 794</v>
      </c>
      <c r="F75" s="34"/>
      <c r="G75" s="34"/>
      <c r="H75" s="34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97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1" t="str">
        <f>E9</f>
        <v xml:space="preserve">D.1.2.1 - VYTÁPĚNÍ </v>
      </c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21</v>
      </c>
      <c r="D79" s="42"/>
      <c r="E79" s="42"/>
      <c r="F79" s="29" t="str">
        <f>F12</f>
        <v xml:space="preserve">Bohumín </v>
      </c>
      <c r="G79" s="42"/>
      <c r="H79" s="42"/>
      <c r="I79" s="34" t="s">
        <v>23</v>
      </c>
      <c r="J79" s="74" t="str">
        <f>IF(J12="","",J12)</f>
        <v>9. 6. 2025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25</v>
      </c>
      <c r="D81" s="42"/>
      <c r="E81" s="42"/>
      <c r="F81" s="29" t="str">
        <f>E15</f>
        <v xml:space="preserve">Gymnázium Fr.Živného, Bohumín,Jana Palacha 794,p. </v>
      </c>
      <c r="G81" s="42"/>
      <c r="H81" s="42"/>
      <c r="I81" s="34" t="s">
        <v>31</v>
      </c>
      <c r="J81" s="38" t="str">
        <f>E21</f>
        <v xml:space="preserve">Lenka Jerakasová 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29</v>
      </c>
      <c r="D82" s="42"/>
      <c r="E82" s="42"/>
      <c r="F82" s="29" t="str">
        <f>IF(E18="","",E18)</f>
        <v>Vyplň údaj</v>
      </c>
      <c r="G82" s="42"/>
      <c r="H82" s="42"/>
      <c r="I82" s="34" t="s">
        <v>34</v>
      </c>
      <c r="J82" s="38" t="str">
        <f>E24</f>
        <v xml:space="preserve">Lenka Jerakasová 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179"/>
      <c r="B84" s="180"/>
      <c r="C84" s="181" t="s">
        <v>110</v>
      </c>
      <c r="D84" s="182" t="s">
        <v>58</v>
      </c>
      <c r="E84" s="182" t="s">
        <v>54</v>
      </c>
      <c r="F84" s="182" t="s">
        <v>55</v>
      </c>
      <c r="G84" s="182" t="s">
        <v>111</v>
      </c>
      <c r="H84" s="182" t="s">
        <v>112</v>
      </c>
      <c r="I84" s="182" t="s">
        <v>113</v>
      </c>
      <c r="J84" s="182" t="s">
        <v>101</v>
      </c>
      <c r="K84" s="183" t="s">
        <v>114</v>
      </c>
      <c r="L84" s="184"/>
      <c r="M84" s="94" t="s">
        <v>19</v>
      </c>
      <c r="N84" s="95" t="s">
        <v>43</v>
      </c>
      <c r="O84" s="95" t="s">
        <v>115</v>
      </c>
      <c r="P84" s="95" t="s">
        <v>116</v>
      </c>
      <c r="Q84" s="95" t="s">
        <v>117</v>
      </c>
      <c r="R84" s="95" t="s">
        <v>118</v>
      </c>
      <c r="S84" s="95" t="s">
        <v>119</v>
      </c>
      <c r="T84" s="96" t="s">
        <v>120</v>
      </c>
      <c r="U84" s="179"/>
      <c r="V84" s="179"/>
      <c r="W84" s="179"/>
      <c r="X84" s="179"/>
      <c r="Y84" s="179"/>
      <c r="Z84" s="179"/>
      <c r="AA84" s="179"/>
      <c r="AB84" s="179"/>
      <c r="AC84" s="179"/>
      <c r="AD84" s="179"/>
      <c r="AE84" s="179"/>
    </row>
    <row r="85" s="2" customFormat="1" ht="22.8" customHeight="1">
      <c r="A85" s="40"/>
      <c r="B85" s="41"/>
      <c r="C85" s="101" t="s">
        <v>121</v>
      </c>
      <c r="D85" s="42"/>
      <c r="E85" s="42"/>
      <c r="F85" s="42"/>
      <c r="G85" s="42"/>
      <c r="H85" s="42"/>
      <c r="I85" s="42"/>
      <c r="J85" s="185">
        <f>BK85</f>
        <v>0</v>
      </c>
      <c r="K85" s="42"/>
      <c r="L85" s="46"/>
      <c r="M85" s="97"/>
      <c r="N85" s="186"/>
      <c r="O85" s="98"/>
      <c r="P85" s="187">
        <f>P86+P138</f>
        <v>0</v>
      </c>
      <c r="Q85" s="98"/>
      <c r="R85" s="187">
        <f>R86+R138</f>
        <v>0.083850000000000008</v>
      </c>
      <c r="S85" s="98"/>
      <c r="T85" s="188">
        <f>T86+T138</f>
        <v>0.082380000000000009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72</v>
      </c>
      <c r="AU85" s="19" t="s">
        <v>102</v>
      </c>
      <c r="BK85" s="189">
        <f>BK86+BK138</f>
        <v>0</v>
      </c>
    </row>
    <row r="86" s="12" customFormat="1" ht="25.92" customHeight="1">
      <c r="A86" s="12"/>
      <c r="B86" s="190"/>
      <c r="C86" s="191"/>
      <c r="D86" s="192" t="s">
        <v>72</v>
      </c>
      <c r="E86" s="193" t="s">
        <v>122</v>
      </c>
      <c r="F86" s="193" t="s">
        <v>123</v>
      </c>
      <c r="G86" s="191"/>
      <c r="H86" s="191"/>
      <c r="I86" s="194"/>
      <c r="J86" s="195">
        <f>BK86</f>
        <v>0</v>
      </c>
      <c r="K86" s="191"/>
      <c r="L86" s="196"/>
      <c r="M86" s="197"/>
      <c r="N86" s="198"/>
      <c r="O86" s="198"/>
      <c r="P86" s="199">
        <f>P87+P102+P118+P135</f>
        <v>0</v>
      </c>
      <c r="Q86" s="198"/>
      <c r="R86" s="199">
        <f>R87+R102+R118+R135</f>
        <v>0.083850000000000008</v>
      </c>
      <c r="S86" s="198"/>
      <c r="T86" s="200">
        <f>T87+T102+T118+T135</f>
        <v>0.082380000000000009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83</v>
      </c>
      <c r="AT86" s="202" t="s">
        <v>72</v>
      </c>
      <c r="AU86" s="202" t="s">
        <v>73</v>
      </c>
      <c r="AY86" s="201" t="s">
        <v>124</v>
      </c>
      <c r="BK86" s="203">
        <f>BK87+BK102+BK118+BK135</f>
        <v>0</v>
      </c>
    </row>
    <row r="87" s="12" customFormat="1" ht="22.8" customHeight="1">
      <c r="A87" s="12"/>
      <c r="B87" s="190"/>
      <c r="C87" s="191"/>
      <c r="D87" s="192" t="s">
        <v>72</v>
      </c>
      <c r="E87" s="204" t="s">
        <v>125</v>
      </c>
      <c r="F87" s="204" t="s">
        <v>126</v>
      </c>
      <c r="G87" s="191"/>
      <c r="H87" s="191"/>
      <c r="I87" s="194"/>
      <c r="J87" s="205">
        <f>BK87</f>
        <v>0</v>
      </c>
      <c r="K87" s="191"/>
      <c r="L87" s="196"/>
      <c r="M87" s="197"/>
      <c r="N87" s="198"/>
      <c r="O87" s="198"/>
      <c r="P87" s="199">
        <f>SUM(P88:P101)</f>
        <v>0</v>
      </c>
      <c r="Q87" s="198"/>
      <c r="R87" s="199">
        <f>SUM(R88:R101)</f>
        <v>0.015859999999999999</v>
      </c>
      <c r="S87" s="198"/>
      <c r="T87" s="200">
        <f>SUM(T88:T101)</f>
        <v>0.016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83</v>
      </c>
      <c r="AT87" s="202" t="s">
        <v>72</v>
      </c>
      <c r="AU87" s="202" t="s">
        <v>81</v>
      </c>
      <c r="AY87" s="201" t="s">
        <v>124</v>
      </c>
      <c r="BK87" s="203">
        <f>SUM(BK88:BK101)</f>
        <v>0</v>
      </c>
    </row>
    <row r="88" s="2" customFormat="1" ht="16.5" customHeight="1">
      <c r="A88" s="40"/>
      <c r="B88" s="41"/>
      <c r="C88" s="206" t="s">
        <v>81</v>
      </c>
      <c r="D88" s="206" t="s">
        <v>127</v>
      </c>
      <c r="E88" s="207" t="s">
        <v>128</v>
      </c>
      <c r="F88" s="208" t="s">
        <v>129</v>
      </c>
      <c r="G88" s="209" t="s">
        <v>130</v>
      </c>
      <c r="H88" s="210">
        <v>5</v>
      </c>
      <c r="I88" s="211"/>
      <c r="J88" s="212">
        <f>ROUND(I88*H88,2)</f>
        <v>0</v>
      </c>
      <c r="K88" s="208" t="s">
        <v>131</v>
      </c>
      <c r="L88" s="46"/>
      <c r="M88" s="213" t="s">
        <v>19</v>
      </c>
      <c r="N88" s="214" t="s">
        <v>44</v>
      </c>
      <c r="O88" s="86"/>
      <c r="P88" s="215">
        <f>O88*H88</f>
        <v>0</v>
      </c>
      <c r="Q88" s="215">
        <v>2.0000000000000002E-05</v>
      </c>
      <c r="R88" s="215">
        <f>Q88*H88</f>
        <v>0.00010000000000000001</v>
      </c>
      <c r="S88" s="215">
        <v>0.0032000000000000002</v>
      </c>
      <c r="T88" s="216">
        <f>S88*H88</f>
        <v>0.016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7" t="s">
        <v>132</v>
      </c>
      <c r="AT88" s="217" t="s">
        <v>127</v>
      </c>
      <c r="AU88" s="217" t="s">
        <v>83</v>
      </c>
      <c r="AY88" s="19" t="s">
        <v>124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9" t="s">
        <v>81</v>
      </c>
      <c r="BK88" s="218">
        <f>ROUND(I88*H88,2)</f>
        <v>0</v>
      </c>
      <c r="BL88" s="19" t="s">
        <v>132</v>
      </c>
      <c r="BM88" s="217" t="s">
        <v>133</v>
      </c>
    </row>
    <row r="89" s="2" customFormat="1">
      <c r="A89" s="40"/>
      <c r="B89" s="41"/>
      <c r="C89" s="42"/>
      <c r="D89" s="219" t="s">
        <v>134</v>
      </c>
      <c r="E89" s="42"/>
      <c r="F89" s="220" t="s">
        <v>135</v>
      </c>
      <c r="G89" s="42"/>
      <c r="H89" s="42"/>
      <c r="I89" s="221"/>
      <c r="J89" s="42"/>
      <c r="K89" s="42"/>
      <c r="L89" s="46"/>
      <c r="M89" s="222"/>
      <c r="N89" s="223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134</v>
      </c>
      <c r="AU89" s="19" t="s">
        <v>83</v>
      </c>
    </row>
    <row r="90" s="2" customFormat="1" ht="24.15" customHeight="1">
      <c r="A90" s="40"/>
      <c r="B90" s="41"/>
      <c r="C90" s="206" t="s">
        <v>83</v>
      </c>
      <c r="D90" s="206" t="s">
        <v>127</v>
      </c>
      <c r="E90" s="207" t="s">
        <v>136</v>
      </c>
      <c r="F90" s="208" t="s">
        <v>137</v>
      </c>
      <c r="G90" s="209" t="s">
        <v>138</v>
      </c>
      <c r="H90" s="210">
        <v>2</v>
      </c>
      <c r="I90" s="211"/>
      <c r="J90" s="212">
        <f>ROUND(I90*H90,2)</f>
        <v>0</v>
      </c>
      <c r="K90" s="208" t="s">
        <v>131</v>
      </c>
      <c r="L90" s="46"/>
      <c r="M90" s="213" t="s">
        <v>19</v>
      </c>
      <c r="N90" s="214" t="s">
        <v>44</v>
      </c>
      <c r="O90" s="86"/>
      <c r="P90" s="215">
        <f>O90*H90</f>
        <v>0</v>
      </c>
      <c r="Q90" s="215">
        <v>0.00054000000000000001</v>
      </c>
      <c r="R90" s="215">
        <f>Q90*H90</f>
        <v>0.00108</v>
      </c>
      <c r="S90" s="215">
        <v>0</v>
      </c>
      <c r="T90" s="216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7" t="s">
        <v>132</v>
      </c>
      <c r="AT90" s="217" t="s">
        <v>127</v>
      </c>
      <c r="AU90" s="217" t="s">
        <v>83</v>
      </c>
      <c r="AY90" s="19" t="s">
        <v>124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9" t="s">
        <v>81</v>
      </c>
      <c r="BK90" s="218">
        <f>ROUND(I90*H90,2)</f>
        <v>0</v>
      </c>
      <c r="BL90" s="19" t="s">
        <v>132</v>
      </c>
      <c r="BM90" s="217" t="s">
        <v>139</v>
      </c>
    </row>
    <row r="91" s="2" customFormat="1">
      <c r="A91" s="40"/>
      <c r="B91" s="41"/>
      <c r="C91" s="42"/>
      <c r="D91" s="219" t="s">
        <v>134</v>
      </c>
      <c r="E91" s="42"/>
      <c r="F91" s="220" t="s">
        <v>140</v>
      </c>
      <c r="G91" s="42"/>
      <c r="H91" s="42"/>
      <c r="I91" s="221"/>
      <c r="J91" s="42"/>
      <c r="K91" s="42"/>
      <c r="L91" s="46"/>
      <c r="M91" s="222"/>
      <c r="N91" s="223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134</v>
      </c>
      <c r="AU91" s="19" t="s">
        <v>83</v>
      </c>
    </row>
    <row r="92" s="2" customFormat="1" ht="16.5" customHeight="1">
      <c r="A92" s="40"/>
      <c r="B92" s="41"/>
      <c r="C92" s="206" t="s">
        <v>141</v>
      </c>
      <c r="D92" s="206" t="s">
        <v>127</v>
      </c>
      <c r="E92" s="207" t="s">
        <v>142</v>
      </c>
      <c r="F92" s="208" t="s">
        <v>143</v>
      </c>
      <c r="G92" s="209" t="s">
        <v>130</v>
      </c>
      <c r="H92" s="210">
        <v>20</v>
      </c>
      <c r="I92" s="211"/>
      <c r="J92" s="212">
        <f>ROUND(I92*H92,2)</f>
        <v>0</v>
      </c>
      <c r="K92" s="208" t="s">
        <v>131</v>
      </c>
      <c r="L92" s="46"/>
      <c r="M92" s="213" t="s">
        <v>19</v>
      </c>
      <c r="N92" s="214" t="s">
        <v>44</v>
      </c>
      <c r="O92" s="86"/>
      <c r="P92" s="215">
        <f>O92*H92</f>
        <v>0</v>
      </c>
      <c r="Q92" s="215">
        <v>0.00046000000000000001</v>
      </c>
      <c r="R92" s="215">
        <f>Q92*H92</f>
        <v>0.0091999999999999998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132</v>
      </c>
      <c r="AT92" s="217" t="s">
        <v>127</v>
      </c>
      <c r="AU92" s="217" t="s">
        <v>83</v>
      </c>
      <c r="AY92" s="19" t="s">
        <v>124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81</v>
      </c>
      <c r="BK92" s="218">
        <f>ROUND(I92*H92,2)</f>
        <v>0</v>
      </c>
      <c r="BL92" s="19" t="s">
        <v>132</v>
      </c>
      <c r="BM92" s="217" t="s">
        <v>144</v>
      </c>
    </row>
    <row r="93" s="2" customFormat="1">
      <c r="A93" s="40"/>
      <c r="B93" s="41"/>
      <c r="C93" s="42"/>
      <c r="D93" s="219" t="s">
        <v>134</v>
      </c>
      <c r="E93" s="42"/>
      <c r="F93" s="220" t="s">
        <v>145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134</v>
      </c>
      <c r="AU93" s="19" t="s">
        <v>83</v>
      </c>
    </row>
    <row r="94" s="2" customFormat="1" ht="16.5" customHeight="1">
      <c r="A94" s="40"/>
      <c r="B94" s="41"/>
      <c r="C94" s="206" t="s">
        <v>146</v>
      </c>
      <c r="D94" s="206" t="s">
        <v>127</v>
      </c>
      <c r="E94" s="207" t="s">
        <v>147</v>
      </c>
      <c r="F94" s="208" t="s">
        <v>148</v>
      </c>
      <c r="G94" s="209" t="s">
        <v>138</v>
      </c>
      <c r="H94" s="210">
        <v>4</v>
      </c>
      <c r="I94" s="211"/>
      <c r="J94" s="212">
        <f>ROUND(I94*H94,2)</f>
        <v>0</v>
      </c>
      <c r="K94" s="208" t="s">
        <v>131</v>
      </c>
      <c r="L94" s="46"/>
      <c r="M94" s="213" t="s">
        <v>19</v>
      </c>
      <c r="N94" s="214" t="s">
        <v>44</v>
      </c>
      <c r="O94" s="86"/>
      <c r="P94" s="215">
        <f>O94*H94</f>
        <v>0</v>
      </c>
      <c r="Q94" s="215">
        <v>1.0000000000000001E-05</v>
      </c>
      <c r="R94" s="215">
        <f>Q94*H94</f>
        <v>4.0000000000000003E-05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132</v>
      </c>
      <c r="AT94" s="217" t="s">
        <v>127</v>
      </c>
      <c r="AU94" s="217" t="s">
        <v>83</v>
      </c>
      <c r="AY94" s="19" t="s">
        <v>124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81</v>
      </c>
      <c r="BK94" s="218">
        <f>ROUND(I94*H94,2)</f>
        <v>0</v>
      </c>
      <c r="BL94" s="19" t="s">
        <v>132</v>
      </c>
      <c r="BM94" s="217" t="s">
        <v>149</v>
      </c>
    </row>
    <row r="95" s="2" customFormat="1">
      <c r="A95" s="40"/>
      <c r="B95" s="41"/>
      <c r="C95" s="42"/>
      <c r="D95" s="219" t="s">
        <v>134</v>
      </c>
      <c r="E95" s="42"/>
      <c r="F95" s="220" t="s">
        <v>150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134</v>
      </c>
      <c r="AU95" s="19" t="s">
        <v>83</v>
      </c>
    </row>
    <row r="96" s="2" customFormat="1" ht="16.5" customHeight="1">
      <c r="A96" s="40"/>
      <c r="B96" s="41"/>
      <c r="C96" s="206" t="s">
        <v>151</v>
      </c>
      <c r="D96" s="206" t="s">
        <v>127</v>
      </c>
      <c r="E96" s="207" t="s">
        <v>152</v>
      </c>
      <c r="F96" s="208" t="s">
        <v>153</v>
      </c>
      <c r="G96" s="209" t="s">
        <v>130</v>
      </c>
      <c r="H96" s="210">
        <v>20</v>
      </c>
      <c r="I96" s="211"/>
      <c r="J96" s="212">
        <f>ROUND(I96*H96,2)</f>
        <v>0</v>
      </c>
      <c r="K96" s="208" t="s">
        <v>131</v>
      </c>
      <c r="L96" s="46"/>
      <c r="M96" s="213" t="s">
        <v>19</v>
      </c>
      <c r="N96" s="214" t="s">
        <v>44</v>
      </c>
      <c r="O96" s="86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132</v>
      </c>
      <c r="AT96" s="217" t="s">
        <v>127</v>
      </c>
      <c r="AU96" s="217" t="s">
        <v>83</v>
      </c>
      <c r="AY96" s="19" t="s">
        <v>124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81</v>
      </c>
      <c r="BK96" s="218">
        <f>ROUND(I96*H96,2)</f>
        <v>0</v>
      </c>
      <c r="BL96" s="19" t="s">
        <v>132</v>
      </c>
      <c r="BM96" s="217" t="s">
        <v>154</v>
      </c>
    </row>
    <row r="97" s="2" customFormat="1">
      <c r="A97" s="40"/>
      <c r="B97" s="41"/>
      <c r="C97" s="42"/>
      <c r="D97" s="219" t="s">
        <v>134</v>
      </c>
      <c r="E97" s="42"/>
      <c r="F97" s="220" t="s">
        <v>155</v>
      </c>
      <c r="G97" s="42"/>
      <c r="H97" s="42"/>
      <c r="I97" s="221"/>
      <c r="J97" s="42"/>
      <c r="K97" s="42"/>
      <c r="L97" s="46"/>
      <c r="M97" s="222"/>
      <c r="N97" s="22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134</v>
      </c>
      <c r="AU97" s="19" t="s">
        <v>83</v>
      </c>
    </row>
    <row r="98" s="2" customFormat="1" ht="24.15" customHeight="1">
      <c r="A98" s="40"/>
      <c r="B98" s="41"/>
      <c r="C98" s="206" t="s">
        <v>156</v>
      </c>
      <c r="D98" s="206" t="s">
        <v>127</v>
      </c>
      <c r="E98" s="207" t="s">
        <v>157</v>
      </c>
      <c r="F98" s="208" t="s">
        <v>158</v>
      </c>
      <c r="G98" s="209" t="s">
        <v>130</v>
      </c>
      <c r="H98" s="210">
        <v>16</v>
      </c>
      <c r="I98" s="211"/>
      <c r="J98" s="212">
        <f>ROUND(I98*H98,2)</f>
        <v>0</v>
      </c>
      <c r="K98" s="208" t="s">
        <v>131</v>
      </c>
      <c r="L98" s="46"/>
      <c r="M98" s="213" t="s">
        <v>19</v>
      </c>
      <c r="N98" s="214" t="s">
        <v>44</v>
      </c>
      <c r="O98" s="86"/>
      <c r="P98" s="215">
        <f>O98*H98</f>
        <v>0</v>
      </c>
      <c r="Q98" s="215">
        <v>0.00034000000000000002</v>
      </c>
      <c r="R98" s="215">
        <f>Q98*H98</f>
        <v>0.0054400000000000004</v>
      </c>
      <c r="S98" s="215">
        <v>0</v>
      </c>
      <c r="T98" s="21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132</v>
      </c>
      <c r="AT98" s="217" t="s">
        <v>127</v>
      </c>
      <c r="AU98" s="217" t="s">
        <v>83</v>
      </c>
      <c r="AY98" s="19" t="s">
        <v>124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81</v>
      </c>
      <c r="BK98" s="218">
        <f>ROUND(I98*H98,2)</f>
        <v>0</v>
      </c>
      <c r="BL98" s="19" t="s">
        <v>132</v>
      </c>
      <c r="BM98" s="217" t="s">
        <v>159</v>
      </c>
    </row>
    <row r="99" s="2" customFormat="1">
      <c r="A99" s="40"/>
      <c r="B99" s="41"/>
      <c r="C99" s="42"/>
      <c r="D99" s="219" t="s">
        <v>134</v>
      </c>
      <c r="E99" s="42"/>
      <c r="F99" s="220" t="s">
        <v>160</v>
      </c>
      <c r="G99" s="42"/>
      <c r="H99" s="42"/>
      <c r="I99" s="221"/>
      <c r="J99" s="42"/>
      <c r="K99" s="42"/>
      <c r="L99" s="46"/>
      <c r="M99" s="222"/>
      <c r="N99" s="22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134</v>
      </c>
      <c r="AU99" s="19" t="s">
        <v>83</v>
      </c>
    </row>
    <row r="100" s="2" customFormat="1" ht="24.15" customHeight="1">
      <c r="A100" s="40"/>
      <c r="B100" s="41"/>
      <c r="C100" s="206" t="s">
        <v>161</v>
      </c>
      <c r="D100" s="206" t="s">
        <v>127</v>
      </c>
      <c r="E100" s="207" t="s">
        <v>162</v>
      </c>
      <c r="F100" s="208" t="s">
        <v>163</v>
      </c>
      <c r="G100" s="209" t="s">
        <v>164</v>
      </c>
      <c r="H100" s="210">
        <v>0.016</v>
      </c>
      <c r="I100" s="211"/>
      <c r="J100" s="212">
        <f>ROUND(I100*H100,2)</f>
        <v>0</v>
      </c>
      <c r="K100" s="208" t="s">
        <v>131</v>
      </c>
      <c r="L100" s="46"/>
      <c r="M100" s="213" t="s">
        <v>19</v>
      </c>
      <c r="N100" s="214" t="s">
        <v>44</v>
      </c>
      <c r="O100" s="86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132</v>
      </c>
      <c r="AT100" s="217" t="s">
        <v>127</v>
      </c>
      <c r="AU100" s="217" t="s">
        <v>83</v>
      </c>
      <c r="AY100" s="19" t="s">
        <v>124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81</v>
      </c>
      <c r="BK100" s="218">
        <f>ROUND(I100*H100,2)</f>
        <v>0</v>
      </c>
      <c r="BL100" s="19" t="s">
        <v>132</v>
      </c>
      <c r="BM100" s="217" t="s">
        <v>165</v>
      </c>
    </row>
    <row r="101" s="2" customFormat="1">
      <c r="A101" s="40"/>
      <c r="B101" s="41"/>
      <c r="C101" s="42"/>
      <c r="D101" s="219" t="s">
        <v>134</v>
      </c>
      <c r="E101" s="42"/>
      <c r="F101" s="220" t="s">
        <v>166</v>
      </c>
      <c r="G101" s="42"/>
      <c r="H101" s="42"/>
      <c r="I101" s="221"/>
      <c r="J101" s="42"/>
      <c r="K101" s="42"/>
      <c r="L101" s="46"/>
      <c r="M101" s="222"/>
      <c r="N101" s="22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134</v>
      </c>
      <c r="AU101" s="19" t="s">
        <v>83</v>
      </c>
    </row>
    <row r="102" s="12" customFormat="1" ht="22.8" customHeight="1">
      <c r="A102" s="12"/>
      <c r="B102" s="190"/>
      <c r="C102" s="191"/>
      <c r="D102" s="192" t="s">
        <v>72</v>
      </c>
      <c r="E102" s="204" t="s">
        <v>167</v>
      </c>
      <c r="F102" s="204" t="s">
        <v>168</v>
      </c>
      <c r="G102" s="191"/>
      <c r="H102" s="191"/>
      <c r="I102" s="194"/>
      <c r="J102" s="205">
        <f>BK102</f>
        <v>0</v>
      </c>
      <c r="K102" s="191"/>
      <c r="L102" s="196"/>
      <c r="M102" s="197"/>
      <c r="N102" s="198"/>
      <c r="O102" s="198"/>
      <c r="P102" s="199">
        <f>SUM(P103:P117)</f>
        <v>0</v>
      </c>
      <c r="Q102" s="198"/>
      <c r="R102" s="199">
        <f>SUM(R103:R117)</f>
        <v>0.0022900000000000004</v>
      </c>
      <c r="S102" s="198"/>
      <c r="T102" s="200">
        <f>SUM(T103:T117)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1" t="s">
        <v>83</v>
      </c>
      <c r="AT102" s="202" t="s">
        <v>72</v>
      </c>
      <c r="AU102" s="202" t="s">
        <v>81</v>
      </c>
      <c r="AY102" s="201" t="s">
        <v>124</v>
      </c>
      <c r="BK102" s="203">
        <f>SUM(BK103:BK117)</f>
        <v>0</v>
      </c>
    </row>
    <row r="103" s="2" customFormat="1" ht="16.5" customHeight="1">
      <c r="A103" s="40"/>
      <c r="B103" s="41"/>
      <c r="C103" s="206" t="s">
        <v>169</v>
      </c>
      <c r="D103" s="206" t="s">
        <v>127</v>
      </c>
      <c r="E103" s="207" t="s">
        <v>170</v>
      </c>
      <c r="F103" s="208" t="s">
        <v>171</v>
      </c>
      <c r="G103" s="209" t="s">
        <v>138</v>
      </c>
      <c r="H103" s="210">
        <v>2</v>
      </c>
      <c r="I103" s="211"/>
      <c r="J103" s="212">
        <f>ROUND(I103*H103,2)</f>
        <v>0</v>
      </c>
      <c r="K103" s="208" t="s">
        <v>131</v>
      </c>
      <c r="L103" s="46"/>
      <c r="M103" s="213" t="s">
        <v>19</v>
      </c>
      <c r="N103" s="214" t="s">
        <v>44</v>
      </c>
      <c r="O103" s="86"/>
      <c r="P103" s="215">
        <f>O103*H103</f>
        <v>0</v>
      </c>
      <c r="Q103" s="215">
        <v>8.0000000000000007E-05</v>
      </c>
      <c r="R103" s="215">
        <f>Q103*H103</f>
        <v>0.00016000000000000001</v>
      </c>
      <c r="S103" s="215">
        <v>0</v>
      </c>
      <c r="T103" s="21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132</v>
      </c>
      <c r="AT103" s="217" t="s">
        <v>127</v>
      </c>
      <c r="AU103" s="217" t="s">
        <v>83</v>
      </c>
      <c r="AY103" s="19" t="s">
        <v>124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81</v>
      </c>
      <c r="BK103" s="218">
        <f>ROUND(I103*H103,2)</f>
        <v>0</v>
      </c>
      <c r="BL103" s="19" t="s">
        <v>132</v>
      </c>
      <c r="BM103" s="217" t="s">
        <v>172</v>
      </c>
    </row>
    <row r="104" s="2" customFormat="1">
      <c r="A104" s="40"/>
      <c r="B104" s="41"/>
      <c r="C104" s="42"/>
      <c r="D104" s="219" t="s">
        <v>134</v>
      </c>
      <c r="E104" s="42"/>
      <c r="F104" s="220" t="s">
        <v>173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134</v>
      </c>
      <c r="AU104" s="19" t="s">
        <v>83</v>
      </c>
    </row>
    <row r="105" s="2" customFormat="1" ht="21.75" customHeight="1">
      <c r="A105" s="40"/>
      <c r="B105" s="41"/>
      <c r="C105" s="224" t="s">
        <v>174</v>
      </c>
      <c r="D105" s="224" t="s">
        <v>175</v>
      </c>
      <c r="E105" s="225" t="s">
        <v>176</v>
      </c>
      <c r="F105" s="226" t="s">
        <v>177</v>
      </c>
      <c r="G105" s="227" t="s">
        <v>138</v>
      </c>
      <c r="H105" s="228">
        <v>1</v>
      </c>
      <c r="I105" s="229"/>
      <c r="J105" s="230">
        <f>ROUND(I105*H105,2)</f>
        <v>0</v>
      </c>
      <c r="K105" s="226" t="s">
        <v>131</v>
      </c>
      <c r="L105" s="231"/>
      <c r="M105" s="232" t="s">
        <v>19</v>
      </c>
      <c r="N105" s="233" t="s">
        <v>44</v>
      </c>
      <c r="O105" s="86"/>
      <c r="P105" s="215">
        <f>O105*H105</f>
        <v>0</v>
      </c>
      <c r="Q105" s="215">
        <v>0.00031</v>
      </c>
      <c r="R105" s="215">
        <f>Q105*H105</f>
        <v>0.00031</v>
      </c>
      <c r="S105" s="215">
        <v>0</v>
      </c>
      <c r="T105" s="21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178</v>
      </c>
      <c r="AT105" s="217" t="s">
        <v>175</v>
      </c>
      <c r="AU105" s="217" t="s">
        <v>83</v>
      </c>
      <c r="AY105" s="19" t="s">
        <v>124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9" t="s">
        <v>81</v>
      </c>
      <c r="BK105" s="218">
        <f>ROUND(I105*H105,2)</f>
        <v>0</v>
      </c>
      <c r="BL105" s="19" t="s">
        <v>132</v>
      </c>
      <c r="BM105" s="217" t="s">
        <v>179</v>
      </c>
    </row>
    <row r="106" s="2" customFormat="1" ht="24.15" customHeight="1">
      <c r="A106" s="40"/>
      <c r="B106" s="41"/>
      <c r="C106" s="206" t="s">
        <v>180</v>
      </c>
      <c r="D106" s="206" t="s">
        <v>127</v>
      </c>
      <c r="E106" s="207" t="s">
        <v>181</v>
      </c>
      <c r="F106" s="208" t="s">
        <v>182</v>
      </c>
      <c r="G106" s="209" t="s">
        <v>138</v>
      </c>
      <c r="H106" s="210">
        <v>1</v>
      </c>
      <c r="I106" s="211"/>
      <c r="J106" s="212">
        <f>ROUND(I106*H106,2)</f>
        <v>0</v>
      </c>
      <c r="K106" s="208" t="s">
        <v>131</v>
      </c>
      <c r="L106" s="46"/>
      <c r="M106" s="213" t="s">
        <v>19</v>
      </c>
      <c r="N106" s="214" t="s">
        <v>44</v>
      </c>
      <c r="O106" s="86"/>
      <c r="P106" s="215">
        <f>O106*H106</f>
        <v>0</v>
      </c>
      <c r="Q106" s="215">
        <v>0.00013999999999999999</v>
      </c>
      <c r="R106" s="215">
        <f>Q106*H106</f>
        <v>0.00013999999999999999</v>
      </c>
      <c r="S106" s="215">
        <v>0</v>
      </c>
      <c r="T106" s="21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132</v>
      </c>
      <c r="AT106" s="217" t="s">
        <v>127</v>
      </c>
      <c r="AU106" s="217" t="s">
        <v>83</v>
      </c>
      <c r="AY106" s="19" t="s">
        <v>124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81</v>
      </c>
      <c r="BK106" s="218">
        <f>ROUND(I106*H106,2)</f>
        <v>0</v>
      </c>
      <c r="BL106" s="19" t="s">
        <v>132</v>
      </c>
      <c r="BM106" s="217" t="s">
        <v>183</v>
      </c>
    </row>
    <row r="107" s="2" customFormat="1">
      <c r="A107" s="40"/>
      <c r="B107" s="41"/>
      <c r="C107" s="42"/>
      <c r="D107" s="219" t="s">
        <v>134</v>
      </c>
      <c r="E107" s="42"/>
      <c r="F107" s="220" t="s">
        <v>184</v>
      </c>
      <c r="G107" s="42"/>
      <c r="H107" s="42"/>
      <c r="I107" s="221"/>
      <c r="J107" s="42"/>
      <c r="K107" s="42"/>
      <c r="L107" s="46"/>
      <c r="M107" s="222"/>
      <c r="N107" s="22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134</v>
      </c>
      <c r="AU107" s="19" t="s">
        <v>83</v>
      </c>
    </row>
    <row r="108" s="2" customFormat="1" ht="24.15" customHeight="1">
      <c r="A108" s="40"/>
      <c r="B108" s="41"/>
      <c r="C108" s="206" t="s">
        <v>185</v>
      </c>
      <c r="D108" s="206" t="s">
        <v>127</v>
      </c>
      <c r="E108" s="207" t="s">
        <v>186</v>
      </c>
      <c r="F108" s="208" t="s">
        <v>187</v>
      </c>
      <c r="G108" s="209" t="s">
        <v>138</v>
      </c>
      <c r="H108" s="210">
        <v>1</v>
      </c>
      <c r="I108" s="211"/>
      <c r="J108" s="212">
        <f>ROUND(I108*H108,2)</f>
        <v>0</v>
      </c>
      <c r="K108" s="208" t="s">
        <v>131</v>
      </c>
      <c r="L108" s="46"/>
      <c r="M108" s="213" t="s">
        <v>19</v>
      </c>
      <c r="N108" s="214" t="s">
        <v>44</v>
      </c>
      <c r="O108" s="86"/>
      <c r="P108" s="215">
        <f>O108*H108</f>
        <v>0</v>
      </c>
      <c r="Q108" s="215">
        <v>0.00020000000000000001</v>
      </c>
      <c r="R108" s="215">
        <f>Q108*H108</f>
        <v>0.00020000000000000001</v>
      </c>
      <c r="S108" s="215">
        <v>0</v>
      </c>
      <c r="T108" s="21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132</v>
      </c>
      <c r="AT108" s="217" t="s">
        <v>127</v>
      </c>
      <c r="AU108" s="217" t="s">
        <v>83</v>
      </c>
      <c r="AY108" s="19" t="s">
        <v>124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81</v>
      </c>
      <c r="BK108" s="218">
        <f>ROUND(I108*H108,2)</f>
        <v>0</v>
      </c>
      <c r="BL108" s="19" t="s">
        <v>132</v>
      </c>
      <c r="BM108" s="217" t="s">
        <v>188</v>
      </c>
    </row>
    <row r="109" s="2" customFormat="1">
      <c r="A109" s="40"/>
      <c r="B109" s="41"/>
      <c r="C109" s="42"/>
      <c r="D109" s="219" t="s">
        <v>134</v>
      </c>
      <c r="E109" s="42"/>
      <c r="F109" s="220" t="s">
        <v>189</v>
      </c>
      <c r="G109" s="42"/>
      <c r="H109" s="42"/>
      <c r="I109" s="221"/>
      <c r="J109" s="42"/>
      <c r="K109" s="42"/>
      <c r="L109" s="46"/>
      <c r="M109" s="222"/>
      <c r="N109" s="22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134</v>
      </c>
      <c r="AU109" s="19" t="s">
        <v>83</v>
      </c>
    </row>
    <row r="110" s="2" customFormat="1" ht="21.75" customHeight="1">
      <c r="A110" s="40"/>
      <c r="B110" s="41"/>
      <c r="C110" s="206" t="s">
        <v>8</v>
      </c>
      <c r="D110" s="206" t="s">
        <v>127</v>
      </c>
      <c r="E110" s="207" t="s">
        <v>190</v>
      </c>
      <c r="F110" s="208" t="s">
        <v>191</v>
      </c>
      <c r="G110" s="209" t="s">
        <v>138</v>
      </c>
      <c r="H110" s="210">
        <v>1</v>
      </c>
      <c r="I110" s="211"/>
      <c r="J110" s="212">
        <f>ROUND(I110*H110,2)</f>
        <v>0</v>
      </c>
      <c r="K110" s="208" t="s">
        <v>131</v>
      </c>
      <c r="L110" s="46"/>
      <c r="M110" s="213" t="s">
        <v>19</v>
      </c>
      <c r="N110" s="214" t="s">
        <v>44</v>
      </c>
      <c r="O110" s="86"/>
      <c r="P110" s="215">
        <f>O110*H110</f>
        <v>0</v>
      </c>
      <c r="Q110" s="215">
        <v>0.00069999999999999999</v>
      </c>
      <c r="R110" s="215">
        <f>Q110*H110</f>
        <v>0.00069999999999999999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132</v>
      </c>
      <c r="AT110" s="217" t="s">
        <v>127</v>
      </c>
      <c r="AU110" s="217" t="s">
        <v>83</v>
      </c>
      <c r="AY110" s="19" t="s">
        <v>124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81</v>
      </c>
      <c r="BK110" s="218">
        <f>ROUND(I110*H110,2)</f>
        <v>0</v>
      </c>
      <c r="BL110" s="19" t="s">
        <v>132</v>
      </c>
      <c r="BM110" s="217" t="s">
        <v>192</v>
      </c>
    </row>
    <row r="111" s="2" customFormat="1">
      <c r="A111" s="40"/>
      <c r="B111" s="41"/>
      <c r="C111" s="42"/>
      <c r="D111" s="219" t="s">
        <v>134</v>
      </c>
      <c r="E111" s="42"/>
      <c r="F111" s="220" t="s">
        <v>193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134</v>
      </c>
      <c r="AU111" s="19" t="s">
        <v>83</v>
      </c>
    </row>
    <row r="112" s="2" customFormat="1" ht="16.5" customHeight="1">
      <c r="A112" s="40"/>
      <c r="B112" s="41"/>
      <c r="C112" s="206" t="s">
        <v>194</v>
      </c>
      <c r="D112" s="206" t="s">
        <v>127</v>
      </c>
      <c r="E112" s="207" t="s">
        <v>195</v>
      </c>
      <c r="F112" s="208" t="s">
        <v>196</v>
      </c>
      <c r="G112" s="209" t="s">
        <v>138</v>
      </c>
      <c r="H112" s="210">
        <v>2</v>
      </c>
      <c r="I112" s="211"/>
      <c r="J112" s="212">
        <f>ROUND(I112*H112,2)</f>
        <v>0</v>
      </c>
      <c r="K112" s="208" t="s">
        <v>131</v>
      </c>
      <c r="L112" s="46"/>
      <c r="M112" s="213" t="s">
        <v>19</v>
      </c>
      <c r="N112" s="214" t="s">
        <v>44</v>
      </c>
      <c r="O112" s="86"/>
      <c r="P112" s="215">
        <f>O112*H112</f>
        <v>0</v>
      </c>
      <c r="Q112" s="215">
        <v>0.00018000000000000001</v>
      </c>
      <c r="R112" s="215">
        <f>Q112*H112</f>
        <v>0.00036000000000000002</v>
      </c>
      <c r="S112" s="215">
        <v>0</v>
      </c>
      <c r="T112" s="21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7" t="s">
        <v>132</v>
      </c>
      <c r="AT112" s="217" t="s">
        <v>127</v>
      </c>
      <c r="AU112" s="217" t="s">
        <v>83</v>
      </c>
      <c r="AY112" s="19" t="s">
        <v>124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9" t="s">
        <v>81</v>
      </c>
      <c r="BK112" s="218">
        <f>ROUND(I112*H112,2)</f>
        <v>0</v>
      </c>
      <c r="BL112" s="19" t="s">
        <v>132</v>
      </c>
      <c r="BM112" s="217" t="s">
        <v>197</v>
      </c>
    </row>
    <row r="113" s="2" customFormat="1">
      <c r="A113" s="40"/>
      <c r="B113" s="41"/>
      <c r="C113" s="42"/>
      <c r="D113" s="219" t="s">
        <v>134</v>
      </c>
      <c r="E113" s="42"/>
      <c r="F113" s="220" t="s">
        <v>198</v>
      </c>
      <c r="G113" s="42"/>
      <c r="H113" s="42"/>
      <c r="I113" s="221"/>
      <c r="J113" s="42"/>
      <c r="K113" s="42"/>
      <c r="L113" s="46"/>
      <c r="M113" s="222"/>
      <c r="N113" s="223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134</v>
      </c>
      <c r="AU113" s="19" t="s">
        <v>83</v>
      </c>
    </row>
    <row r="114" s="2" customFormat="1" ht="16.5" customHeight="1">
      <c r="A114" s="40"/>
      <c r="B114" s="41"/>
      <c r="C114" s="206" t="s">
        <v>199</v>
      </c>
      <c r="D114" s="206" t="s">
        <v>127</v>
      </c>
      <c r="E114" s="207" t="s">
        <v>200</v>
      </c>
      <c r="F114" s="208" t="s">
        <v>201</v>
      </c>
      <c r="G114" s="209" t="s">
        <v>138</v>
      </c>
      <c r="H114" s="210">
        <v>2</v>
      </c>
      <c r="I114" s="211"/>
      <c r="J114" s="212">
        <f>ROUND(I114*H114,2)</f>
        <v>0</v>
      </c>
      <c r="K114" s="208" t="s">
        <v>131</v>
      </c>
      <c r="L114" s="46"/>
      <c r="M114" s="213" t="s">
        <v>19</v>
      </c>
      <c r="N114" s="214" t="s">
        <v>44</v>
      </c>
      <c r="O114" s="86"/>
      <c r="P114" s="215">
        <f>O114*H114</f>
        <v>0</v>
      </c>
      <c r="Q114" s="215">
        <v>0.00021000000000000001</v>
      </c>
      <c r="R114" s="215">
        <f>Q114*H114</f>
        <v>0.00042000000000000002</v>
      </c>
      <c r="S114" s="215">
        <v>0</v>
      </c>
      <c r="T114" s="21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7" t="s">
        <v>132</v>
      </c>
      <c r="AT114" s="217" t="s">
        <v>127</v>
      </c>
      <c r="AU114" s="217" t="s">
        <v>83</v>
      </c>
      <c r="AY114" s="19" t="s">
        <v>124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9" t="s">
        <v>81</v>
      </c>
      <c r="BK114" s="218">
        <f>ROUND(I114*H114,2)</f>
        <v>0</v>
      </c>
      <c r="BL114" s="19" t="s">
        <v>132</v>
      </c>
      <c r="BM114" s="217" t="s">
        <v>202</v>
      </c>
    </row>
    <row r="115" s="2" customFormat="1">
      <c r="A115" s="40"/>
      <c r="B115" s="41"/>
      <c r="C115" s="42"/>
      <c r="D115" s="219" t="s">
        <v>134</v>
      </c>
      <c r="E115" s="42"/>
      <c r="F115" s="220" t="s">
        <v>203</v>
      </c>
      <c r="G115" s="42"/>
      <c r="H115" s="42"/>
      <c r="I115" s="221"/>
      <c r="J115" s="42"/>
      <c r="K115" s="42"/>
      <c r="L115" s="46"/>
      <c r="M115" s="222"/>
      <c r="N115" s="22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134</v>
      </c>
      <c r="AU115" s="19" t="s">
        <v>83</v>
      </c>
    </row>
    <row r="116" s="2" customFormat="1" ht="24.15" customHeight="1">
      <c r="A116" s="40"/>
      <c r="B116" s="41"/>
      <c r="C116" s="206" t="s">
        <v>204</v>
      </c>
      <c r="D116" s="206" t="s">
        <v>127</v>
      </c>
      <c r="E116" s="207" t="s">
        <v>205</v>
      </c>
      <c r="F116" s="208" t="s">
        <v>206</v>
      </c>
      <c r="G116" s="209" t="s">
        <v>164</v>
      </c>
      <c r="H116" s="210">
        <v>0.002</v>
      </c>
      <c r="I116" s="211"/>
      <c r="J116" s="212">
        <f>ROUND(I116*H116,2)</f>
        <v>0</v>
      </c>
      <c r="K116" s="208" t="s">
        <v>131</v>
      </c>
      <c r="L116" s="46"/>
      <c r="M116" s="213" t="s">
        <v>19</v>
      </c>
      <c r="N116" s="214" t="s">
        <v>44</v>
      </c>
      <c r="O116" s="86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7" t="s">
        <v>132</v>
      </c>
      <c r="AT116" s="217" t="s">
        <v>127</v>
      </c>
      <c r="AU116" s="217" t="s">
        <v>83</v>
      </c>
      <c r="AY116" s="19" t="s">
        <v>124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9" t="s">
        <v>81</v>
      </c>
      <c r="BK116" s="218">
        <f>ROUND(I116*H116,2)</f>
        <v>0</v>
      </c>
      <c r="BL116" s="19" t="s">
        <v>132</v>
      </c>
      <c r="BM116" s="217" t="s">
        <v>207</v>
      </c>
    </row>
    <row r="117" s="2" customFormat="1">
      <c r="A117" s="40"/>
      <c r="B117" s="41"/>
      <c r="C117" s="42"/>
      <c r="D117" s="219" t="s">
        <v>134</v>
      </c>
      <c r="E117" s="42"/>
      <c r="F117" s="220" t="s">
        <v>208</v>
      </c>
      <c r="G117" s="42"/>
      <c r="H117" s="42"/>
      <c r="I117" s="221"/>
      <c r="J117" s="42"/>
      <c r="K117" s="42"/>
      <c r="L117" s="46"/>
      <c r="M117" s="222"/>
      <c r="N117" s="22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134</v>
      </c>
      <c r="AU117" s="19" t="s">
        <v>83</v>
      </c>
    </row>
    <row r="118" s="12" customFormat="1" ht="22.8" customHeight="1">
      <c r="A118" s="12"/>
      <c r="B118" s="190"/>
      <c r="C118" s="191"/>
      <c r="D118" s="192" t="s">
        <v>72</v>
      </c>
      <c r="E118" s="204" t="s">
        <v>209</v>
      </c>
      <c r="F118" s="204" t="s">
        <v>210</v>
      </c>
      <c r="G118" s="191"/>
      <c r="H118" s="191"/>
      <c r="I118" s="194"/>
      <c r="J118" s="205">
        <f>BK118</f>
        <v>0</v>
      </c>
      <c r="K118" s="191"/>
      <c r="L118" s="196"/>
      <c r="M118" s="197"/>
      <c r="N118" s="198"/>
      <c r="O118" s="198"/>
      <c r="P118" s="199">
        <f>SUM(P119:P134)</f>
        <v>0</v>
      </c>
      <c r="Q118" s="198"/>
      <c r="R118" s="199">
        <f>SUM(R119:R134)</f>
        <v>0.065500000000000003</v>
      </c>
      <c r="S118" s="198"/>
      <c r="T118" s="200">
        <f>SUM(T119:T134)</f>
        <v>0.066380000000000008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1" t="s">
        <v>83</v>
      </c>
      <c r="AT118" s="202" t="s">
        <v>72</v>
      </c>
      <c r="AU118" s="202" t="s">
        <v>81</v>
      </c>
      <c r="AY118" s="201" t="s">
        <v>124</v>
      </c>
      <c r="BK118" s="203">
        <f>SUM(BK119:BK134)</f>
        <v>0</v>
      </c>
    </row>
    <row r="119" s="2" customFormat="1" ht="24.15" customHeight="1">
      <c r="A119" s="40"/>
      <c r="B119" s="41"/>
      <c r="C119" s="206" t="s">
        <v>132</v>
      </c>
      <c r="D119" s="206" t="s">
        <v>127</v>
      </c>
      <c r="E119" s="207" t="s">
        <v>211</v>
      </c>
      <c r="F119" s="208" t="s">
        <v>212</v>
      </c>
      <c r="G119" s="209" t="s">
        <v>138</v>
      </c>
      <c r="H119" s="210">
        <v>2</v>
      </c>
      <c r="I119" s="211"/>
      <c r="J119" s="212">
        <f>ROUND(I119*H119,2)</f>
        <v>0</v>
      </c>
      <c r="K119" s="208" t="s">
        <v>131</v>
      </c>
      <c r="L119" s="46"/>
      <c r="M119" s="213" t="s">
        <v>19</v>
      </c>
      <c r="N119" s="214" t="s">
        <v>44</v>
      </c>
      <c r="O119" s="86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7" t="s">
        <v>132</v>
      </c>
      <c r="AT119" s="217" t="s">
        <v>127</v>
      </c>
      <c r="AU119" s="217" t="s">
        <v>83</v>
      </c>
      <c r="AY119" s="19" t="s">
        <v>124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9" t="s">
        <v>81</v>
      </c>
      <c r="BK119" s="218">
        <f>ROUND(I119*H119,2)</f>
        <v>0</v>
      </c>
      <c r="BL119" s="19" t="s">
        <v>132</v>
      </c>
      <c r="BM119" s="217" t="s">
        <v>213</v>
      </c>
    </row>
    <row r="120" s="2" customFormat="1">
      <c r="A120" s="40"/>
      <c r="B120" s="41"/>
      <c r="C120" s="42"/>
      <c r="D120" s="219" t="s">
        <v>134</v>
      </c>
      <c r="E120" s="42"/>
      <c r="F120" s="220" t="s">
        <v>214</v>
      </c>
      <c r="G120" s="42"/>
      <c r="H120" s="42"/>
      <c r="I120" s="221"/>
      <c r="J120" s="42"/>
      <c r="K120" s="42"/>
      <c r="L120" s="46"/>
      <c r="M120" s="222"/>
      <c r="N120" s="22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134</v>
      </c>
      <c r="AU120" s="19" t="s">
        <v>83</v>
      </c>
    </row>
    <row r="121" s="2" customFormat="1" ht="16.5" customHeight="1">
      <c r="A121" s="40"/>
      <c r="B121" s="41"/>
      <c r="C121" s="206" t="s">
        <v>215</v>
      </c>
      <c r="D121" s="206" t="s">
        <v>127</v>
      </c>
      <c r="E121" s="207" t="s">
        <v>216</v>
      </c>
      <c r="F121" s="208" t="s">
        <v>217</v>
      </c>
      <c r="G121" s="209" t="s">
        <v>218</v>
      </c>
      <c r="H121" s="210">
        <v>2.6000000000000001</v>
      </c>
      <c r="I121" s="211"/>
      <c r="J121" s="212">
        <f>ROUND(I121*H121,2)</f>
        <v>0</v>
      </c>
      <c r="K121" s="208" t="s">
        <v>131</v>
      </c>
      <c r="L121" s="46"/>
      <c r="M121" s="213" t="s">
        <v>19</v>
      </c>
      <c r="N121" s="214" t="s">
        <v>44</v>
      </c>
      <c r="O121" s="86"/>
      <c r="P121" s="215">
        <f>O121*H121</f>
        <v>0</v>
      </c>
      <c r="Q121" s="215">
        <v>0</v>
      </c>
      <c r="R121" s="215">
        <f>Q121*H121</f>
        <v>0</v>
      </c>
      <c r="S121" s="215">
        <v>0.023800000000000002</v>
      </c>
      <c r="T121" s="216">
        <f>S121*H121</f>
        <v>0.061880000000000004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7" t="s">
        <v>132</v>
      </c>
      <c r="AT121" s="217" t="s">
        <v>127</v>
      </c>
      <c r="AU121" s="217" t="s">
        <v>83</v>
      </c>
      <c r="AY121" s="19" t="s">
        <v>124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9" t="s">
        <v>81</v>
      </c>
      <c r="BK121" s="218">
        <f>ROUND(I121*H121,2)</f>
        <v>0</v>
      </c>
      <c r="BL121" s="19" t="s">
        <v>132</v>
      </c>
      <c r="BM121" s="217" t="s">
        <v>219</v>
      </c>
    </row>
    <row r="122" s="2" customFormat="1">
      <c r="A122" s="40"/>
      <c r="B122" s="41"/>
      <c r="C122" s="42"/>
      <c r="D122" s="219" t="s">
        <v>134</v>
      </c>
      <c r="E122" s="42"/>
      <c r="F122" s="220" t="s">
        <v>220</v>
      </c>
      <c r="G122" s="42"/>
      <c r="H122" s="42"/>
      <c r="I122" s="221"/>
      <c r="J122" s="42"/>
      <c r="K122" s="42"/>
      <c r="L122" s="46"/>
      <c r="M122" s="222"/>
      <c r="N122" s="223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134</v>
      </c>
      <c r="AU122" s="19" t="s">
        <v>83</v>
      </c>
    </row>
    <row r="123" s="2" customFormat="1" ht="24.15" customHeight="1">
      <c r="A123" s="40"/>
      <c r="B123" s="41"/>
      <c r="C123" s="206" t="s">
        <v>221</v>
      </c>
      <c r="D123" s="206" t="s">
        <v>127</v>
      </c>
      <c r="E123" s="207" t="s">
        <v>222</v>
      </c>
      <c r="F123" s="208" t="s">
        <v>223</v>
      </c>
      <c r="G123" s="209" t="s">
        <v>138</v>
      </c>
      <c r="H123" s="210">
        <v>1</v>
      </c>
      <c r="I123" s="211"/>
      <c r="J123" s="212">
        <f>ROUND(I123*H123,2)</f>
        <v>0</v>
      </c>
      <c r="K123" s="208" t="s">
        <v>131</v>
      </c>
      <c r="L123" s="46"/>
      <c r="M123" s="213" t="s">
        <v>19</v>
      </c>
      <c r="N123" s="214" t="s">
        <v>44</v>
      </c>
      <c r="O123" s="86"/>
      <c r="P123" s="215">
        <f>O123*H123</f>
        <v>0</v>
      </c>
      <c r="Q123" s="215">
        <v>0.047840000000000001</v>
      </c>
      <c r="R123" s="215">
        <f>Q123*H123</f>
        <v>0.047840000000000001</v>
      </c>
      <c r="S123" s="215">
        <v>0</v>
      </c>
      <c r="T123" s="216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7" t="s">
        <v>132</v>
      </c>
      <c r="AT123" s="217" t="s">
        <v>127</v>
      </c>
      <c r="AU123" s="217" t="s">
        <v>83</v>
      </c>
      <c r="AY123" s="19" t="s">
        <v>124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9" t="s">
        <v>81</v>
      </c>
      <c r="BK123" s="218">
        <f>ROUND(I123*H123,2)</f>
        <v>0</v>
      </c>
      <c r="BL123" s="19" t="s">
        <v>132</v>
      </c>
      <c r="BM123" s="217" t="s">
        <v>224</v>
      </c>
    </row>
    <row r="124" s="2" customFormat="1">
      <c r="A124" s="40"/>
      <c r="B124" s="41"/>
      <c r="C124" s="42"/>
      <c r="D124" s="219" t="s">
        <v>134</v>
      </c>
      <c r="E124" s="42"/>
      <c r="F124" s="220" t="s">
        <v>225</v>
      </c>
      <c r="G124" s="42"/>
      <c r="H124" s="42"/>
      <c r="I124" s="221"/>
      <c r="J124" s="42"/>
      <c r="K124" s="42"/>
      <c r="L124" s="46"/>
      <c r="M124" s="222"/>
      <c r="N124" s="223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134</v>
      </c>
      <c r="AU124" s="19" t="s">
        <v>83</v>
      </c>
    </row>
    <row r="125" s="2" customFormat="1" ht="16.5" customHeight="1">
      <c r="A125" s="40"/>
      <c r="B125" s="41"/>
      <c r="C125" s="206" t="s">
        <v>226</v>
      </c>
      <c r="D125" s="206" t="s">
        <v>127</v>
      </c>
      <c r="E125" s="207" t="s">
        <v>227</v>
      </c>
      <c r="F125" s="208" t="s">
        <v>228</v>
      </c>
      <c r="G125" s="209" t="s">
        <v>138</v>
      </c>
      <c r="H125" s="210">
        <v>1</v>
      </c>
      <c r="I125" s="211"/>
      <c r="J125" s="212">
        <f>ROUND(I125*H125,2)</f>
        <v>0</v>
      </c>
      <c r="K125" s="208" t="s">
        <v>131</v>
      </c>
      <c r="L125" s="46"/>
      <c r="M125" s="213" t="s">
        <v>19</v>
      </c>
      <c r="N125" s="214" t="s">
        <v>44</v>
      </c>
      <c r="O125" s="86"/>
      <c r="P125" s="215">
        <f>O125*H125</f>
        <v>0</v>
      </c>
      <c r="Q125" s="215">
        <v>0.017600000000000001</v>
      </c>
      <c r="R125" s="215">
        <f>Q125*H125</f>
        <v>0.017600000000000001</v>
      </c>
      <c r="S125" s="215">
        <v>0</v>
      </c>
      <c r="T125" s="21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7" t="s">
        <v>132</v>
      </c>
      <c r="AT125" s="217" t="s">
        <v>127</v>
      </c>
      <c r="AU125" s="217" t="s">
        <v>83</v>
      </c>
      <c r="AY125" s="19" t="s">
        <v>124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9" t="s">
        <v>81</v>
      </c>
      <c r="BK125" s="218">
        <f>ROUND(I125*H125,2)</f>
        <v>0</v>
      </c>
      <c r="BL125" s="19" t="s">
        <v>132</v>
      </c>
      <c r="BM125" s="217" t="s">
        <v>229</v>
      </c>
    </row>
    <row r="126" s="2" customFormat="1">
      <c r="A126" s="40"/>
      <c r="B126" s="41"/>
      <c r="C126" s="42"/>
      <c r="D126" s="219" t="s">
        <v>134</v>
      </c>
      <c r="E126" s="42"/>
      <c r="F126" s="220" t="s">
        <v>230</v>
      </c>
      <c r="G126" s="42"/>
      <c r="H126" s="42"/>
      <c r="I126" s="221"/>
      <c r="J126" s="42"/>
      <c r="K126" s="42"/>
      <c r="L126" s="46"/>
      <c r="M126" s="222"/>
      <c r="N126" s="223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134</v>
      </c>
      <c r="AU126" s="19" t="s">
        <v>83</v>
      </c>
    </row>
    <row r="127" s="2" customFormat="1" ht="24.15" customHeight="1">
      <c r="A127" s="40"/>
      <c r="B127" s="41"/>
      <c r="C127" s="206" t="s">
        <v>231</v>
      </c>
      <c r="D127" s="206" t="s">
        <v>127</v>
      </c>
      <c r="E127" s="207" t="s">
        <v>232</v>
      </c>
      <c r="F127" s="208" t="s">
        <v>233</v>
      </c>
      <c r="G127" s="209" t="s">
        <v>218</v>
      </c>
      <c r="H127" s="210">
        <v>50</v>
      </c>
      <c r="I127" s="211"/>
      <c r="J127" s="212">
        <f>ROUND(I127*H127,2)</f>
        <v>0</v>
      </c>
      <c r="K127" s="208" t="s">
        <v>131</v>
      </c>
      <c r="L127" s="46"/>
      <c r="M127" s="213" t="s">
        <v>19</v>
      </c>
      <c r="N127" s="214" t="s">
        <v>44</v>
      </c>
      <c r="O127" s="86"/>
      <c r="P127" s="215">
        <f>O127*H127</f>
        <v>0</v>
      </c>
      <c r="Q127" s="215">
        <v>0</v>
      </c>
      <c r="R127" s="215">
        <f>Q127*H127</f>
        <v>0</v>
      </c>
      <c r="S127" s="215">
        <v>0</v>
      </c>
      <c r="T127" s="216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7" t="s">
        <v>132</v>
      </c>
      <c r="AT127" s="217" t="s">
        <v>127</v>
      </c>
      <c r="AU127" s="217" t="s">
        <v>83</v>
      </c>
      <c r="AY127" s="19" t="s">
        <v>124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9" t="s">
        <v>81</v>
      </c>
      <c r="BK127" s="218">
        <f>ROUND(I127*H127,2)</f>
        <v>0</v>
      </c>
      <c r="BL127" s="19" t="s">
        <v>132</v>
      </c>
      <c r="BM127" s="217" t="s">
        <v>234</v>
      </c>
    </row>
    <row r="128" s="2" customFormat="1">
      <c r="A128" s="40"/>
      <c r="B128" s="41"/>
      <c r="C128" s="42"/>
      <c r="D128" s="219" t="s">
        <v>134</v>
      </c>
      <c r="E128" s="42"/>
      <c r="F128" s="220" t="s">
        <v>235</v>
      </c>
      <c r="G128" s="42"/>
      <c r="H128" s="42"/>
      <c r="I128" s="221"/>
      <c r="J128" s="42"/>
      <c r="K128" s="42"/>
      <c r="L128" s="46"/>
      <c r="M128" s="222"/>
      <c r="N128" s="223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134</v>
      </c>
      <c r="AU128" s="19" t="s">
        <v>83</v>
      </c>
    </row>
    <row r="129" s="2" customFormat="1" ht="16.5" customHeight="1">
      <c r="A129" s="40"/>
      <c r="B129" s="41"/>
      <c r="C129" s="206" t="s">
        <v>7</v>
      </c>
      <c r="D129" s="206" t="s">
        <v>127</v>
      </c>
      <c r="E129" s="207" t="s">
        <v>236</v>
      </c>
      <c r="F129" s="208" t="s">
        <v>237</v>
      </c>
      <c r="G129" s="209" t="s">
        <v>138</v>
      </c>
      <c r="H129" s="210">
        <v>6</v>
      </c>
      <c r="I129" s="211"/>
      <c r="J129" s="212">
        <f>ROUND(I129*H129,2)</f>
        <v>0</v>
      </c>
      <c r="K129" s="208" t="s">
        <v>131</v>
      </c>
      <c r="L129" s="46"/>
      <c r="M129" s="213" t="s">
        <v>19</v>
      </c>
      <c r="N129" s="214" t="s">
        <v>44</v>
      </c>
      <c r="O129" s="86"/>
      <c r="P129" s="215">
        <f>O129*H129</f>
        <v>0</v>
      </c>
      <c r="Q129" s="215">
        <v>1.0000000000000001E-05</v>
      </c>
      <c r="R129" s="215">
        <f>Q129*H129</f>
        <v>6.0000000000000008E-05</v>
      </c>
      <c r="S129" s="215">
        <v>0.00075000000000000002</v>
      </c>
      <c r="T129" s="216">
        <f>S129*H129</f>
        <v>0.0045000000000000005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7" t="s">
        <v>132</v>
      </c>
      <c r="AT129" s="217" t="s">
        <v>127</v>
      </c>
      <c r="AU129" s="217" t="s">
        <v>83</v>
      </c>
      <c r="AY129" s="19" t="s">
        <v>124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9" t="s">
        <v>81</v>
      </c>
      <c r="BK129" s="218">
        <f>ROUND(I129*H129,2)</f>
        <v>0</v>
      </c>
      <c r="BL129" s="19" t="s">
        <v>132</v>
      </c>
      <c r="BM129" s="217" t="s">
        <v>238</v>
      </c>
    </row>
    <row r="130" s="2" customFormat="1">
      <c r="A130" s="40"/>
      <c r="B130" s="41"/>
      <c r="C130" s="42"/>
      <c r="D130" s="219" t="s">
        <v>134</v>
      </c>
      <c r="E130" s="42"/>
      <c r="F130" s="220" t="s">
        <v>239</v>
      </c>
      <c r="G130" s="42"/>
      <c r="H130" s="42"/>
      <c r="I130" s="221"/>
      <c r="J130" s="42"/>
      <c r="K130" s="42"/>
      <c r="L130" s="46"/>
      <c r="M130" s="222"/>
      <c r="N130" s="223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134</v>
      </c>
      <c r="AU130" s="19" t="s">
        <v>83</v>
      </c>
    </row>
    <row r="131" s="2" customFormat="1" ht="16.5" customHeight="1">
      <c r="A131" s="40"/>
      <c r="B131" s="41"/>
      <c r="C131" s="206" t="s">
        <v>240</v>
      </c>
      <c r="D131" s="206" t="s">
        <v>127</v>
      </c>
      <c r="E131" s="207" t="s">
        <v>241</v>
      </c>
      <c r="F131" s="208" t="s">
        <v>242</v>
      </c>
      <c r="G131" s="209" t="s">
        <v>218</v>
      </c>
      <c r="H131" s="210">
        <v>50</v>
      </c>
      <c r="I131" s="211"/>
      <c r="J131" s="212">
        <f>ROUND(I131*H131,2)</f>
        <v>0</v>
      </c>
      <c r="K131" s="208" t="s">
        <v>131</v>
      </c>
      <c r="L131" s="46"/>
      <c r="M131" s="213" t="s">
        <v>19</v>
      </c>
      <c r="N131" s="214" t="s">
        <v>44</v>
      </c>
      <c r="O131" s="86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7" t="s">
        <v>132</v>
      </c>
      <c r="AT131" s="217" t="s">
        <v>127</v>
      </c>
      <c r="AU131" s="217" t="s">
        <v>83</v>
      </c>
      <c r="AY131" s="19" t="s">
        <v>124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9" t="s">
        <v>81</v>
      </c>
      <c r="BK131" s="218">
        <f>ROUND(I131*H131,2)</f>
        <v>0</v>
      </c>
      <c r="BL131" s="19" t="s">
        <v>132</v>
      </c>
      <c r="BM131" s="217" t="s">
        <v>243</v>
      </c>
    </row>
    <row r="132" s="2" customFormat="1">
      <c r="A132" s="40"/>
      <c r="B132" s="41"/>
      <c r="C132" s="42"/>
      <c r="D132" s="219" t="s">
        <v>134</v>
      </c>
      <c r="E132" s="42"/>
      <c r="F132" s="220" t="s">
        <v>244</v>
      </c>
      <c r="G132" s="42"/>
      <c r="H132" s="42"/>
      <c r="I132" s="221"/>
      <c r="J132" s="42"/>
      <c r="K132" s="42"/>
      <c r="L132" s="46"/>
      <c r="M132" s="222"/>
      <c r="N132" s="223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134</v>
      </c>
      <c r="AU132" s="19" t="s">
        <v>83</v>
      </c>
    </row>
    <row r="133" s="2" customFormat="1" ht="24.15" customHeight="1">
      <c r="A133" s="40"/>
      <c r="B133" s="41"/>
      <c r="C133" s="206" t="s">
        <v>245</v>
      </c>
      <c r="D133" s="206" t="s">
        <v>127</v>
      </c>
      <c r="E133" s="207" t="s">
        <v>246</v>
      </c>
      <c r="F133" s="208" t="s">
        <v>247</v>
      </c>
      <c r="G133" s="209" t="s">
        <v>164</v>
      </c>
      <c r="H133" s="210">
        <v>0.066000000000000003</v>
      </c>
      <c r="I133" s="211"/>
      <c r="J133" s="212">
        <f>ROUND(I133*H133,2)</f>
        <v>0</v>
      </c>
      <c r="K133" s="208" t="s">
        <v>131</v>
      </c>
      <c r="L133" s="46"/>
      <c r="M133" s="213" t="s">
        <v>19</v>
      </c>
      <c r="N133" s="214" t="s">
        <v>44</v>
      </c>
      <c r="O133" s="86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7" t="s">
        <v>132</v>
      </c>
      <c r="AT133" s="217" t="s">
        <v>127</v>
      </c>
      <c r="AU133" s="217" t="s">
        <v>83</v>
      </c>
      <c r="AY133" s="19" t="s">
        <v>124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9" t="s">
        <v>81</v>
      </c>
      <c r="BK133" s="218">
        <f>ROUND(I133*H133,2)</f>
        <v>0</v>
      </c>
      <c r="BL133" s="19" t="s">
        <v>132</v>
      </c>
      <c r="BM133" s="217" t="s">
        <v>248</v>
      </c>
    </row>
    <row r="134" s="2" customFormat="1">
      <c r="A134" s="40"/>
      <c r="B134" s="41"/>
      <c r="C134" s="42"/>
      <c r="D134" s="219" t="s">
        <v>134</v>
      </c>
      <c r="E134" s="42"/>
      <c r="F134" s="220" t="s">
        <v>249</v>
      </c>
      <c r="G134" s="42"/>
      <c r="H134" s="42"/>
      <c r="I134" s="221"/>
      <c r="J134" s="42"/>
      <c r="K134" s="42"/>
      <c r="L134" s="46"/>
      <c r="M134" s="222"/>
      <c r="N134" s="223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134</v>
      </c>
      <c r="AU134" s="19" t="s">
        <v>83</v>
      </c>
    </row>
    <row r="135" s="12" customFormat="1" ht="22.8" customHeight="1">
      <c r="A135" s="12"/>
      <c r="B135" s="190"/>
      <c r="C135" s="191"/>
      <c r="D135" s="192" t="s">
        <v>72</v>
      </c>
      <c r="E135" s="204" t="s">
        <v>250</v>
      </c>
      <c r="F135" s="204" t="s">
        <v>251</v>
      </c>
      <c r="G135" s="191"/>
      <c r="H135" s="191"/>
      <c r="I135" s="194"/>
      <c r="J135" s="205">
        <f>BK135</f>
        <v>0</v>
      </c>
      <c r="K135" s="191"/>
      <c r="L135" s="196"/>
      <c r="M135" s="197"/>
      <c r="N135" s="198"/>
      <c r="O135" s="198"/>
      <c r="P135" s="199">
        <f>SUM(P136:P137)</f>
        <v>0</v>
      </c>
      <c r="Q135" s="198"/>
      <c r="R135" s="199">
        <f>SUM(R136:R137)</f>
        <v>0.00020000000000000001</v>
      </c>
      <c r="S135" s="198"/>
      <c r="T135" s="200">
        <f>SUM(T136:T137)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1" t="s">
        <v>83</v>
      </c>
      <c r="AT135" s="202" t="s">
        <v>72</v>
      </c>
      <c r="AU135" s="202" t="s">
        <v>81</v>
      </c>
      <c r="AY135" s="201" t="s">
        <v>124</v>
      </c>
      <c r="BK135" s="203">
        <f>SUM(BK136:BK137)</f>
        <v>0</v>
      </c>
    </row>
    <row r="136" s="2" customFormat="1" ht="24.15" customHeight="1">
      <c r="A136" s="40"/>
      <c r="B136" s="41"/>
      <c r="C136" s="206" t="s">
        <v>252</v>
      </c>
      <c r="D136" s="206" t="s">
        <v>127</v>
      </c>
      <c r="E136" s="207" t="s">
        <v>253</v>
      </c>
      <c r="F136" s="208" t="s">
        <v>254</v>
      </c>
      <c r="G136" s="209" t="s">
        <v>130</v>
      </c>
      <c r="H136" s="210">
        <v>10</v>
      </c>
      <c r="I136" s="211"/>
      <c r="J136" s="212">
        <f>ROUND(I136*H136,2)</f>
        <v>0</v>
      </c>
      <c r="K136" s="208" t="s">
        <v>131</v>
      </c>
      <c r="L136" s="46"/>
      <c r="M136" s="213" t="s">
        <v>19</v>
      </c>
      <c r="N136" s="214" t="s">
        <v>44</v>
      </c>
      <c r="O136" s="86"/>
      <c r="P136" s="215">
        <f>O136*H136</f>
        <v>0</v>
      </c>
      <c r="Q136" s="215">
        <v>2.0000000000000002E-05</v>
      </c>
      <c r="R136" s="215">
        <f>Q136*H136</f>
        <v>0.00020000000000000001</v>
      </c>
      <c r="S136" s="215">
        <v>0</v>
      </c>
      <c r="T136" s="21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7" t="s">
        <v>132</v>
      </c>
      <c r="AT136" s="217" t="s">
        <v>127</v>
      </c>
      <c r="AU136" s="217" t="s">
        <v>83</v>
      </c>
      <c r="AY136" s="19" t="s">
        <v>124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9" t="s">
        <v>81</v>
      </c>
      <c r="BK136" s="218">
        <f>ROUND(I136*H136,2)</f>
        <v>0</v>
      </c>
      <c r="BL136" s="19" t="s">
        <v>132</v>
      </c>
      <c r="BM136" s="217" t="s">
        <v>255</v>
      </c>
    </row>
    <row r="137" s="2" customFormat="1">
      <c r="A137" s="40"/>
      <c r="B137" s="41"/>
      <c r="C137" s="42"/>
      <c r="D137" s="219" t="s">
        <v>134</v>
      </c>
      <c r="E137" s="42"/>
      <c r="F137" s="220" t="s">
        <v>256</v>
      </c>
      <c r="G137" s="42"/>
      <c r="H137" s="42"/>
      <c r="I137" s="221"/>
      <c r="J137" s="42"/>
      <c r="K137" s="42"/>
      <c r="L137" s="46"/>
      <c r="M137" s="222"/>
      <c r="N137" s="223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134</v>
      </c>
      <c r="AU137" s="19" t="s">
        <v>83</v>
      </c>
    </row>
    <row r="138" s="12" customFormat="1" ht="25.92" customHeight="1">
      <c r="A138" s="12"/>
      <c r="B138" s="190"/>
      <c r="C138" s="191"/>
      <c r="D138" s="192" t="s">
        <v>72</v>
      </c>
      <c r="E138" s="193" t="s">
        <v>257</v>
      </c>
      <c r="F138" s="193" t="s">
        <v>258</v>
      </c>
      <c r="G138" s="191"/>
      <c r="H138" s="191"/>
      <c r="I138" s="194"/>
      <c r="J138" s="195">
        <f>BK138</f>
        <v>0</v>
      </c>
      <c r="K138" s="191"/>
      <c r="L138" s="196"/>
      <c r="M138" s="197"/>
      <c r="N138" s="198"/>
      <c r="O138" s="198"/>
      <c r="P138" s="199">
        <f>P139</f>
        <v>0</v>
      </c>
      <c r="Q138" s="198"/>
      <c r="R138" s="199">
        <f>R139</f>
        <v>0</v>
      </c>
      <c r="S138" s="198"/>
      <c r="T138" s="200">
        <f>T139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01" t="s">
        <v>146</v>
      </c>
      <c r="AT138" s="202" t="s">
        <v>72</v>
      </c>
      <c r="AU138" s="202" t="s">
        <v>73</v>
      </c>
      <c r="AY138" s="201" t="s">
        <v>124</v>
      </c>
      <c r="BK138" s="203">
        <f>BK139</f>
        <v>0</v>
      </c>
    </row>
    <row r="139" s="2" customFormat="1" ht="21.75" customHeight="1">
      <c r="A139" s="40"/>
      <c r="B139" s="41"/>
      <c r="C139" s="206" t="s">
        <v>259</v>
      </c>
      <c r="D139" s="206" t="s">
        <v>127</v>
      </c>
      <c r="E139" s="207" t="s">
        <v>260</v>
      </c>
      <c r="F139" s="208" t="s">
        <v>261</v>
      </c>
      <c r="G139" s="209" t="s">
        <v>262</v>
      </c>
      <c r="H139" s="210">
        <v>24</v>
      </c>
      <c r="I139" s="211"/>
      <c r="J139" s="212">
        <f>ROUND(I139*H139,2)</f>
        <v>0</v>
      </c>
      <c r="K139" s="208" t="s">
        <v>19</v>
      </c>
      <c r="L139" s="46"/>
      <c r="M139" s="234" t="s">
        <v>19</v>
      </c>
      <c r="N139" s="235" t="s">
        <v>44</v>
      </c>
      <c r="O139" s="236"/>
      <c r="P139" s="237">
        <f>O139*H139</f>
        <v>0</v>
      </c>
      <c r="Q139" s="237">
        <v>0</v>
      </c>
      <c r="R139" s="237">
        <f>Q139*H139</f>
        <v>0</v>
      </c>
      <c r="S139" s="237">
        <v>0</v>
      </c>
      <c r="T139" s="238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7" t="s">
        <v>263</v>
      </c>
      <c r="AT139" s="217" t="s">
        <v>127</v>
      </c>
      <c r="AU139" s="217" t="s">
        <v>81</v>
      </c>
      <c r="AY139" s="19" t="s">
        <v>124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9" t="s">
        <v>81</v>
      </c>
      <c r="BK139" s="218">
        <f>ROUND(I139*H139,2)</f>
        <v>0</v>
      </c>
      <c r="BL139" s="19" t="s">
        <v>263</v>
      </c>
      <c r="BM139" s="217" t="s">
        <v>264</v>
      </c>
    </row>
    <row r="140" s="2" customFormat="1" ht="6.96" customHeight="1">
      <c r="A140" s="40"/>
      <c r="B140" s="61"/>
      <c r="C140" s="62"/>
      <c r="D140" s="62"/>
      <c r="E140" s="62"/>
      <c r="F140" s="62"/>
      <c r="G140" s="62"/>
      <c r="H140" s="62"/>
      <c r="I140" s="62"/>
      <c r="J140" s="62"/>
      <c r="K140" s="62"/>
      <c r="L140" s="46"/>
      <c r="M140" s="40"/>
      <c r="O140" s="40"/>
      <c r="P140" s="40"/>
      <c r="Q140" s="40"/>
      <c r="R140" s="40"/>
      <c r="S140" s="40"/>
      <c r="T140" s="40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</row>
  </sheetData>
  <sheetProtection sheet="1" autoFilter="0" formatColumns="0" formatRows="0" objects="1" scenarios="1" spinCount="100000" saltValue="UjEKnIEyjLn9fxDEqd4Q11tdUoXUizbQ9ZFvEebORvKTXCimcIEHB4H3zVnzERegO9Y3avWLtTDIyech4BRB7Q==" hashValue="pXYieGD59GgBR+5arIAzn1pcWK4FSh6NWJj2Kqs/k7EbI95atj/LchOJ2jc52HGoiGy/Zixxw0H+B/th9H986w==" algorithmName="SHA-512" password="CC35"/>
  <autoFilter ref="C84:K139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5_01/733110806"/>
    <hyperlink ref="F91" r:id="rId2" display="https://podminky.urs.cz/item/CS_URS_2025_01/733191923"/>
    <hyperlink ref="F93" r:id="rId3" display="https://podminky.urs.cz/item/CS_URS_2025_01/733222302"/>
    <hyperlink ref="F95" r:id="rId4" display="https://podminky.urs.cz/item/CS_URS_2025_01/733224222"/>
    <hyperlink ref="F97" r:id="rId5" display="https://podminky.urs.cz/item/CS_URS_2025_01/733291101"/>
    <hyperlink ref="F99" r:id="rId6" display="https://podminky.urs.cz/item/CS_URS_2025_01/733811231"/>
    <hyperlink ref="F101" r:id="rId7" display="https://podminky.urs.cz/item/CS_URS_2025_01/998733101"/>
    <hyperlink ref="F104" r:id="rId8" display="https://podminky.urs.cz/item/CS_URS_2025_01/734209113"/>
    <hyperlink ref="F107" r:id="rId9" display="https://podminky.urs.cz/item/CS_URS_2025_01/734221682"/>
    <hyperlink ref="F109" r:id="rId10" display="https://podminky.urs.cz/item/CS_URS_2025_01/734221684"/>
    <hyperlink ref="F111" r:id="rId11" display="https://podminky.urs.cz/item/CS_URS_2025_01/734261402"/>
    <hyperlink ref="F113" r:id="rId12" display="https://podminky.urs.cz/item/CS_URS_2025_01/734291122"/>
    <hyperlink ref="F115" r:id="rId13" display="https://podminky.urs.cz/item/CS_URS_2025_01/734292713"/>
    <hyperlink ref="F117" r:id="rId14" display="https://podminky.urs.cz/item/CS_URS_2025_01/998734101"/>
    <hyperlink ref="F120" r:id="rId15" display="https://podminky.urs.cz/item/CS_URS_2025_01/735000912"/>
    <hyperlink ref="F122" r:id="rId16" display="https://podminky.urs.cz/item/CS_URS_2025_01/735111810"/>
    <hyperlink ref="F124" r:id="rId17" display="https://podminky.urs.cz/item/CS_URS_2025_01/735152580"/>
    <hyperlink ref="F126" r:id="rId18" display="https://podminky.urs.cz/item/CS_URS_2025_01/735160144"/>
    <hyperlink ref="F128" r:id="rId19" display="https://podminky.urs.cz/item/CS_URS_2025_01/735191910"/>
    <hyperlink ref="F130" r:id="rId20" display="https://podminky.urs.cz/item/CS_URS_2025_01/735291800"/>
    <hyperlink ref="F132" r:id="rId21" display="https://podminky.urs.cz/item/CS_URS_2025_01/735494811"/>
    <hyperlink ref="F134" r:id="rId22" display="https://podminky.urs.cz/item/CS_URS_2025_01/998735101"/>
    <hyperlink ref="F137" r:id="rId23" display="https://podminky.urs.cz/item/CS_URS_2025_01/783614653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4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86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83</v>
      </c>
    </row>
    <row r="4" s="1" customFormat="1" ht="24.96" customHeight="1">
      <c r="B4" s="22"/>
      <c r="D4" s="132" t="s">
        <v>96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Rekonstrukce soc.zařízení u tělocvičny, Gymnázium Fr.Živného, Bohumín,Jana Palacha 794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97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265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9. 6. 2025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35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36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35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36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ROUND(J82,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ROUND((SUM(BE82:BE136)),  2)</f>
        <v>0</v>
      </c>
      <c r="G33" s="40"/>
      <c r="H33" s="40"/>
      <c r="I33" s="150">
        <v>0.20999999999999999</v>
      </c>
      <c r="J33" s="149">
        <f>ROUND(((SUM(BE82:BE136))*I33),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ROUND((SUM(BF82:BF136)),  2)</f>
        <v>0</v>
      </c>
      <c r="G34" s="40"/>
      <c r="H34" s="40"/>
      <c r="I34" s="150">
        <v>0.12</v>
      </c>
      <c r="J34" s="149">
        <f>ROUND(((SUM(BF82:BF136))*I34),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ROUND((SUM(BG82:BG136)),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ROUND((SUM(BH82:BH136)),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ROUND((SUM(BI82:BI136)),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99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Rekonstrukce soc.zařízení u tělocvičny, Gymnázium Fr.Živného, Bohumín,Jana Palacha 794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97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 xml:space="preserve">D.1.2.3 - VZDUCHOTECHNIKA 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Bohumín </v>
      </c>
      <c r="G52" s="42"/>
      <c r="H52" s="42"/>
      <c r="I52" s="34" t="s">
        <v>23</v>
      </c>
      <c r="J52" s="74" t="str">
        <f>IF(J12="","",J12)</f>
        <v>9. 6. 2025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Gymnázium Fr.Živného, Bohumín,Jana Palacha 794,p. </v>
      </c>
      <c r="G54" s="42"/>
      <c r="H54" s="42"/>
      <c r="I54" s="34" t="s">
        <v>31</v>
      </c>
      <c r="J54" s="38" t="str">
        <f>E21</f>
        <v xml:space="preserve">Lenka Jerakasová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 xml:space="preserve">Lenka Jerakasová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100</v>
      </c>
      <c r="D57" s="164"/>
      <c r="E57" s="164"/>
      <c r="F57" s="164"/>
      <c r="G57" s="164"/>
      <c r="H57" s="164"/>
      <c r="I57" s="164"/>
      <c r="J57" s="165" t="s">
        <v>101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J82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102</v>
      </c>
    </row>
    <row r="60" s="9" customFormat="1" ht="24.96" customHeight="1">
      <c r="A60" s="9"/>
      <c r="B60" s="167"/>
      <c r="C60" s="168"/>
      <c r="D60" s="169" t="s">
        <v>103</v>
      </c>
      <c r="E60" s="170"/>
      <c r="F60" s="170"/>
      <c r="G60" s="170"/>
      <c r="H60" s="170"/>
      <c r="I60" s="170"/>
      <c r="J60" s="171">
        <f>J83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266</v>
      </c>
      <c r="E61" s="176"/>
      <c r="F61" s="176"/>
      <c r="G61" s="176"/>
      <c r="H61" s="176"/>
      <c r="I61" s="176"/>
      <c r="J61" s="177">
        <f>J84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7"/>
      <c r="C62" s="168"/>
      <c r="D62" s="169" t="s">
        <v>108</v>
      </c>
      <c r="E62" s="170"/>
      <c r="F62" s="170"/>
      <c r="G62" s="170"/>
      <c r="H62" s="170"/>
      <c r="I62" s="170"/>
      <c r="J62" s="171">
        <f>J132</f>
        <v>0</v>
      </c>
      <c r="K62" s="168"/>
      <c r="L62" s="172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2" customFormat="1" ht="21.84" customHeight="1">
      <c r="A63" s="40"/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6.96" customHeight="1">
      <c r="A64" s="40"/>
      <c r="B64" s="61"/>
      <c r="C64" s="62"/>
      <c r="D64" s="62"/>
      <c r="E64" s="62"/>
      <c r="F64" s="62"/>
      <c r="G64" s="62"/>
      <c r="H64" s="62"/>
      <c r="I64" s="62"/>
      <c r="J64" s="62"/>
      <c r="K64" s="6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8" s="2" customFormat="1" ht="6.96" customHeight="1">
      <c r="A68" s="40"/>
      <c r="B68" s="63"/>
      <c r="C68" s="64"/>
      <c r="D68" s="64"/>
      <c r="E68" s="64"/>
      <c r="F68" s="64"/>
      <c r="G68" s="64"/>
      <c r="H68" s="64"/>
      <c r="I68" s="64"/>
      <c r="J68" s="64"/>
      <c r="K68" s="64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24.96" customHeight="1">
      <c r="A69" s="40"/>
      <c r="B69" s="41"/>
      <c r="C69" s="25" t="s">
        <v>109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16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162" t="str">
        <f>E7</f>
        <v>Rekonstrukce soc.zařízení u tělocvičny, Gymnázium Fr.Živného, Bohumín,Jana Palacha 794</v>
      </c>
      <c r="F72" s="34"/>
      <c r="G72" s="34"/>
      <c r="H72" s="34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97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71" t="str">
        <f>E9</f>
        <v xml:space="preserve">D.1.2.3 - VZDUCHOTECHNIKA </v>
      </c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21</v>
      </c>
      <c r="D76" s="42"/>
      <c r="E76" s="42"/>
      <c r="F76" s="29" t="str">
        <f>F12</f>
        <v xml:space="preserve">Bohumín </v>
      </c>
      <c r="G76" s="42"/>
      <c r="H76" s="42"/>
      <c r="I76" s="34" t="s">
        <v>23</v>
      </c>
      <c r="J76" s="74" t="str">
        <f>IF(J12="","",J12)</f>
        <v>9. 6. 2025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25</v>
      </c>
      <c r="D78" s="42"/>
      <c r="E78" s="42"/>
      <c r="F78" s="29" t="str">
        <f>E15</f>
        <v xml:space="preserve">Gymnázium Fr.Živného, Bohumín,Jana Palacha 794,p. </v>
      </c>
      <c r="G78" s="42"/>
      <c r="H78" s="42"/>
      <c r="I78" s="34" t="s">
        <v>31</v>
      </c>
      <c r="J78" s="38" t="str">
        <f>E21</f>
        <v xml:space="preserve">Lenka Jerakasová 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4" t="s">
        <v>29</v>
      </c>
      <c r="D79" s="42"/>
      <c r="E79" s="42"/>
      <c r="F79" s="29" t="str">
        <f>IF(E18="","",E18)</f>
        <v>Vyplň údaj</v>
      </c>
      <c r="G79" s="42"/>
      <c r="H79" s="42"/>
      <c r="I79" s="34" t="s">
        <v>34</v>
      </c>
      <c r="J79" s="38" t="str">
        <f>E24</f>
        <v xml:space="preserve">Lenka Jerakasová 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0.32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1" customFormat="1" ht="29.28" customHeight="1">
      <c r="A81" s="179"/>
      <c r="B81" s="180"/>
      <c r="C81" s="181" t="s">
        <v>110</v>
      </c>
      <c r="D81" s="182" t="s">
        <v>58</v>
      </c>
      <c r="E81" s="182" t="s">
        <v>54</v>
      </c>
      <c r="F81" s="182" t="s">
        <v>55</v>
      </c>
      <c r="G81" s="182" t="s">
        <v>111</v>
      </c>
      <c r="H81" s="182" t="s">
        <v>112</v>
      </c>
      <c r="I81" s="182" t="s">
        <v>113</v>
      </c>
      <c r="J81" s="182" t="s">
        <v>101</v>
      </c>
      <c r="K81" s="183" t="s">
        <v>114</v>
      </c>
      <c r="L81" s="184"/>
      <c r="M81" s="94" t="s">
        <v>19</v>
      </c>
      <c r="N81" s="95" t="s">
        <v>43</v>
      </c>
      <c r="O81" s="95" t="s">
        <v>115</v>
      </c>
      <c r="P81" s="95" t="s">
        <v>116</v>
      </c>
      <c r="Q81" s="95" t="s">
        <v>117</v>
      </c>
      <c r="R81" s="95" t="s">
        <v>118</v>
      </c>
      <c r="S81" s="95" t="s">
        <v>119</v>
      </c>
      <c r="T81" s="96" t="s">
        <v>120</v>
      </c>
      <c r="U81" s="179"/>
      <c r="V81" s="179"/>
      <c r="W81" s="179"/>
      <c r="X81" s="179"/>
      <c r="Y81" s="179"/>
      <c r="Z81" s="179"/>
      <c r="AA81" s="179"/>
      <c r="AB81" s="179"/>
      <c r="AC81" s="179"/>
      <c r="AD81" s="179"/>
      <c r="AE81" s="179"/>
    </row>
    <row r="82" s="2" customFormat="1" ht="22.8" customHeight="1">
      <c r="A82" s="40"/>
      <c r="B82" s="41"/>
      <c r="C82" s="101" t="s">
        <v>121</v>
      </c>
      <c r="D82" s="42"/>
      <c r="E82" s="42"/>
      <c r="F82" s="42"/>
      <c r="G82" s="42"/>
      <c r="H82" s="42"/>
      <c r="I82" s="42"/>
      <c r="J82" s="185">
        <f>BK82</f>
        <v>0</v>
      </c>
      <c r="K82" s="42"/>
      <c r="L82" s="46"/>
      <c r="M82" s="97"/>
      <c r="N82" s="186"/>
      <c r="O82" s="98"/>
      <c r="P82" s="187">
        <f>P83+P132</f>
        <v>0</v>
      </c>
      <c r="Q82" s="98"/>
      <c r="R82" s="187">
        <f>R83+R132</f>
        <v>0.052889999999999993</v>
      </c>
      <c r="S82" s="98"/>
      <c r="T82" s="188">
        <f>T83+T132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T82" s="19" t="s">
        <v>72</v>
      </c>
      <c r="AU82" s="19" t="s">
        <v>102</v>
      </c>
      <c r="BK82" s="189">
        <f>BK83+BK132</f>
        <v>0</v>
      </c>
    </row>
    <row r="83" s="12" customFormat="1" ht="25.92" customHeight="1">
      <c r="A83" s="12"/>
      <c r="B83" s="190"/>
      <c r="C83" s="191"/>
      <c r="D83" s="192" t="s">
        <v>72</v>
      </c>
      <c r="E83" s="193" t="s">
        <v>122</v>
      </c>
      <c r="F83" s="193" t="s">
        <v>123</v>
      </c>
      <c r="G83" s="191"/>
      <c r="H83" s="191"/>
      <c r="I83" s="194"/>
      <c r="J83" s="195">
        <f>BK83</f>
        <v>0</v>
      </c>
      <c r="K83" s="191"/>
      <c r="L83" s="196"/>
      <c r="M83" s="197"/>
      <c r="N83" s="198"/>
      <c r="O83" s="198"/>
      <c r="P83" s="199">
        <f>P84</f>
        <v>0</v>
      </c>
      <c r="Q83" s="198"/>
      <c r="R83" s="199">
        <f>R84</f>
        <v>0.052889999999999993</v>
      </c>
      <c r="S83" s="198"/>
      <c r="T83" s="200">
        <f>T84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83</v>
      </c>
      <c r="AT83" s="202" t="s">
        <v>72</v>
      </c>
      <c r="AU83" s="202" t="s">
        <v>73</v>
      </c>
      <c r="AY83" s="201" t="s">
        <v>124</v>
      </c>
      <c r="BK83" s="203">
        <f>BK84</f>
        <v>0</v>
      </c>
    </row>
    <row r="84" s="12" customFormat="1" ht="22.8" customHeight="1">
      <c r="A84" s="12"/>
      <c r="B84" s="190"/>
      <c r="C84" s="191"/>
      <c r="D84" s="192" t="s">
        <v>72</v>
      </c>
      <c r="E84" s="204" t="s">
        <v>267</v>
      </c>
      <c r="F84" s="204" t="s">
        <v>268</v>
      </c>
      <c r="G84" s="191"/>
      <c r="H84" s="191"/>
      <c r="I84" s="194"/>
      <c r="J84" s="205">
        <f>BK84</f>
        <v>0</v>
      </c>
      <c r="K84" s="191"/>
      <c r="L84" s="196"/>
      <c r="M84" s="197"/>
      <c r="N84" s="198"/>
      <c r="O84" s="198"/>
      <c r="P84" s="199">
        <f>SUM(P85:P131)</f>
        <v>0</v>
      </c>
      <c r="Q84" s="198"/>
      <c r="R84" s="199">
        <f>SUM(R85:R131)</f>
        <v>0.052889999999999993</v>
      </c>
      <c r="S84" s="198"/>
      <c r="T84" s="200">
        <f>SUM(T85:T131)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1" t="s">
        <v>83</v>
      </c>
      <c r="AT84" s="202" t="s">
        <v>72</v>
      </c>
      <c r="AU84" s="202" t="s">
        <v>81</v>
      </c>
      <c r="AY84" s="201" t="s">
        <v>124</v>
      </c>
      <c r="BK84" s="203">
        <f>SUM(BK85:BK131)</f>
        <v>0</v>
      </c>
    </row>
    <row r="85" s="2" customFormat="1" ht="24.15" customHeight="1">
      <c r="A85" s="40"/>
      <c r="B85" s="41"/>
      <c r="C85" s="206" t="s">
        <v>81</v>
      </c>
      <c r="D85" s="206" t="s">
        <v>127</v>
      </c>
      <c r="E85" s="207" t="s">
        <v>269</v>
      </c>
      <c r="F85" s="208" t="s">
        <v>270</v>
      </c>
      <c r="G85" s="209" t="s">
        <v>138</v>
      </c>
      <c r="H85" s="210">
        <v>1</v>
      </c>
      <c r="I85" s="211"/>
      <c r="J85" s="212">
        <f>ROUND(I85*H85,2)</f>
        <v>0</v>
      </c>
      <c r="K85" s="208" t="s">
        <v>131</v>
      </c>
      <c r="L85" s="46"/>
      <c r="M85" s="213" t="s">
        <v>19</v>
      </c>
      <c r="N85" s="214" t="s">
        <v>44</v>
      </c>
      <c r="O85" s="86"/>
      <c r="P85" s="215">
        <f>O85*H85</f>
        <v>0</v>
      </c>
      <c r="Q85" s="215">
        <v>0</v>
      </c>
      <c r="R85" s="215">
        <f>Q85*H85</f>
        <v>0</v>
      </c>
      <c r="S85" s="215">
        <v>0</v>
      </c>
      <c r="T85" s="216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17" t="s">
        <v>132</v>
      </c>
      <c r="AT85" s="217" t="s">
        <v>127</v>
      </c>
      <c r="AU85" s="217" t="s">
        <v>83</v>
      </c>
      <c r="AY85" s="19" t="s">
        <v>124</v>
      </c>
      <c r="BE85" s="218">
        <f>IF(N85="základní",J85,0)</f>
        <v>0</v>
      </c>
      <c r="BF85" s="218">
        <f>IF(N85="snížená",J85,0)</f>
        <v>0</v>
      </c>
      <c r="BG85" s="218">
        <f>IF(N85="zákl. přenesená",J85,0)</f>
        <v>0</v>
      </c>
      <c r="BH85" s="218">
        <f>IF(N85="sníž. přenesená",J85,0)</f>
        <v>0</v>
      </c>
      <c r="BI85" s="218">
        <f>IF(N85="nulová",J85,0)</f>
        <v>0</v>
      </c>
      <c r="BJ85" s="19" t="s">
        <v>81</v>
      </c>
      <c r="BK85" s="218">
        <f>ROUND(I85*H85,2)</f>
        <v>0</v>
      </c>
      <c r="BL85" s="19" t="s">
        <v>132</v>
      </c>
      <c r="BM85" s="217" t="s">
        <v>271</v>
      </c>
    </row>
    <row r="86" s="2" customFormat="1">
      <c r="A86" s="40"/>
      <c r="B86" s="41"/>
      <c r="C86" s="42"/>
      <c r="D86" s="219" t="s">
        <v>134</v>
      </c>
      <c r="E86" s="42"/>
      <c r="F86" s="220" t="s">
        <v>272</v>
      </c>
      <c r="G86" s="42"/>
      <c r="H86" s="42"/>
      <c r="I86" s="221"/>
      <c r="J86" s="42"/>
      <c r="K86" s="42"/>
      <c r="L86" s="46"/>
      <c r="M86" s="222"/>
      <c r="N86" s="223"/>
      <c r="O86" s="86"/>
      <c r="P86" s="86"/>
      <c r="Q86" s="86"/>
      <c r="R86" s="86"/>
      <c r="S86" s="86"/>
      <c r="T86" s="87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134</v>
      </c>
      <c r="AU86" s="19" t="s">
        <v>83</v>
      </c>
    </row>
    <row r="87" s="2" customFormat="1" ht="16.5" customHeight="1">
      <c r="A87" s="40"/>
      <c r="B87" s="41"/>
      <c r="C87" s="224" t="s">
        <v>83</v>
      </c>
      <c r="D87" s="224" t="s">
        <v>175</v>
      </c>
      <c r="E87" s="225" t="s">
        <v>273</v>
      </c>
      <c r="F87" s="226" t="s">
        <v>274</v>
      </c>
      <c r="G87" s="227" t="s">
        <v>138</v>
      </c>
      <c r="H87" s="228">
        <v>1</v>
      </c>
      <c r="I87" s="229"/>
      <c r="J87" s="230">
        <f>ROUND(I87*H87,2)</f>
        <v>0</v>
      </c>
      <c r="K87" s="226" t="s">
        <v>131</v>
      </c>
      <c r="L87" s="231"/>
      <c r="M87" s="232" t="s">
        <v>19</v>
      </c>
      <c r="N87" s="233" t="s">
        <v>44</v>
      </c>
      <c r="O87" s="86"/>
      <c r="P87" s="215">
        <f>O87*H87</f>
        <v>0</v>
      </c>
      <c r="Q87" s="215">
        <v>0.0050000000000000001</v>
      </c>
      <c r="R87" s="215">
        <f>Q87*H87</f>
        <v>0.0050000000000000001</v>
      </c>
      <c r="S87" s="215">
        <v>0</v>
      </c>
      <c r="T87" s="216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7" t="s">
        <v>178</v>
      </c>
      <c r="AT87" s="217" t="s">
        <v>175</v>
      </c>
      <c r="AU87" s="217" t="s">
        <v>83</v>
      </c>
      <c r="AY87" s="19" t="s">
        <v>124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9" t="s">
        <v>81</v>
      </c>
      <c r="BK87" s="218">
        <f>ROUND(I87*H87,2)</f>
        <v>0</v>
      </c>
      <c r="BL87" s="19" t="s">
        <v>132</v>
      </c>
      <c r="BM87" s="217" t="s">
        <v>275</v>
      </c>
    </row>
    <row r="88" s="2" customFormat="1" ht="16.5" customHeight="1">
      <c r="A88" s="40"/>
      <c r="B88" s="41"/>
      <c r="C88" s="206" t="s">
        <v>141</v>
      </c>
      <c r="D88" s="206" t="s">
        <v>127</v>
      </c>
      <c r="E88" s="207" t="s">
        <v>276</v>
      </c>
      <c r="F88" s="208" t="s">
        <v>277</v>
      </c>
      <c r="G88" s="209" t="s">
        <v>138</v>
      </c>
      <c r="H88" s="210">
        <v>4</v>
      </c>
      <c r="I88" s="211"/>
      <c r="J88" s="212">
        <f>ROUND(I88*H88,2)</f>
        <v>0</v>
      </c>
      <c r="K88" s="208" t="s">
        <v>131</v>
      </c>
      <c r="L88" s="46"/>
      <c r="M88" s="213" t="s">
        <v>19</v>
      </c>
      <c r="N88" s="214" t="s">
        <v>44</v>
      </c>
      <c r="O88" s="86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7" t="s">
        <v>132</v>
      </c>
      <c r="AT88" s="217" t="s">
        <v>127</v>
      </c>
      <c r="AU88" s="217" t="s">
        <v>83</v>
      </c>
      <c r="AY88" s="19" t="s">
        <v>124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9" t="s">
        <v>81</v>
      </c>
      <c r="BK88" s="218">
        <f>ROUND(I88*H88,2)</f>
        <v>0</v>
      </c>
      <c r="BL88" s="19" t="s">
        <v>132</v>
      </c>
      <c r="BM88" s="217" t="s">
        <v>278</v>
      </c>
    </row>
    <row r="89" s="2" customFormat="1">
      <c r="A89" s="40"/>
      <c r="B89" s="41"/>
      <c r="C89" s="42"/>
      <c r="D89" s="219" t="s">
        <v>134</v>
      </c>
      <c r="E89" s="42"/>
      <c r="F89" s="220" t="s">
        <v>279</v>
      </c>
      <c r="G89" s="42"/>
      <c r="H89" s="42"/>
      <c r="I89" s="221"/>
      <c r="J89" s="42"/>
      <c r="K89" s="42"/>
      <c r="L89" s="46"/>
      <c r="M89" s="222"/>
      <c r="N89" s="223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134</v>
      </c>
      <c r="AU89" s="19" t="s">
        <v>83</v>
      </c>
    </row>
    <row r="90" s="2" customFormat="1" ht="16.5" customHeight="1">
      <c r="A90" s="40"/>
      <c r="B90" s="41"/>
      <c r="C90" s="206" t="s">
        <v>146</v>
      </c>
      <c r="D90" s="206" t="s">
        <v>127</v>
      </c>
      <c r="E90" s="207" t="s">
        <v>280</v>
      </c>
      <c r="F90" s="208" t="s">
        <v>281</v>
      </c>
      <c r="G90" s="209" t="s">
        <v>138</v>
      </c>
      <c r="H90" s="210">
        <v>4</v>
      </c>
      <c r="I90" s="211"/>
      <c r="J90" s="212">
        <f>ROUND(I90*H90,2)</f>
        <v>0</v>
      </c>
      <c r="K90" s="208" t="s">
        <v>131</v>
      </c>
      <c r="L90" s="46"/>
      <c r="M90" s="213" t="s">
        <v>19</v>
      </c>
      <c r="N90" s="214" t="s">
        <v>44</v>
      </c>
      <c r="O90" s="86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7" t="s">
        <v>132</v>
      </c>
      <c r="AT90" s="217" t="s">
        <v>127</v>
      </c>
      <c r="AU90" s="217" t="s">
        <v>83</v>
      </c>
      <c r="AY90" s="19" t="s">
        <v>124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9" t="s">
        <v>81</v>
      </c>
      <c r="BK90" s="218">
        <f>ROUND(I90*H90,2)</f>
        <v>0</v>
      </c>
      <c r="BL90" s="19" t="s">
        <v>132</v>
      </c>
      <c r="BM90" s="217" t="s">
        <v>282</v>
      </c>
    </row>
    <row r="91" s="2" customFormat="1">
      <c r="A91" s="40"/>
      <c r="B91" s="41"/>
      <c r="C91" s="42"/>
      <c r="D91" s="219" t="s">
        <v>134</v>
      </c>
      <c r="E91" s="42"/>
      <c r="F91" s="220" t="s">
        <v>283</v>
      </c>
      <c r="G91" s="42"/>
      <c r="H91" s="42"/>
      <c r="I91" s="221"/>
      <c r="J91" s="42"/>
      <c r="K91" s="42"/>
      <c r="L91" s="46"/>
      <c r="M91" s="222"/>
      <c r="N91" s="223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134</v>
      </c>
      <c r="AU91" s="19" t="s">
        <v>83</v>
      </c>
    </row>
    <row r="92" s="2" customFormat="1" ht="16.5" customHeight="1">
      <c r="A92" s="40"/>
      <c r="B92" s="41"/>
      <c r="C92" s="224" t="s">
        <v>151</v>
      </c>
      <c r="D92" s="224" t="s">
        <v>175</v>
      </c>
      <c r="E92" s="225" t="s">
        <v>284</v>
      </c>
      <c r="F92" s="226" t="s">
        <v>285</v>
      </c>
      <c r="G92" s="227" t="s">
        <v>138</v>
      </c>
      <c r="H92" s="228">
        <v>1</v>
      </c>
      <c r="I92" s="229"/>
      <c r="J92" s="230">
        <f>ROUND(I92*H92,2)</f>
        <v>0</v>
      </c>
      <c r="K92" s="226" t="s">
        <v>131</v>
      </c>
      <c r="L92" s="231"/>
      <c r="M92" s="232" t="s">
        <v>19</v>
      </c>
      <c r="N92" s="233" t="s">
        <v>44</v>
      </c>
      <c r="O92" s="86"/>
      <c r="P92" s="215">
        <f>O92*H92</f>
        <v>0</v>
      </c>
      <c r="Q92" s="215">
        <v>0.00050000000000000001</v>
      </c>
      <c r="R92" s="215">
        <f>Q92*H92</f>
        <v>0.00050000000000000001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178</v>
      </c>
      <c r="AT92" s="217" t="s">
        <v>175</v>
      </c>
      <c r="AU92" s="217" t="s">
        <v>83</v>
      </c>
      <c r="AY92" s="19" t="s">
        <v>124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81</v>
      </c>
      <c r="BK92" s="218">
        <f>ROUND(I92*H92,2)</f>
        <v>0</v>
      </c>
      <c r="BL92" s="19" t="s">
        <v>132</v>
      </c>
      <c r="BM92" s="217" t="s">
        <v>286</v>
      </c>
    </row>
    <row r="93" s="2" customFormat="1" ht="16.5" customHeight="1">
      <c r="A93" s="40"/>
      <c r="B93" s="41"/>
      <c r="C93" s="224" t="s">
        <v>156</v>
      </c>
      <c r="D93" s="224" t="s">
        <v>175</v>
      </c>
      <c r="E93" s="225" t="s">
        <v>287</v>
      </c>
      <c r="F93" s="226" t="s">
        <v>288</v>
      </c>
      <c r="G93" s="227" t="s">
        <v>138</v>
      </c>
      <c r="H93" s="228">
        <v>3</v>
      </c>
      <c r="I93" s="229"/>
      <c r="J93" s="230">
        <f>ROUND(I93*H93,2)</f>
        <v>0</v>
      </c>
      <c r="K93" s="226" t="s">
        <v>131</v>
      </c>
      <c r="L93" s="231"/>
      <c r="M93" s="232" t="s">
        <v>19</v>
      </c>
      <c r="N93" s="233" t="s">
        <v>44</v>
      </c>
      <c r="O93" s="86"/>
      <c r="P93" s="215">
        <f>O93*H93</f>
        <v>0</v>
      </c>
      <c r="Q93" s="215">
        <v>0.00080000000000000004</v>
      </c>
      <c r="R93" s="215">
        <f>Q93*H93</f>
        <v>0.0024000000000000002</v>
      </c>
      <c r="S93" s="215">
        <v>0</v>
      </c>
      <c r="T93" s="21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178</v>
      </c>
      <c r="AT93" s="217" t="s">
        <v>175</v>
      </c>
      <c r="AU93" s="217" t="s">
        <v>83</v>
      </c>
      <c r="AY93" s="19" t="s">
        <v>124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81</v>
      </c>
      <c r="BK93" s="218">
        <f>ROUND(I93*H93,2)</f>
        <v>0</v>
      </c>
      <c r="BL93" s="19" t="s">
        <v>132</v>
      </c>
      <c r="BM93" s="217" t="s">
        <v>289</v>
      </c>
    </row>
    <row r="94" s="2" customFormat="1" ht="16.5" customHeight="1">
      <c r="A94" s="40"/>
      <c r="B94" s="41"/>
      <c r="C94" s="206" t="s">
        <v>161</v>
      </c>
      <c r="D94" s="206" t="s">
        <v>127</v>
      </c>
      <c r="E94" s="207" t="s">
        <v>290</v>
      </c>
      <c r="F94" s="208" t="s">
        <v>291</v>
      </c>
      <c r="G94" s="209" t="s">
        <v>138</v>
      </c>
      <c r="H94" s="210">
        <v>2</v>
      </c>
      <c r="I94" s="211"/>
      <c r="J94" s="212">
        <f>ROUND(I94*H94,2)</f>
        <v>0</v>
      </c>
      <c r="K94" s="208" t="s">
        <v>131</v>
      </c>
      <c r="L94" s="46"/>
      <c r="M94" s="213" t="s">
        <v>19</v>
      </c>
      <c r="N94" s="214" t="s">
        <v>44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132</v>
      </c>
      <c r="AT94" s="217" t="s">
        <v>127</v>
      </c>
      <c r="AU94" s="217" t="s">
        <v>83</v>
      </c>
      <c r="AY94" s="19" t="s">
        <v>124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81</v>
      </c>
      <c r="BK94" s="218">
        <f>ROUND(I94*H94,2)</f>
        <v>0</v>
      </c>
      <c r="BL94" s="19" t="s">
        <v>132</v>
      </c>
      <c r="BM94" s="217" t="s">
        <v>292</v>
      </c>
    </row>
    <row r="95" s="2" customFormat="1">
      <c r="A95" s="40"/>
      <c r="B95" s="41"/>
      <c r="C95" s="42"/>
      <c r="D95" s="219" t="s">
        <v>134</v>
      </c>
      <c r="E95" s="42"/>
      <c r="F95" s="220" t="s">
        <v>293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134</v>
      </c>
      <c r="AU95" s="19" t="s">
        <v>83</v>
      </c>
    </row>
    <row r="96" s="2" customFormat="1" ht="16.5" customHeight="1">
      <c r="A96" s="40"/>
      <c r="B96" s="41"/>
      <c r="C96" s="224" t="s">
        <v>169</v>
      </c>
      <c r="D96" s="224" t="s">
        <v>175</v>
      </c>
      <c r="E96" s="225" t="s">
        <v>294</v>
      </c>
      <c r="F96" s="226" t="s">
        <v>295</v>
      </c>
      <c r="G96" s="227" t="s">
        <v>138</v>
      </c>
      <c r="H96" s="228">
        <v>2</v>
      </c>
      <c r="I96" s="229"/>
      <c r="J96" s="230">
        <f>ROUND(I96*H96,2)</f>
        <v>0</v>
      </c>
      <c r="K96" s="226" t="s">
        <v>131</v>
      </c>
      <c r="L96" s="231"/>
      <c r="M96" s="232" t="s">
        <v>19</v>
      </c>
      <c r="N96" s="233" t="s">
        <v>44</v>
      </c>
      <c r="O96" s="86"/>
      <c r="P96" s="215">
        <f>O96*H96</f>
        <v>0</v>
      </c>
      <c r="Q96" s="215">
        <v>0.00059999999999999995</v>
      </c>
      <c r="R96" s="215">
        <f>Q96*H96</f>
        <v>0.0011999999999999999</v>
      </c>
      <c r="S96" s="215">
        <v>0</v>
      </c>
      <c r="T96" s="21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178</v>
      </c>
      <c r="AT96" s="217" t="s">
        <v>175</v>
      </c>
      <c r="AU96" s="217" t="s">
        <v>83</v>
      </c>
      <c r="AY96" s="19" t="s">
        <v>124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81</v>
      </c>
      <c r="BK96" s="218">
        <f>ROUND(I96*H96,2)</f>
        <v>0</v>
      </c>
      <c r="BL96" s="19" t="s">
        <v>132</v>
      </c>
      <c r="BM96" s="217" t="s">
        <v>296</v>
      </c>
    </row>
    <row r="97" s="2" customFormat="1" ht="21.75" customHeight="1">
      <c r="A97" s="40"/>
      <c r="B97" s="41"/>
      <c r="C97" s="206" t="s">
        <v>174</v>
      </c>
      <c r="D97" s="206" t="s">
        <v>127</v>
      </c>
      <c r="E97" s="207" t="s">
        <v>297</v>
      </c>
      <c r="F97" s="208" t="s">
        <v>298</v>
      </c>
      <c r="G97" s="209" t="s">
        <v>138</v>
      </c>
      <c r="H97" s="210">
        <v>1</v>
      </c>
      <c r="I97" s="211"/>
      <c r="J97" s="212">
        <f>ROUND(I97*H97,2)</f>
        <v>0</v>
      </c>
      <c r="K97" s="208" t="s">
        <v>131</v>
      </c>
      <c r="L97" s="46"/>
      <c r="M97" s="213" t="s">
        <v>19</v>
      </c>
      <c r="N97" s="214" t="s">
        <v>44</v>
      </c>
      <c r="O97" s="86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132</v>
      </c>
      <c r="AT97" s="217" t="s">
        <v>127</v>
      </c>
      <c r="AU97" s="217" t="s">
        <v>83</v>
      </c>
      <c r="AY97" s="19" t="s">
        <v>124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81</v>
      </c>
      <c r="BK97" s="218">
        <f>ROUND(I97*H97,2)</f>
        <v>0</v>
      </c>
      <c r="BL97" s="19" t="s">
        <v>132</v>
      </c>
      <c r="BM97" s="217" t="s">
        <v>299</v>
      </c>
    </row>
    <row r="98" s="2" customFormat="1">
      <c r="A98" s="40"/>
      <c r="B98" s="41"/>
      <c r="C98" s="42"/>
      <c r="D98" s="219" t="s">
        <v>134</v>
      </c>
      <c r="E98" s="42"/>
      <c r="F98" s="220" t="s">
        <v>300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134</v>
      </c>
      <c r="AU98" s="19" t="s">
        <v>83</v>
      </c>
    </row>
    <row r="99" s="2" customFormat="1" ht="16.5" customHeight="1">
      <c r="A99" s="40"/>
      <c r="B99" s="41"/>
      <c r="C99" s="224" t="s">
        <v>180</v>
      </c>
      <c r="D99" s="224" t="s">
        <v>175</v>
      </c>
      <c r="E99" s="225" t="s">
        <v>301</v>
      </c>
      <c r="F99" s="226" t="s">
        <v>302</v>
      </c>
      <c r="G99" s="227" t="s">
        <v>138</v>
      </c>
      <c r="H99" s="228">
        <v>1</v>
      </c>
      <c r="I99" s="229"/>
      <c r="J99" s="230">
        <f>ROUND(I99*H99,2)</f>
        <v>0</v>
      </c>
      <c r="K99" s="226" t="s">
        <v>131</v>
      </c>
      <c r="L99" s="231"/>
      <c r="M99" s="232" t="s">
        <v>19</v>
      </c>
      <c r="N99" s="233" t="s">
        <v>44</v>
      </c>
      <c r="O99" s="86"/>
      <c r="P99" s="215">
        <f>O99*H99</f>
        <v>0</v>
      </c>
      <c r="Q99" s="215">
        <v>0.0011000000000000001</v>
      </c>
      <c r="R99" s="215">
        <f>Q99*H99</f>
        <v>0.0011000000000000001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178</v>
      </c>
      <c r="AT99" s="217" t="s">
        <v>175</v>
      </c>
      <c r="AU99" s="217" t="s">
        <v>83</v>
      </c>
      <c r="AY99" s="19" t="s">
        <v>124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81</v>
      </c>
      <c r="BK99" s="218">
        <f>ROUND(I99*H99,2)</f>
        <v>0</v>
      </c>
      <c r="BL99" s="19" t="s">
        <v>132</v>
      </c>
      <c r="BM99" s="217" t="s">
        <v>303</v>
      </c>
    </row>
    <row r="100" s="2" customFormat="1" ht="21.75" customHeight="1">
      <c r="A100" s="40"/>
      <c r="B100" s="41"/>
      <c r="C100" s="206" t="s">
        <v>185</v>
      </c>
      <c r="D100" s="206" t="s">
        <v>127</v>
      </c>
      <c r="E100" s="207" t="s">
        <v>304</v>
      </c>
      <c r="F100" s="208" t="s">
        <v>305</v>
      </c>
      <c r="G100" s="209" t="s">
        <v>138</v>
      </c>
      <c r="H100" s="210">
        <v>1</v>
      </c>
      <c r="I100" s="211"/>
      <c r="J100" s="212">
        <f>ROUND(I100*H100,2)</f>
        <v>0</v>
      </c>
      <c r="K100" s="208" t="s">
        <v>131</v>
      </c>
      <c r="L100" s="46"/>
      <c r="M100" s="213" t="s">
        <v>19</v>
      </c>
      <c r="N100" s="214" t="s">
        <v>44</v>
      </c>
      <c r="O100" s="86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132</v>
      </c>
      <c r="AT100" s="217" t="s">
        <v>127</v>
      </c>
      <c r="AU100" s="217" t="s">
        <v>83</v>
      </c>
      <c r="AY100" s="19" t="s">
        <v>124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81</v>
      </c>
      <c r="BK100" s="218">
        <f>ROUND(I100*H100,2)</f>
        <v>0</v>
      </c>
      <c r="BL100" s="19" t="s">
        <v>132</v>
      </c>
      <c r="BM100" s="217" t="s">
        <v>306</v>
      </c>
    </row>
    <row r="101" s="2" customFormat="1">
      <c r="A101" s="40"/>
      <c r="B101" s="41"/>
      <c r="C101" s="42"/>
      <c r="D101" s="219" t="s">
        <v>134</v>
      </c>
      <c r="E101" s="42"/>
      <c r="F101" s="220" t="s">
        <v>307</v>
      </c>
      <c r="G101" s="42"/>
      <c r="H101" s="42"/>
      <c r="I101" s="221"/>
      <c r="J101" s="42"/>
      <c r="K101" s="42"/>
      <c r="L101" s="46"/>
      <c r="M101" s="222"/>
      <c r="N101" s="22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134</v>
      </c>
      <c r="AU101" s="19" t="s">
        <v>83</v>
      </c>
    </row>
    <row r="102" s="2" customFormat="1" ht="24.15" customHeight="1">
      <c r="A102" s="40"/>
      <c r="B102" s="41"/>
      <c r="C102" s="206" t="s">
        <v>8</v>
      </c>
      <c r="D102" s="206" t="s">
        <v>127</v>
      </c>
      <c r="E102" s="207" t="s">
        <v>308</v>
      </c>
      <c r="F102" s="208" t="s">
        <v>309</v>
      </c>
      <c r="G102" s="209" t="s">
        <v>130</v>
      </c>
      <c r="H102" s="210">
        <v>2.5</v>
      </c>
      <c r="I102" s="211"/>
      <c r="J102" s="212">
        <f>ROUND(I102*H102,2)</f>
        <v>0</v>
      </c>
      <c r="K102" s="208" t="s">
        <v>131</v>
      </c>
      <c r="L102" s="46"/>
      <c r="M102" s="213" t="s">
        <v>19</v>
      </c>
      <c r="N102" s="214" t="s">
        <v>44</v>
      </c>
      <c r="O102" s="86"/>
      <c r="P102" s="215">
        <f>O102*H102</f>
        <v>0</v>
      </c>
      <c r="Q102" s="215">
        <v>0.0016800000000000001</v>
      </c>
      <c r="R102" s="215">
        <f>Q102*H102</f>
        <v>0.0042000000000000006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132</v>
      </c>
      <c r="AT102" s="217" t="s">
        <v>127</v>
      </c>
      <c r="AU102" s="217" t="s">
        <v>83</v>
      </c>
      <c r="AY102" s="19" t="s">
        <v>124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81</v>
      </c>
      <c r="BK102" s="218">
        <f>ROUND(I102*H102,2)</f>
        <v>0</v>
      </c>
      <c r="BL102" s="19" t="s">
        <v>132</v>
      </c>
      <c r="BM102" s="217" t="s">
        <v>310</v>
      </c>
    </row>
    <row r="103" s="2" customFormat="1">
      <c r="A103" s="40"/>
      <c r="B103" s="41"/>
      <c r="C103" s="42"/>
      <c r="D103" s="219" t="s">
        <v>134</v>
      </c>
      <c r="E103" s="42"/>
      <c r="F103" s="220" t="s">
        <v>311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134</v>
      </c>
      <c r="AU103" s="19" t="s">
        <v>83</v>
      </c>
    </row>
    <row r="104" s="2" customFormat="1" ht="24.15" customHeight="1">
      <c r="A104" s="40"/>
      <c r="B104" s="41"/>
      <c r="C104" s="206" t="s">
        <v>194</v>
      </c>
      <c r="D104" s="206" t="s">
        <v>127</v>
      </c>
      <c r="E104" s="207" t="s">
        <v>312</v>
      </c>
      <c r="F104" s="208" t="s">
        <v>313</v>
      </c>
      <c r="G104" s="209" t="s">
        <v>130</v>
      </c>
      <c r="H104" s="210">
        <v>8.1999999999999993</v>
      </c>
      <c r="I104" s="211"/>
      <c r="J104" s="212">
        <f>ROUND(I104*H104,2)</f>
        <v>0</v>
      </c>
      <c r="K104" s="208" t="s">
        <v>131</v>
      </c>
      <c r="L104" s="46"/>
      <c r="M104" s="213" t="s">
        <v>19</v>
      </c>
      <c r="N104" s="214" t="s">
        <v>44</v>
      </c>
      <c r="O104" s="86"/>
      <c r="P104" s="215">
        <f>O104*H104</f>
        <v>0</v>
      </c>
      <c r="Q104" s="215">
        <v>0.0034499999999999999</v>
      </c>
      <c r="R104" s="215">
        <f>Q104*H104</f>
        <v>0.028289999999999996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132</v>
      </c>
      <c r="AT104" s="217" t="s">
        <v>127</v>
      </c>
      <c r="AU104" s="217" t="s">
        <v>83</v>
      </c>
      <c r="AY104" s="19" t="s">
        <v>124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9" t="s">
        <v>81</v>
      </c>
      <c r="BK104" s="218">
        <f>ROUND(I104*H104,2)</f>
        <v>0</v>
      </c>
      <c r="BL104" s="19" t="s">
        <v>132</v>
      </c>
      <c r="BM104" s="217" t="s">
        <v>314</v>
      </c>
    </row>
    <row r="105" s="2" customFormat="1">
      <c r="A105" s="40"/>
      <c r="B105" s="41"/>
      <c r="C105" s="42"/>
      <c r="D105" s="219" t="s">
        <v>134</v>
      </c>
      <c r="E105" s="42"/>
      <c r="F105" s="220" t="s">
        <v>315</v>
      </c>
      <c r="G105" s="42"/>
      <c r="H105" s="42"/>
      <c r="I105" s="221"/>
      <c r="J105" s="42"/>
      <c r="K105" s="42"/>
      <c r="L105" s="46"/>
      <c r="M105" s="222"/>
      <c r="N105" s="22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134</v>
      </c>
      <c r="AU105" s="19" t="s">
        <v>83</v>
      </c>
    </row>
    <row r="106" s="13" customFormat="1">
      <c r="A106" s="13"/>
      <c r="B106" s="239"/>
      <c r="C106" s="240"/>
      <c r="D106" s="241" t="s">
        <v>316</v>
      </c>
      <c r="E106" s="242" t="s">
        <v>19</v>
      </c>
      <c r="F106" s="243" t="s">
        <v>317</v>
      </c>
      <c r="G106" s="240"/>
      <c r="H106" s="242" t="s">
        <v>19</v>
      </c>
      <c r="I106" s="244"/>
      <c r="J106" s="240"/>
      <c r="K106" s="240"/>
      <c r="L106" s="245"/>
      <c r="M106" s="246"/>
      <c r="N106" s="247"/>
      <c r="O106" s="247"/>
      <c r="P106" s="247"/>
      <c r="Q106" s="247"/>
      <c r="R106" s="247"/>
      <c r="S106" s="247"/>
      <c r="T106" s="248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9" t="s">
        <v>316</v>
      </c>
      <c r="AU106" s="249" t="s">
        <v>83</v>
      </c>
      <c r="AV106" s="13" t="s">
        <v>81</v>
      </c>
      <c r="AW106" s="13" t="s">
        <v>33</v>
      </c>
      <c r="AX106" s="13" t="s">
        <v>73</v>
      </c>
      <c r="AY106" s="249" t="s">
        <v>124</v>
      </c>
    </row>
    <row r="107" s="14" customFormat="1">
      <c r="A107" s="14"/>
      <c r="B107" s="250"/>
      <c r="C107" s="251"/>
      <c r="D107" s="241" t="s">
        <v>316</v>
      </c>
      <c r="E107" s="252" t="s">
        <v>19</v>
      </c>
      <c r="F107" s="253" t="s">
        <v>318</v>
      </c>
      <c r="G107" s="251"/>
      <c r="H107" s="254">
        <v>8.1999999999999993</v>
      </c>
      <c r="I107" s="255"/>
      <c r="J107" s="251"/>
      <c r="K107" s="251"/>
      <c r="L107" s="256"/>
      <c r="M107" s="257"/>
      <c r="N107" s="258"/>
      <c r="O107" s="258"/>
      <c r="P107" s="258"/>
      <c r="Q107" s="258"/>
      <c r="R107" s="258"/>
      <c r="S107" s="258"/>
      <c r="T107" s="259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60" t="s">
        <v>316</v>
      </c>
      <c r="AU107" s="260" t="s">
        <v>83</v>
      </c>
      <c r="AV107" s="14" t="s">
        <v>83</v>
      </c>
      <c r="AW107" s="14" t="s">
        <v>33</v>
      </c>
      <c r="AX107" s="14" t="s">
        <v>73</v>
      </c>
      <c r="AY107" s="260" t="s">
        <v>124</v>
      </c>
    </row>
    <row r="108" s="15" customFormat="1">
      <c r="A108" s="15"/>
      <c r="B108" s="261"/>
      <c r="C108" s="262"/>
      <c r="D108" s="241" t="s">
        <v>316</v>
      </c>
      <c r="E108" s="263" t="s">
        <v>19</v>
      </c>
      <c r="F108" s="264" t="s">
        <v>319</v>
      </c>
      <c r="G108" s="262"/>
      <c r="H108" s="265">
        <v>8.1999999999999993</v>
      </c>
      <c r="I108" s="266"/>
      <c r="J108" s="262"/>
      <c r="K108" s="262"/>
      <c r="L108" s="267"/>
      <c r="M108" s="268"/>
      <c r="N108" s="269"/>
      <c r="O108" s="269"/>
      <c r="P108" s="269"/>
      <c r="Q108" s="269"/>
      <c r="R108" s="269"/>
      <c r="S108" s="269"/>
      <c r="T108" s="270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71" t="s">
        <v>316</v>
      </c>
      <c r="AU108" s="271" t="s">
        <v>83</v>
      </c>
      <c r="AV108" s="15" t="s">
        <v>146</v>
      </c>
      <c r="AW108" s="15" t="s">
        <v>33</v>
      </c>
      <c r="AX108" s="15" t="s">
        <v>81</v>
      </c>
      <c r="AY108" s="271" t="s">
        <v>124</v>
      </c>
    </row>
    <row r="109" s="2" customFormat="1" ht="16.5" customHeight="1">
      <c r="A109" s="40"/>
      <c r="B109" s="41"/>
      <c r="C109" s="206" t="s">
        <v>199</v>
      </c>
      <c r="D109" s="206" t="s">
        <v>127</v>
      </c>
      <c r="E109" s="207" t="s">
        <v>320</v>
      </c>
      <c r="F109" s="208" t="s">
        <v>321</v>
      </c>
      <c r="G109" s="209" t="s">
        <v>138</v>
      </c>
      <c r="H109" s="210">
        <v>2</v>
      </c>
      <c r="I109" s="211"/>
      <c r="J109" s="212">
        <f>ROUND(I109*H109,2)</f>
        <v>0</v>
      </c>
      <c r="K109" s="208" t="s">
        <v>131</v>
      </c>
      <c r="L109" s="46"/>
      <c r="M109" s="213" t="s">
        <v>19</v>
      </c>
      <c r="N109" s="214" t="s">
        <v>44</v>
      </c>
      <c r="O109" s="86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132</v>
      </c>
      <c r="AT109" s="217" t="s">
        <v>127</v>
      </c>
      <c r="AU109" s="217" t="s">
        <v>83</v>
      </c>
      <c r="AY109" s="19" t="s">
        <v>124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9" t="s">
        <v>81</v>
      </c>
      <c r="BK109" s="218">
        <f>ROUND(I109*H109,2)</f>
        <v>0</v>
      </c>
      <c r="BL109" s="19" t="s">
        <v>132</v>
      </c>
      <c r="BM109" s="217" t="s">
        <v>322</v>
      </c>
    </row>
    <row r="110" s="2" customFormat="1">
      <c r="A110" s="40"/>
      <c r="B110" s="41"/>
      <c r="C110" s="42"/>
      <c r="D110" s="219" t="s">
        <v>134</v>
      </c>
      <c r="E110" s="42"/>
      <c r="F110" s="220" t="s">
        <v>323</v>
      </c>
      <c r="G110" s="42"/>
      <c r="H110" s="42"/>
      <c r="I110" s="221"/>
      <c r="J110" s="42"/>
      <c r="K110" s="42"/>
      <c r="L110" s="46"/>
      <c r="M110" s="222"/>
      <c r="N110" s="22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134</v>
      </c>
      <c r="AU110" s="19" t="s">
        <v>83</v>
      </c>
    </row>
    <row r="111" s="2" customFormat="1" ht="16.5" customHeight="1">
      <c r="A111" s="40"/>
      <c r="B111" s="41"/>
      <c r="C111" s="224" t="s">
        <v>204</v>
      </c>
      <c r="D111" s="224" t="s">
        <v>175</v>
      </c>
      <c r="E111" s="225" t="s">
        <v>324</v>
      </c>
      <c r="F111" s="226" t="s">
        <v>325</v>
      </c>
      <c r="G111" s="227" t="s">
        <v>138</v>
      </c>
      <c r="H111" s="228">
        <v>2</v>
      </c>
      <c r="I111" s="229"/>
      <c r="J111" s="230">
        <f>ROUND(I111*H111,2)</f>
        <v>0</v>
      </c>
      <c r="K111" s="226" t="s">
        <v>131</v>
      </c>
      <c r="L111" s="231"/>
      <c r="M111" s="232" t="s">
        <v>19</v>
      </c>
      <c r="N111" s="233" t="s">
        <v>44</v>
      </c>
      <c r="O111" s="86"/>
      <c r="P111" s="215">
        <f>O111*H111</f>
        <v>0</v>
      </c>
      <c r="Q111" s="215">
        <v>0.00040000000000000002</v>
      </c>
      <c r="R111" s="215">
        <f>Q111*H111</f>
        <v>0.00080000000000000004</v>
      </c>
      <c r="S111" s="215">
        <v>0</v>
      </c>
      <c r="T111" s="21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178</v>
      </c>
      <c r="AT111" s="217" t="s">
        <v>175</v>
      </c>
      <c r="AU111" s="217" t="s">
        <v>83</v>
      </c>
      <c r="AY111" s="19" t="s">
        <v>124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9" t="s">
        <v>81</v>
      </c>
      <c r="BK111" s="218">
        <f>ROUND(I111*H111,2)</f>
        <v>0</v>
      </c>
      <c r="BL111" s="19" t="s">
        <v>132</v>
      </c>
      <c r="BM111" s="217" t="s">
        <v>326</v>
      </c>
    </row>
    <row r="112" s="2" customFormat="1" ht="16.5" customHeight="1">
      <c r="A112" s="40"/>
      <c r="B112" s="41"/>
      <c r="C112" s="206" t="s">
        <v>132</v>
      </c>
      <c r="D112" s="206" t="s">
        <v>127</v>
      </c>
      <c r="E112" s="207" t="s">
        <v>327</v>
      </c>
      <c r="F112" s="208" t="s">
        <v>328</v>
      </c>
      <c r="G112" s="209" t="s">
        <v>138</v>
      </c>
      <c r="H112" s="210">
        <v>4</v>
      </c>
      <c r="I112" s="211"/>
      <c r="J112" s="212">
        <f>ROUND(I112*H112,2)</f>
        <v>0</v>
      </c>
      <c r="K112" s="208" t="s">
        <v>131</v>
      </c>
      <c r="L112" s="46"/>
      <c r="M112" s="213" t="s">
        <v>19</v>
      </c>
      <c r="N112" s="214" t="s">
        <v>44</v>
      </c>
      <c r="O112" s="86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7" t="s">
        <v>132</v>
      </c>
      <c r="AT112" s="217" t="s">
        <v>127</v>
      </c>
      <c r="AU112" s="217" t="s">
        <v>83</v>
      </c>
      <c r="AY112" s="19" t="s">
        <v>124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9" t="s">
        <v>81</v>
      </c>
      <c r="BK112" s="218">
        <f>ROUND(I112*H112,2)</f>
        <v>0</v>
      </c>
      <c r="BL112" s="19" t="s">
        <v>132</v>
      </c>
      <c r="BM112" s="217" t="s">
        <v>329</v>
      </c>
    </row>
    <row r="113" s="2" customFormat="1">
      <c r="A113" s="40"/>
      <c r="B113" s="41"/>
      <c r="C113" s="42"/>
      <c r="D113" s="219" t="s">
        <v>134</v>
      </c>
      <c r="E113" s="42"/>
      <c r="F113" s="220" t="s">
        <v>330</v>
      </c>
      <c r="G113" s="42"/>
      <c r="H113" s="42"/>
      <c r="I113" s="221"/>
      <c r="J113" s="42"/>
      <c r="K113" s="42"/>
      <c r="L113" s="46"/>
      <c r="M113" s="222"/>
      <c r="N113" s="223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134</v>
      </c>
      <c r="AU113" s="19" t="s">
        <v>83</v>
      </c>
    </row>
    <row r="114" s="2" customFormat="1" ht="16.5" customHeight="1">
      <c r="A114" s="40"/>
      <c r="B114" s="41"/>
      <c r="C114" s="224" t="s">
        <v>215</v>
      </c>
      <c r="D114" s="224" t="s">
        <v>175</v>
      </c>
      <c r="E114" s="225" t="s">
        <v>331</v>
      </c>
      <c r="F114" s="226" t="s">
        <v>332</v>
      </c>
      <c r="G114" s="227" t="s">
        <v>138</v>
      </c>
      <c r="H114" s="228">
        <v>3</v>
      </c>
      <c r="I114" s="229"/>
      <c r="J114" s="230">
        <f>ROUND(I114*H114,2)</f>
        <v>0</v>
      </c>
      <c r="K114" s="226" t="s">
        <v>131</v>
      </c>
      <c r="L114" s="231"/>
      <c r="M114" s="232" t="s">
        <v>19</v>
      </c>
      <c r="N114" s="233" t="s">
        <v>44</v>
      </c>
      <c r="O114" s="86"/>
      <c r="P114" s="215">
        <f>O114*H114</f>
        <v>0</v>
      </c>
      <c r="Q114" s="215">
        <v>0.00050000000000000001</v>
      </c>
      <c r="R114" s="215">
        <f>Q114*H114</f>
        <v>0.0015</v>
      </c>
      <c r="S114" s="215">
        <v>0</v>
      </c>
      <c r="T114" s="21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7" t="s">
        <v>178</v>
      </c>
      <c r="AT114" s="217" t="s">
        <v>175</v>
      </c>
      <c r="AU114" s="217" t="s">
        <v>83</v>
      </c>
      <c r="AY114" s="19" t="s">
        <v>124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9" t="s">
        <v>81</v>
      </c>
      <c r="BK114" s="218">
        <f>ROUND(I114*H114,2)</f>
        <v>0</v>
      </c>
      <c r="BL114" s="19" t="s">
        <v>132</v>
      </c>
      <c r="BM114" s="217" t="s">
        <v>333</v>
      </c>
    </row>
    <row r="115" s="2" customFormat="1" ht="16.5" customHeight="1">
      <c r="A115" s="40"/>
      <c r="B115" s="41"/>
      <c r="C115" s="224" t="s">
        <v>221</v>
      </c>
      <c r="D115" s="224" t="s">
        <v>175</v>
      </c>
      <c r="E115" s="225" t="s">
        <v>334</v>
      </c>
      <c r="F115" s="226" t="s">
        <v>335</v>
      </c>
      <c r="G115" s="227" t="s">
        <v>138</v>
      </c>
      <c r="H115" s="228">
        <v>1</v>
      </c>
      <c r="I115" s="229"/>
      <c r="J115" s="230">
        <f>ROUND(I115*H115,2)</f>
        <v>0</v>
      </c>
      <c r="K115" s="226" t="s">
        <v>131</v>
      </c>
      <c r="L115" s="231"/>
      <c r="M115" s="232" t="s">
        <v>19</v>
      </c>
      <c r="N115" s="233" t="s">
        <v>44</v>
      </c>
      <c r="O115" s="86"/>
      <c r="P115" s="215">
        <f>O115*H115</f>
        <v>0</v>
      </c>
      <c r="Q115" s="215">
        <v>0.0019</v>
      </c>
      <c r="R115" s="215">
        <f>Q115*H115</f>
        <v>0.0019</v>
      </c>
      <c r="S115" s="215">
        <v>0</v>
      </c>
      <c r="T115" s="21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178</v>
      </c>
      <c r="AT115" s="217" t="s">
        <v>175</v>
      </c>
      <c r="AU115" s="217" t="s">
        <v>83</v>
      </c>
      <c r="AY115" s="19" t="s">
        <v>124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9" t="s">
        <v>81</v>
      </c>
      <c r="BK115" s="218">
        <f>ROUND(I115*H115,2)</f>
        <v>0</v>
      </c>
      <c r="BL115" s="19" t="s">
        <v>132</v>
      </c>
      <c r="BM115" s="217" t="s">
        <v>336</v>
      </c>
    </row>
    <row r="116" s="2" customFormat="1" ht="24.15" customHeight="1">
      <c r="A116" s="40"/>
      <c r="B116" s="41"/>
      <c r="C116" s="206" t="s">
        <v>226</v>
      </c>
      <c r="D116" s="206" t="s">
        <v>127</v>
      </c>
      <c r="E116" s="207" t="s">
        <v>337</v>
      </c>
      <c r="F116" s="208" t="s">
        <v>338</v>
      </c>
      <c r="G116" s="209" t="s">
        <v>138</v>
      </c>
      <c r="H116" s="210">
        <v>3</v>
      </c>
      <c r="I116" s="211"/>
      <c r="J116" s="212">
        <f>ROUND(I116*H116,2)</f>
        <v>0</v>
      </c>
      <c r="K116" s="208" t="s">
        <v>131</v>
      </c>
      <c r="L116" s="46"/>
      <c r="M116" s="213" t="s">
        <v>19</v>
      </c>
      <c r="N116" s="214" t="s">
        <v>44</v>
      </c>
      <c r="O116" s="86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7" t="s">
        <v>132</v>
      </c>
      <c r="AT116" s="217" t="s">
        <v>127</v>
      </c>
      <c r="AU116" s="217" t="s">
        <v>83</v>
      </c>
      <c r="AY116" s="19" t="s">
        <v>124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9" t="s">
        <v>81</v>
      </c>
      <c r="BK116" s="218">
        <f>ROUND(I116*H116,2)</f>
        <v>0</v>
      </c>
      <c r="BL116" s="19" t="s">
        <v>132</v>
      </c>
      <c r="BM116" s="217" t="s">
        <v>339</v>
      </c>
    </row>
    <row r="117" s="2" customFormat="1">
      <c r="A117" s="40"/>
      <c r="B117" s="41"/>
      <c r="C117" s="42"/>
      <c r="D117" s="219" t="s">
        <v>134</v>
      </c>
      <c r="E117" s="42"/>
      <c r="F117" s="220" t="s">
        <v>340</v>
      </c>
      <c r="G117" s="42"/>
      <c r="H117" s="42"/>
      <c r="I117" s="221"/>
      <c r="J117" s="42"/>
      <c r="K117" s="42"/>
      <c r="L117" s="46"/>
      <c r="M117" s="222"/>
      <c r="N117" s="22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134</v>
      </c>
      <c r="AU117" s="19" t="s">
        <v>83</v>
      </c>
    </row>
    <row r="118" s="2" customFormat="1" ht="16.5" customHeight="1">
      <c r="A118" s="40"/>
      <c r="B118" s="41"/>
      <c r="C118" s="224" t="s">
        <v>231</v>
      </c>
      <c r="D118" s="224" t="s">
        <v>175</v>
      </c>
      <c r="E118" s="225" t="s">
        <v>341</v>
      </c>
      <c r="F118" s="226" t="s">
        <v>342</v>
      </c>
      <c r="G118" s="227" t="s">
        <v>138</v>
      </c>
      <c r="H118" s="228">
        <v>1</v>
      </c>
      <c r="I118" s="229"/>
      <c r="J118" s="230">
        <f>ROUND(I118*H118,2)</f>
        <v>0</v>
      </c>
      <c r="K118" s="226" t="s">
        <v>131</v>
      </c>
      <c r="L118" s="231"/>
      <c r="M118" s="232" t="s">
        <v>19</v>
      </c>
      <c r="N118" s="233" t="s">
        <v>44</v>
      </c>
      <c r="O118" s="86"/>
      <c r="P118" s="215">
        <f>O118*H118</f>
        <v>0</v>
      </c>
      <c r="Q118" s="215">
        <v>0.001</v>
      </c>
      <c r="R118" s="215">
        <f>Q118*H118</f>
        <v>0.001</v>
      </c>
      <c r="S118" s="215">
        <v>0</v>
      </c>
      <c r="T118" s="21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7" t="s">
        <v>178</v>
      </c>
      <c r="AT118" s="217" t="s">
        <v>175</v>
      </c>
      <c r="AU118" s="217" t="s">
        <v>83</v>
      </c>
      <c r="AY118" s="19" t="s">
        <v>124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9" t="s">
        <v>81</v>
      </c>
      <c r="BK118" s="218">
        <f>ROUND(I118*H118,2)</f>
        <v>0</v>
      </c>
      <c r="BL118" s="19" t="s">
        <v>132</v>
      </c>
      <c r="BM118" s="217" t="s">
        <v>343</v>
      </c>
    </row>
    <row r="119" s="2" customFormat="1" ht="16.5" customHeight="1">
      <c r="A119" s="40"/>
      <c r="B119" s="41"/>
      <c r="C119" s="224" t="s">
        <v>7</v>
      </c>
      <c r="D119" s="224" t="s">
        <v>175</v>
      </c>
      <c r="E119" s="225" t="s">
        <v>344</v>
      </c>
      <c r="F119" s="226" t="s">
        <v>345</v>
      </c>
      <c r="G119" s="227" t="s">
        <v>138</v>
      </c>
      <c r="H119" s="228">
        <v>1</v>
      </c>
      <c r="I119" s="229"/>
      <c r="J119" s="230">
        <f>ROUND(I119*H119,2)</f>
        <v>0</v>
      </c>
      <c r="K119" s="226" t="s">
        <v>131</v>
      </c>
      <c r="L119" s="231"/>
      <c r="M119" s="232" t="s">
        <v>19</v>
      </c>
      <c r="N119" s="233" t="s">
        <v>44</v>
      </c>
      <c r="O119" s="86"/>
      <c r="P119" s="215">
        <f>O119*H119</f>
        <v>0</v>
      </c>
      <c r="Q119" s="215">
        <v>0.0011999999999999999</v>
      </c>
      <c r="R119" s="215">
        <f>Q119*H119</f>
        <v>0.0011999999999999999</v>
      </c>
      <c r="S119" s="215">
        <v>0</v>
      </c>
      <c r="T119" s="21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7" t="s">
        <v>178</v>
      </c>
      <c r="AT119" s="217" t="s">
        <v>175</v>
      </c>
      <c r="AU119" s="217" t="s">
        <v>83</v>
      </c>
      <c r="AY119" s="19" t="s">
        <v>124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9" t="s">
        <v>81</v>
      </c>
      <c r="BK119" s="218">
        <f>ROUND(I119*H119,2)</f>
        <v>0</v>
      </c>
      <c r="BL119" s="19" t="s">
        <v>132</v>
      </c>
      <c r="BM119" s="217" t="s">
        <v>346</v>
      </c>
    </row>
    <row r="120" s="2" customFormat="1" ht="16.5" customHeight="1">
      <c r="A120" s="40"/>
      <c r="B120" s="41"/>
      <c r="C120" s="224" t="s">
        <v>240</v>
      </c>
      <c r="D120" s="224" t="s">
        <v>175</v>
      </c>
      <c r="E120" s="225" t="s">
        <v>347</v>
      </c>
      <c r="F120" s="226" t="s">
        <v>348</v>
      </c>
      <c r="G120" s="227" t="s">
        <v>138</v>
      </c>
      <c r="H120" s="228">
        <v>1</v>
      </c>
      <c r="I120" s="229"/>
      <c r="J120" s="230">
        <f>ROUND(I120*H120,2)</f>
        <v>0</v>
      </c>
      <c r="K120" s="226" t="s">
        <v>131</v>
      </c>
      <c r="L120" s="231"/>
      <c r="M120" s="232" t="s">
        <v>19</v>
      </c>
      <c r="N120" s="233" t="s">
        <v>44</v>
      </c>
      <c r="O120" s="86"/>
      <c r="P120" s="215">
        <f>O120*H120</f>
        <v>0</v>
      </c>
      <c r="Q120" s="215">
        <v>0.0014</v>
      </c>
      <c r="R120" s="215">
        <f>Q120*H120</f>
        <v>0.0014</v>
      </c>
      <c r="S120" s="215">
        <v>0</v>
      </c>
      <c r="T120" s="21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7" t="s">
        <v>178</v>
      </c>
      <c r="AT120" s="217" t="s">
        <v>175</v>
      </c>
      <c r="AU120" s="217" t="s">
        <v>83</v>
      </c>
      <c r="AY120" s="19" t="s">
        <v>124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9" t="s">
        <v>81</v>
      </c>
      <c r="BK120" s="218">
        <f>ROUND(I120*H120,2)</f>
        <v>0</v>
      </c>
      <c r="BL120" s="19" t="s">
        <v>132</v>
      </c>
      <c r="BM120" s="217" t="s">
        <v>349</v>
      </c>
    </row>
    <row r="121" s="2" customFormat="1" ht="24.15" customHeight="1">
      <c r="A121" s="40"/>
      <c r="B121" s="41"/>
      <c r="C121" s="206" t="s">
        <v>245</v>
      </c>
      <c r="D121" s="206" t="s">
        <v>127</v>
      </c>
      <c r="E121" s="207" t="s">
        <v>350</v>
      </c>
      <c r="F121" s="208" t="s">
        <v>351</v>
      </c>
      <c r="G121" s="209" t="s">
        <v>138</v>
      </c>
      <c r="H121" s="210">
        <v>3</v>
      </c>
      <c r="I121" s="211"/>
      <c r="J121" s="212">
        <f>ROUND(I121*H121,2)</f>
        <v>0</v>
      </c>
      <c r="K121" s="208" t="s">
        <v>131</v>
      </c>
      <c r="L121" s="46"/>
      <c r="M121" s="213" t="s">
        <v>19</v>
      </c>
      <c r="N121" s="214" t="s">
        <v>44</v>
      </c>
      <c r="O121" s="86"/>
      <c r="P121" s="215">
        <f>O121*H121</f>
        <v>0</v>
      </c>
      <c r="Q121" s="215">
        <v>0</v>
      </c>
      <c r="R121" s="215">
        <f>Q121*H121</f>
        <v>0</v>
      </c>
      <c r="S121" s="215">
        <v>0</v>
      </c>
      <c r="T121" s="21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7" t="s">
        <v>132</v>
      </c>
      <c r="AT121" s="217" t="s">
        <v>127</v>
      </c>
      <c r="AU121" s="217" t="s">
        <v>83</v>
      </c>
      <c r="AY121" s="19" t="s">
        <v>124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9" t="s">
        <v>81</v>
      </c>
      <c r="BK121" s="218">
        <f>ROUND(I121*H121,2)</f>
        <v>0</v>
      </c>
      <c r="BL121" s="19" t="s">
        <v>132</v>
      </c>
      <c r="BM121" s="217" t="s">
        <v>352</v>
      </c>
    </row>
    <row r="122" s="2" customFormat="1">
      <c r="A122" s="40"/>
      <c r="B122" s="41"/>
      <c r="C122" s="42"/>
      <c r="D122" s="219" t="s">
        <v>134</v>
      </c>
      <c r="E122" s="42"/>
      <c r="F122" s="220" t="s">
        <v>353</v>
      </c>
      <c r="G122" s="42"/>
      <c r="H122" s="42"/>
      <c r="I122" s="221"/>
      <c r="J122" s="42"/>
      <c r="K122" s="42"/>
      <c r="L122" s="46"/>
      <c r="M122" s="222"/>
      <c r="N122" s="223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134</v>
      </c>
      <c r="AU122" s="19" t="s">
        <v>83</v>
      </c>
    </row>
    <row r="123" s="2" customFormat="1" ht="16.5" customHeight="1">
      <c r="A123" s="40"/>
      <c r="B123" s="41"/>
      <c r="C123" s="224" t="s">
        <v>252</v>
      </c>
      <c r="D123" s="224" t="s">
        <v>175</v>
      </c>
      <c r="E123" s="225" t="s">
        <v>354</v>
      </c>
      <c r="F123" s="226" t="s">
        <v>355</v>
      </c>
      <c r="G123" s="227" t="s">
        <v>138</v>
      </c>
      <c r="H123" s="228">
        <v>1</v>
      </c>
      <c r="I123" s="229"/>
      <c r="J123" s="230">
        <f>ROUND(I123*H123,2)</f>
        <v>0</v>
      </c>
      <c r="K123" s="226" t="s">
        <v>131</v>
      </c>
      <c r="L123" s="231"/>
      <c r="M123" s="232" t="s">
        <v>19</v>
      </c>
      <c r="N123" s="233" t="s">
        <v>44</v>
      </c>
      <c r="O123" s="86"/>
      <c r="P123" s="215">
        <f>O123*H123</f>
        <v>0</v>
      </c>
      <c r="Q123" s="215">
        <v>0.00040000000000000002</v>
      </c>
      <c r="R123" s="215">
        <f>Q123*H123</f>
        <v>0.00040000000000000002</v>
      </c>
      <c r="S123" s="215">
        <v>0</v>
      </c>
      <c r="T123" s="216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7" t="s">
        <v>178</v>
      </c>
      <c r="AT123" s="217" t="s">
        <v>175</v>
      </c>
      <c r="AU123" s="217" t="s">
        <v>83</v>
      </c>
      <c r="AY123" s="19" t="s">
        <v>124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9" t="s">
        <v>81</v>
      </c>
      <c r="BK123" s="218">
        <f>ROUND(I123*H123,2)</f>
        <v>0</v>
      </c>
      <c r="BL123" s="19" t="s">
        <v>132</v>
      </c>
      <c r="BM123" s="217" t="s">
        <v>356</v>
      </c>
    </row>
    <row r="124" s="2" customFormat="1" ht="16.5" customHeight="1">
      <c r="A124" s="40"/>
      <c r="B124" s="41"/>
      <c r="C124" s="224" t="s">
        <v>259</v>
      </c>
      <c r="D124" s="224" t="s">
        <v>175</v>
      </c>
      <c r="E124" s="225" t="s">
        <v>357</v>
      </c>
      <c r="F124" s="226" t="s">
        <v>358</v>
      </c>
      <c r="G124" s="227" t="s">
        <v>138</v>
      </c>
      <c r="H124" s="228">
        <v>1</v>
      </c>
      <c r="I124" s="229"/>
      <c r="J124" s="230">
        <f>ROUND(I124*H124,2)</f>
        <v>0</v>
      </c>
      <c r="K124" s="226" t="s">
        <v>131</v>
      </c>
      <c r="L124" s="231"/>
      <c r="M124" s="232" t="s">
        <v>19</v>
      </c>
      <c r="N124" s="233" t="s">
        <v>44</v>
      </c>
      <c r="O124" s="86"/>
      <c r="P124" s="215">
        <f>O124*H124</f>
        <v>0</v>
      </c>
      <c r="Q124" s="215">
        <v>0.00050000000000000001</v>
      </c>
      <c r="R124" s="215">
        <f>Q124*H124</f>
        <v>0.00050000000000000001</v>
      </c>
      <c r="S124" s="215">
        <v>0</v>
      </c>
      <c r="T124" s="21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178</v>
      </c>
      <c r="AT124" s="217" t="s">
        <v>175</v>
      </c>
      <c r="AU124" s="217" t="s">
        <v>83</v>
      </c>
      <c r="AY124" s="19" t="s">
        <v>124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9" t="s">
        <v>81</v>
      </c>
      <c r="BK124" s="218">
        <f>ROUND(I124*H124,2)</f>
        <v>0</v>
      </c>
      <c r="BL124" s="19" t="s">
        <v>132</v>
      </c>
      <c r="BM124" s="217" t="s">
        <v>359</v>
      </c>
    </row>
    <row r="125" s="2" customFormat="1" ht="16.5" customHeight="1">
      <c r="A125" s="40"/>
      <c r="B125" s="41"/>
      <c r="C125" s="224" t="s">
        <v>360</v>
      </c>
      <c r="D125" s="224" t="s">
        <v>175</v>
      </c>
      <c r="E125" s="225" t="s">
        <v>361</v>
      </c>
      <c r="F125" s="226" t="s">
        <v>362</v>
      </c>
      <c r="G125" s="227" t="s">
        <v>138</v>
      </c>
      <c r="H125" s="228">
        <v>1</v>
      </c>
      <c r="I125" s="229"/>
      <c r="J125" s="230">
        <f>ROUND(I125*H125,2)</f>
        <v>0</v>
      </c>
      <c r="K125" s="226" t="s">
        <v>131</v>
      </c>
      <c r="L125" s="231"/>
      <c r="M125" s="232" t="s">
        <v>19</v>
      </c>
      <c r="N125" s="233" t="s">
        <v>44</v>
      </c>
      <c r="O125" s="86"/>
      <c r="P125" s="215">
        <f>O125*H125</f>
        <v>0</v>
      </c>
      <c r="Q125" s="215">
        <v>0.00050000000000000001</v>
      </c>
      <c r="R125" s="215">
        <f>Q125*H125</f>
        <v>0.00050000000000000001</v>
      </c>
      <c r="S125" s="215">
        <v>0</v>
      </c>
      <c r="T125" s="21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7" t="s">
        <v>178</v>
      </c>
      <c r="AT125" s="217" t="s">
        <v>175</v>
      </c>
      <c r="AU125" s="217" t="s">
        <v>83</v>
      </c>
      <c r="AY125" s="19" t="s">
        <v>124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9" t="s">
        <v>81</v>
      </c>
      <c r="BK125" s="218">
        <f>ROUND(I125*H125,2)</f>
        <v>0</v>
      </c>
      <c r="BL125" s="19" t="s">
        <v>132</v>
      </c>
      <c r="BM125" s="217" t="s">
        <v>363</v>
      </c>
    </row>
    <row r="126" s="2" customFormat="1" ht="16.5" customHeight="1">
      <c r="A126" s="40"/>
      <c r="B126" s="41"/>
      <c r="C126" s="206" t="s">
        <v>364</v>
      </c>
      <c r="D126" s="206" t="s">
        <v>127</v>
      </c>
      <c r="E126" s="207" t="s">
        <v>365</v>
      </c>
      <c r="F126" s="208" t="s">
        <v>366</v>
      </c>
      <c r="G126" s="209" t="s">
        <v>130</v>
      </c>
      <c r="H126" s="210">
        <v>1</v>
      </c>
      <c r="I126" s="211"/>
      <c r="J126" s="212">
        <f>ROUND(I126*H126,2)</f>
        <v>0</v>
      </c>
      <c r="K126" s="208" t="s">
        <v>131</v>
      </c>
      <c r="L126" s="46"/>
      <c r="M126" s="213" t="s">
        <v>19</v>
      </c>
      <c r="N126" s="214" t="s">
        <v>44</v>
      </c>
      <c r="O126" s="86"/>
      <c r="P126" s="215">
        <f>O126*H126</f>
        <v>0</v>
      </c>
      <c r="Q126" s="215">
        <v>0.00016000000000000001</v>
      </c>
      <c r="R126" s="215">
        <f>Q126*H126</f>
        <v>0.00016000000000000001</v>
      </c>
      <c r="S126" s="215">
        <v>0</v>
      </c>
      <c r="T126" s="21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7" t="s">
        <v>132</v>
      </c>
      <c r="AT126" s="217" t="s">
        <v>127</v>
      </c>
      <c r="AU126" s="217" t="s">
        <v>83</v>
      </c>
      <c r="AY126" s="19" t="s">
        <v>124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9" t="s">
        <v>81</v>
      </c>
      <c r="BK126" s="218">
        <f>ROUND(I126*H126,2)</f>
        <v>0</v>
      </c>
      <c r="BL126" s="19" t="s">
        <v>132</v>
      </c>
      <c r="BM126" s="217" t="s">
        <v>367</v>
      </c>
    </row>
    <row r="127" s="2" customFormat="1">
      <c r="A127" s="40"/>
      <c r="B127" s="41"/>
      <c r="C127" s="42"/>
      <c r="D127" s="219" t="s">
        <v>134</v>
      </c>
      <c r="E127" s="42"/>
      <c r="F127" s="220" t="s">
        <v>368</v>
      </c>
      <c r="G127" s="42"/>
      <c r="H127" s="42"/>
      <c r="I127" s="221"/>
      <c r="J127" s="42"/>
      <c r="K127" s="42"/>
      <c r="L127" s="46"/>
      <c r="M127" s="222"/>
      <c r="N127" s="223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134</v>
      </c>
      <c r="AU127" s="19" t="s">
        <v>83</v>
      </c>
    </row>
    <row r="128" s="2" customFormat="1" ht="21.75" customHeight="1">
      <c r="A128" s="40"/>
      <c r="B128" s="41"/>
      <c r="C128" s="206" t="s">
        <v>369</v>
      </c>
      <c r="D128" s="206" t="s">
        <v>127</v>
      </c>
      <c r="E128" s="207" t="s">
        <v>370</v>
      </c>
      <c r="F128" s="208" t="s">
        <v>371</v>
      </c>
      <c r="G128" s="209" t="s">
        <v>130</v>
      </c>
      <c r="H128" s="210">
        <v>4</v>
      </c>
      <c r="I128" s="211"/>
      <c r="J128" s="212">
        <f>ROUND(I128*H128,2)</f>
        <v>0</v>
      </c>
      <c r="K128" s="208" t="s">
        <v>131</v>
      </c>
      <c r="L128" s="46"/>
      <c r="M128" s="213" t="s">
        <v>19</v>
      </c>
      <c r="N128" s="214" t="s">
        <v>44</v>
      </c>
      <c r="O128" s="86"/>
      <c r="P128" s="215">
        <f>O128*H128</f>
        <v>0</v>
      </c>
      <c r="Q128" s="215">
        <v>0.00021000000000000001</v>
      </c>
      <c r="R128" s="215">
        <f>Q128*H128</f>
        <v>0.00084000000000000003</v>
      </c>
      <c r="S128" s="215">
        <v>0</v>
      </c>
      <c r="T128" s="21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7" t="s">
        <v>132</v>
      </c>
      <c r="AT128" s="217" t="s">
        <v>127</v>
      </c>
      <c r="AU128" s="217" t="s">
        <v>83</v>
      </c>
      <c r="AY128" s="19" t="s">
        <v>124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9" t="s">
        <v>81</v>
      </c>
      <c r="BK128" s="218">
        <f>ROUND(I128*H128,2)</f>
        <v>0</v>
      </c>
      <c r="BL128" s="19" t="s">
        <v>132</v>
      </c>
      <c r="BM128" s="217" t="s">
        <v>372</v>
      </c>
    </row>
    <row r="129" s="2" customFormat="1">
      <c r="A129" s="40"/>
      <c r="B129" s="41"/>
      <c r="C129" s="42"/>
      <c r="D129" s="219" t="s">
        <v>134</v>
      </c>
      <c r="E129" s="42"/>
      <c r="F129" s="220" t="s">
        <v>373</v>
      </c>
      <c r="G129" s="42"/>
      <c r="H129" s="42"/>
      <c r="I129" s="221"/>
      <c r="J129" s="42"/>
      <c r="K129" s="42"/>
      <c r="L129" s="46"/>
      <c r="M129" s="222"/>
      <c r="N129" s="223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134</v>
      </c>
      <c r="AU129" s="19" t="s">
        <v>83</v>
      </c>
    </row>
    <row r="130" s="2" customFormat="1" ht="24.15" customHeight="1">
      <c r="A130" s="40"/>
      <c r="B130" s="41"/>
      <c r="C130" s="206" t="s">
        <v>374</v>
      </c>
      <c r="D130" s="206" t="s">
        <v>127</v>
      </c>
      <c r="E130" s="207" t="s">
        <v>375</v>
      </c>
      <c r="F130" s="208" t="s">
        <v>376</v>
      </c>
      <c r="G130" s="209" t="s">
        <v>164</v>
      </c>
      <c r="H130" s="210">
        <v>0.052999999999999998</v>
      </c>
      <c r="I130" s="211"/>
      <c r="J130" s="212">
        <f>ROUND(I130*H130,2)</f>
        <v>0</v>
      </c>
      <c r="K130" s="208" t="s">
        <v>131</v>
      </c>
      <c r="L130" s="46"/>
      <c r="M130" s="213" t="s">
        <v>19</v>
      </c>
      <c r="N130" s="214" t="s">
        <v>44</v>
      </c>
      <c r="O130" s="86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7" t="s">
        <v>132</v>
      </c>
      <c r="AT130" s="217" t="s">
        <v>127</v>
      </c>
      <c r="AU130" s="217" t="s">
        <v>83</v>
      </c>
      <c r="AY130" s="19" t="s">
        <v>124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9" t="s">
        <v>81</v>
      </c>
      <c r="BK130" s="218">
        <f>ROUND(I130*H130,2)</f>
        <v>0</v>
      </c>
      <c r="BL130" s="19" t="s">
        <v>132</v>
      </c>
      <c r="BM130" s="217" t="s">
        <v>377</v>
      </c>
    </row>
    <row r="131" s="2" customFormat="1">
      <c r="A131" s="40"/>
      <c r="B131" s="41"/>
      <c r="C131" s="42"/>
      <c r="D131" s="219" t="s">
        <v>134</v>
      </c>
      <c r="E131" s="42"/>
      <c r="F131" s="220" t="s">
        <v>378</v>
      </c>
      <c r="G131" s="42"/>
      <c r="H131" s="42"/>
      <c r="I131" s="221"/>
      <c r="J131" s="42"/>
      <c r="K131" s="42"/>
      <c r="L131" s="46"/>
      <c r="M131" s="222"/>
      <c r="N131" s="223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134</v>
      </c>
      <c r="AU131" s="19" t="s">
        <v>83</v>
      </c>
    </row>
    <row r="132" s="12" customFormat="1" ht="25.92" customHeight="1">
      <c r="A132" s="12"/>
      <c r="B132" s="190"/>
      <c r="C132" s="191"/>
      <c r="D132" s="192" t="s">
        <v>72</v>
      </c>
      <c r="E132" s="193" t="s">
        <v>257</v>
      </c>
      <c r="F132" s="193" t="s">
        <v>258</v>
      </c>
      <c r="G132" s="191"/>
      <c r="H132" s="191"/>
      <c r="I132" s="194"/>
      <c r="J132" s="195">
        <f>BK132</f>
        <v>0</v>
      </c>
      <c r="K132" s="191"/>
      <c r="L132" s="196"/>
      <c r="M132" s="197"/>
      <c r="N132" s="198"/>
      <c r="O132" s="198"/>
      <c r="P132" s="199">
        <f>SUM(P133:P136)</f>
        <v>0</v>
      </c>
      <c r="Q132" s="198"/>
      <c r="R132" s="199">
        <f>SUM(R133:R136)</f>
        <v>0</v>
      </c>
      <c r="S132" s="198"/>
      <c r="T132" s="200">
        <f>SUM(T133:T136)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1" t="s">
        <v>146</v>
      </c>
      <c r="AT132" s="202" t="s">
        <v>72</v>
      </c>
      <c r="AU132" s="202" t="s">
        <v>73</v>
      </c>
      <c r="AY132" s="201" t="s">
        <v>124</v>
      </c>
      <c r="BK132" s="203">
        <f>SUM(BK133:BK136)</f>
        <v>0</v>
      </c>
    </row>
    <row r="133" s="2" customFormat="1" ht="24.15" customHeight="1">
      <c r="A133" s="40"/>
      <c r="B133" s="41"/>
      <c r="C133" s="206" t="s">
        <v>379</v>
      </c>
      <c r="D133" s="206" t="s">
        <v>127</v>
      </c>
      <c r="E133" s="207" t="s">
        <v>380</v>
      </c>
      <c r="F133" s="208" t="s">
        <v>381</v>
      </c>
      <c r="G133" s="209" t="s">
        <v>262</v>
      </c>
      <c r="H133" s="210">
        <v>4</v>
      </c>
      <c r="I133" s="211"/>
      <c r="J133" s="212">
        <f>ROUND(I133*H133,2)</f>
        <v>0</v>
      </c>
      <c r="K133" s="208" t="s">
        <v>131</v>
      </c>
      <c r="L133" s="46"/>
      <c r="M133" s="213" t="s">
        <v>19</v>
      </c>
      <c r="N133" s="214" t="s">
        <v>44</v>
      </c>
      <c r="O133" s="86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7" t="s">
        <v>263</v>
      </c>
      <c r="AT133" s="217" t="s">
        <v>127</v>
      </c>
      <c r="AU133" s="217" t="s">
        <v>81</v>
      </c>
      <c r="AY133" s="19" t="s">
        <v>124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9" t="s">
        <v>81</v>
      </c>
      <c r="BK133" s="218">
        <f>ROUND(I133*H133,2)</f>
        <v>0</v>
      </c>
      <c r="BL133" s="19" t="s">
        <v>263</v>
      </c>
      <c r="BM133" s="217" t="s">
        <v>382</v>
      </c>
    </row>
    <row r="134" s="2" customFormat="1">
      <c r="A134" s="40"/>
      <c r="B134" s="41"/>
      <c r="C134" s="42"/>
      <c r="D134" s="219" t="s">
        <v>134</v>
      </c>
      <c r="E134" s="42"/>
      <c r="F134" s="220" t="s">
        <v>383</v>
      </c>
      <c r="G134" s="42"/>
      <c r="H134" s="42"/>
      <c r="I134" s="221"/>
      <c r="J134" s="42"/>
      <c r="K134" s="42"/>
      <c r="L134" s="46"/>
      <c r="M134" s="222"/>
      <c r="N134" s="223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134</v>
      </c>
      <c r="AU134" s="19" t="s">
        <v>81</v>
      </c>
    </row>
    <row r="135" s="2" customFormat="1" ht="24.15" customHeight="1">
      <c r="A135" s="40"/>
      <c r="B135" s="41"/>
      <c r="C135" s="206" t="s">
        <v>384</v>
      </c>
      <c r="D135" s="206" t="s">
        <v>127</v>
      </c>
      <c r="E135" s="207" t="s">
        <v>385</v>
      </c>
      <c r="F135" s="208" t="s">
        <v>386</v>
      </c>
      <c r="G135" s="209" t="s">
        <v>262</v>
      </c>
      <c r="H135" s="210">
        <v>6</v>
      </c>
      <c r="I135" s="211"/>
      <c r="J135" s="212">
        <f>ROUND(I135*H135,2)</f>
        <v>0</v>
      </c>
      <c r="K135" s="208" t="s">
        <v>131</v>
      </c>
      <c r="L135" s="46"/>
      <c r="M135" s="213" t="s">
        <v>19</v>
      </c>
      <c r="N135" s="214" t="s">
        <v>44</v>
      </c>
      <c r="O135" s="86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7" t="s">
        <v>263</v>
      </c>
      <c r="AT135" s="217" t="s">
        <v>127</v>
      </c>
      <c r="AU135" s="217" t="s">
        <v>81</v>
      </c>
      <c r="AY135" s="19" t="s">
        <v>124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9" t="s">
        <v>81</v>
      </c>
      <c r="BK135" s="218">
        <f>ROUND(I135*H135,2)</f>
        <v>0</v>
      </c>
      <c r="BL135" s="19" t="s">
        <v>263</v>
      </c>
      <c r="BM135" s="217" t="s">
        <v>387</v>
      </c>
    </row>
    <row r="136" s="2" customFormat="1">
      <c r="A136" s="40"/>
      <c r="B136" s="41"/>
      <c r="C136" s="42"/>
      <c r="D136" s="219" t="s">
        <v>134</v>
      </c>
      <c r="E136" s="42"/>
      <c r="F136" s="220" t="s">
        <v>388</v>
      </c>
      <c r="G136" s="42"/>
      <c r="H136" s="42"/>
      <c r="I136" s="221"/>
      <c r="J136" s="42"/>
      <c r="K136" s="42"/>
      <c r="L136" s="46"/>
      <c r="M136" s="272"/>
      <c r="N136" s="273"/>
      <c r="O136" s="236"/>
      <c r="P136" s="236"/>
      <c r="Q136" s="236"/>
      <c r="R136" s="236"/>
      <c r="S136" s="236"/>
      <c r="T136" s="274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134</v>
      </c>
      <c r="AU136" s="19" t="s">
        <v>81</v>
      </c>
    </row>
    <row r="137" s="2" customFormat="1" ht="6.96" customHeight="1">
      <c r="A137" s="40"/>
      <c r="B137" s="61"/>
      <c r="C137" s="62"/>
      <c r="D137" s="62"/>
      <c r="E137" s="62"/>
      <c r="F137" s="62"/>
      <c r="G137" s="62"/>
      <c r="H137" s="62"/>
      <c r="I137" s="62"/>
      <c r="J137" s="62"/>
      <c r="K137" s="62"/>
      <c r="L137" s="46"/>
      <c r="M137" s="40"/>
      <c r="O137" s="40"/>
      <c r="P137" s="40"/>
      <c r="Q137" s="40"/>
      <c r="R137" s="40"/>
      <c r="S137" s="40"/>
      <c r="T137" s="40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</row>
  </sheetData>
  <sheetProtection sheet="1" autoFilter="0" formatColumns="0" formatRows="0" objects="1" scenarios="1" spinCount="100000" saltValue="i9ntY97ANZB6lYskuriZXcmmcteuDbSPX91WS9PKlSSdNXoyzCmssHE7mmOzF1VEywrDDV5wBWP2EuULy/o8rw==" hashValue="UiGGPzr7zl/LWFUQmLw3WdecRMrfG4lx8qq5pmmgqIYrFvOnu3chhDXFMsC4MbLUcY8rfUpkvQwq8gGkgJk2Mg==" algorithmName="SHA-512" password="CC35"/>
  <autoFilter ref="C81:K136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6" r:id="rId1" display="https://podminky.urs.cz/item/CS_URS_2025_01/751122092"/>
    <hyperlink ref="F89" r:id="rId2" display="https://podminky.urs.cz/item/CS_URS_2025_01/751310903"/>
    <hyperlink ref="F91" r:id="rId3" display="https://podminky.urs.cz/item/CS_URS_2025_01/751322012"/>
    <hyperlink ref="F95" r:id="rId4" display="https://podminky.urs.cz/item/CS_URS_2025_01/751398032"/>
    <hyperlink ref="F98" r:id="rId5" display="https://podminky.urs.cz/item/CS_URS_2025_01/751398041"/>
    <hyperlink ref="F101" r:id="rId6" display="https://podminky.urs.cz/item/CS_URS_2025_01/751398153"/>
    <hyperlink ref="F103" r:id="rId7" display="https://podminky.urs.cz/item/CS_URS_2025_01/751510041"/>
    <hyperlink ref="F105" r:id="rId8" display="https://podminky.urs.cz/item/CS_URS_2025_01/751510042"/>
    <hyperlink ref="F110" r:id="rId9" display="https://podminky.urs.cz/item/CS_URS_2025_01/751514177"/>
    <hyperlink ref="F113" r:id="rId10" display="https://podminky.urs.cz/item/CS_URS_2025_01/751514178"/>
    <hyperlink ref="F117" r:id="rId11" display="https://podminky.urs.cz/item/CS_URS_2025_01/751514288"/>
    <hyperlink ref="F122" r:id="rId12" display="https://podminky.urs.cz/item/CS_URS_2025_01/751514478"/>
    <hyperlink ref="F127" r:id="rId13" display="https://podminky.urs.cz/item/CS_URS_2025_01/751572101"/>
    <hyperlink ref="F129" r:id="rId14" display="https://podminky.urs.cz/item/CS_URS_2025_01/751572102"/>
    <hyperlink ref="F131" r:id="rId15" display="https://podminky.urs.cz/item/CS_URS_2025_01/998751101"/>
    <hyperlink ref="F134" r:id="rId16" display="https://podminky.urs.cz/item/CS_URS_2025_01/HZS24911"/>
    <hyperlink ref="F136" r:id="rId17" display="https://podminky.urs.cz/item/CS_URS_2025_01/HZS3212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8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89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83</v>
      </c>
    </row>
    <row r="4" s="1" customFormat="1" ht="24.96" customHeight="1">
      <c r="B4" s="22"/>
      <c r="D4" s="132" t="s">
        <v>96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Rekonstrukce soc.zařízení u tělocvičny, Gymnázium Fr.Živného, Bohumín,Jana Palacha 794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97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389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9. 6. 2025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35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36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ROUND(J92,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ROUND((SUM(BE92:BE254)),  2)</f>
        <v>0</v>
      </c>
      <c r="G33" s="40"/>
      <c r="H33" s="40"/>
      <c r="I33" s="150">
        <v>0.20999999999999999</v>
      </c>
      <c r="J33" s="149">
        <f>ROUND(((SUM(BE92:BE254))*I33),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ROUND((SUM(BF92:BF254)),  2)</f>
        <v>0</v>
      </c>
      <c r="G34" s="40"/>
      <c r="H34" s="40"/>
      <c r="I34" s="150">
        <v>0.12</v>
      </c>
      <c r="J34" s="149">
        <f>ROUND(((SUM(BF92:BF254))*I34),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ROUND((SUM(BG92:BG254)),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ROUND((SUM(BH92:BH254)),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ROUND((SUM(BI92:BI254)),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99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Rekonstrukce soc.zařízení u tělocvičny, Gymnázium Fr.Živného, Bohumín,Jana Palacha 794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97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 xml:space="preserve">D.1.1 - ARCHITEKTONICKO - STAVEBNÍ ŘEŠENÍ 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Bohumín </v>
      </c>
      <c r="G52" s="42"/>
      <c r="H52" s="42"/>
      <c r="I52" s="34" t="s">
        <v>23</v>
      </c>
      <c r="J52" s="74" t="str">
        <f>IF(J12="","",J12)</f>
        <v>9. 6. 2025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Gymnázium Fr.Živného, Bohumín,Jana Palacha 794,p. </v>
      </c>
      <c r="G54" s="42"/>
      <c r="H54" s="42"/>
      <c r="I54" s="34" t="s">
        <v>31</v>
      </c>
      <c r="J54" s="38" t="str">
        <f>E21</f>
        <v xml:space="preserve">Jorgos Jerakas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 xml:space="preserve">Lenka Jerakasová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100</v>
      </c>
      <c r="D57" s="164"/>
      <c r="E57" s="164"/>
      <c r="F57" s="164"/>
      <c r="G57" s="164"/>
      <c r="H57" s="164"/>
      <c r="I57" s="164"/>
      <c r="J57" s="165" t="s">
        <v>101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J92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102</v>
      </c>
    </row>
    <row r="60" s="9" customFormat="1" ht="24.96" customHeight="1">
      <c r="A60" s="9"/>
      <c r="B60" s="167"/>
      <c r="C60" s="168"/>
      <c r="D60" s="169" t="s">
        <v>390</v>
      </c>
      <c r="E60" s="170"/>
      <c r="F60" s="170"/>
      <c r="G60" s="170"/>
      <c r="H60" s="170"/>
      <c r="I60" s="170"/>
      <c r="J60" s="171">
        <f>J93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391</v>
      </c>
      <c r="E61" s="176"/>
      <c r="F61" s="176"/>
      <c r="G61" s="176"/>
      <c r="H61" s="176"/>
      <c r="I61" s="176"/>
      <c r="J61" s="177">
        <f>J94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392</v>
      </c>
      <c r="E62" s="176"/>
      <c r="F62" s="176"/>
      <c r="G62" s="176"/>
      <c r="H62" s="176"/>
      <c r="I62" s="176"/>
      <c r="J62" s="177">
        <f>J102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393</v>
      </c>
      <c r="E63" s="176"/>
      <c r="F63" s="176"/>
      <c r="G63" s="176"/>
      <c r="H63" s="176"/>
      <c r="I63" s="176"/>
      <c r="J63" s="177">
        <f>J123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394</v>
      </c>
      <c r="E64" s="176"/>
      <c r="F64" s="176"/>
      <c r="G64" s="176"/>
      <c r="H64" s="176"/>
      <c r="I64" s="176"/>
      <c r="J64" s="177">
        <f>J136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395</v>
      </c>
      <c r="E65" s="176"/>
      <c r="F65" s="176"/>
      <c r="G65" s="176"/>
      <c r="H65" s="176"/>
      <c r="I65" s="176"/>
      <c r="J65" s="177">
        <f>J147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7"/>
      <c r="C66" s="168"/>
      <c r="D66" s="169" t="s">
        <v>103</v>
      </c>
      <c r="E66" s="170"/>
      <c r="F66" s="170"/>
      <c r="G66" s="170"/>
      <c r="H66" s="170"/>
      <c r="I66" s="170"/>
      <c r="J66" s="171">
        <f>J150</f>
        <v>0</v>
      </c>
      <c r="K66" s="168"/>
      <c r="L66" s="17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3"/>
      <c r="C67" s="174"/>
      <c r="D67" s="175" t="s">
        <v>396</v>
      </c>
      <c r="E67" s="176"/>
      <c r="F67" s="176"/>
      <c r="G67" s="176"/>
      <c r="H67" s="176"/>
      <c r="I67" s="176"/>
      <c r="J67" s="177">
        <f>J151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397</v>
      </c>
      <c r="E68" s="176"/>
      <c r="F68" s="176"/>
      <c r="G68" s="176"/>
      <c r="H68" s="176"/>
      <c r="I68" s="176"/>
      <c r="J68" s="177">
        <f>J166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398</v>
      </c>
      <c r="E69" s="176"/>
      <c r="F69" s="176"/>
      <c r="G69" s="176"/>
      <c r="H69" s="176"/>
      <c r="I69" s="176"/>
      <c r="J69" s="177">
        <f>J178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3"/>
      <c r="C70" s="174"/>
      <c r="D70" s="175" t="s">
        <v>399</v>
      </c>
      <c r="E70" s="176"/>
      <c r="F70" s="176"/>
      <c r="G70" s="176"/>
      <c r="H70" s="176"/>
      <c r="I70" s="176"/>
      <c r="J70" s="177">
        <f>J201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3"/>
      <c r="C71" s="174"/>
      <c r="D71" s="175" t="s">
        <v>107</v>
      </c>
      <c r="E71" s="176"/>
      <c r="F71" s="176"/>
      <c r="G71" s="176"/>
      <c r="H71" s="176"/>
      <c r="I71" s="176"/>
      <c r="J71" s="177">
        <f>J228</f>
        <v>0</v>
      </c>
      <c r="K71" s="174"/>
      <c r="L71" s="17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3"/>
      <c r="C72" s="174"/>
      <c r="D72" s="175" t="s">
        <v>400</v>
      </c>
      <c r="E72" s="176"/>
      <c r="F72" s="176"/>
      <c r="G72" s="176"/>
      <c r="H72" s="176"/>
      <c r="I72" s="176"/>
      <c r="J72" s="177">
        <f>J239</f>
        <v>0</v>
      </c>
      <c r="K72" s="174"/>
      <c r="L72" s="17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8" s="2" customFormat="1" ht="6.96" customHeight="1">
      <c r="A78" s="40"/>
      <c r="B78" s="63"/>
      <c r="C78" s="64"/>
      <c r="D78" s="64"/>
      <c r="E78" s="64"/>
      <c r="F78" s="64"/>
      <c r="G78" s="64"/>
      <c r="H78" s="64"/>
      <c r="I78" s="64"/>
      <c r="J78" s="64"/>
      <c r="K78" s="64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24.96" customHeight="1">
      <c r="A79" s="40"/>
      <c r="B79" s="41"/>
      <c r="C79" s="25" t="s">
        <v>109</v>
      </c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16</v>
      </c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6.5" customHeight="1">
      <c r="A82" s="40"/>
      <c r="B82" s="41"/>
      <c r="C82" s="42"/>
      <c r="D82" s="42"/>
      <c r="E82" s="162" t="str">
        <f>E7</f>
        <v>Rekonstrukce soc.zařízení u tělocvičny, Gymnázium Fr.Živného, Bohumín,Jana Palacha 794</v>
      </c>
      <c r="F82" s="34"/>
      <c r="G82" s="34"/>
      <c r="H82" s="34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97</v>
      </c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71" t="str">
        <f>E9</f>
        <v xml:space="preserve">D.1.1 - ARCHITEKTONICKO - STAVEBNÍ ŘEŠENÍ </v>
      </c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21</v>
      </c>
      <c r="D86" s="42"/>
      <c r="E86" s="42"/>
      <c r="F86" s="29" t="str">
        <f>F12</f>
        <v xml:space="preserve">Bohumín </v>
      </c>
      <c r="G86" s="42"/>
      <c r="H86" s="42"/>
      <c r="I86" s="34" t="s">
        <v>23</v>
      </c>
      <c r="J86" s="74" t="str">
        <f>IF(J12="","",J12)</f>
        <v>9. 6. 2025</v>
      </c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15" customHeight="1">
      <c r="A88" s="40"/>
      <c r="B88" s="41"/>
      <c r="C88" s="34" t="s">
        <v>25</v>
      </c>
      <c r="D88" s="42"/>
      <c r="E88" s="42"/>
      <c r="F88" s="29" t="str">
        <f>E15</f>
        <v xml:space="preserve">Gymnázium Fr.Živného, Bohumín,Jana Palacha 794,p. </v>
      </c>
      <c r="G88" s="42"/>
      <c r="H88" s="42"/>
      <c r="I88" s="34" t="s">
        <v>31</v>
      </c>
      <c r="J88" s="38" t="str">
        <f>E21</f>
        <v xml:space="preserve">Jorgos Jerakas </v>
      </c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15" customHeight="1">
      <c r="A89" s="40"/>
      <c r="B89" s="41"/>
      <c r="C89" s="34" t="s">
        <v>29</v>
      </c>
      <c r="D89" s="42"/>
      <c r="E89" s="42"/>
      <c r="F89" s="29" t="str">
        <f>IF(E18="","",E18)</f>
        <v>Vyplň údaj</v>
      </c>
      <c r="G89" s="42"/>
      <c r="H89" s="42"/>
      <c r="I89" s="34" t="s">
        <v>34</v>
      </c>
      <c r="J89" s="38" t="str">
        <f>E24</f>
        <v xml:space="preserve">Lenka Jerakasová </v>
      </c>
      <c r="K89" s="42"/>
      <c r="L89" s="13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0.32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3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11" customFormat="1" ht="29.28" customHeight="1">
      <c r="A91" s="179"/>
      <c r="B91" s="180"/>
      <c r="C91" s="181" t="s">
        <v>110</v>
      </c>
      <c r="D91" s="182" t="s">
        <v>58</v>
      </c>
      <c r="E91" s="182" t="s">
        <v>54</v>
      </c>
      <c r="F91" s="182" t="s">
        <v>55</v>
      </c>
      <c r="G91" s="182" t="s">
        <v>111</v>
      </c>
      <c r="H91" s="182" t="s">
        <v>112</v>
      </c>
      <c r="I91" s="182" t="s">
        <v>113</v>
      </c>
      <c r="J91" s="182" t="s">
        <v>101</v>
      </c>
      <c r="K91" s="183" t="s">
        <v>114</v>
      </c>
      <c r="L91" s="184"/>
      <c r="M91" s="94" t="s">
        <v>19</v>
      </c>
      <c r="N91" s="95" t="s">
        <v>43</v>
      </c>
      <c r="O91" s="95" t="s">
        <v>115</v>
      </c>
      <c r="P91" s="95" t="s">
        <v>116</v>
      </c>
      <c r="Q91" s="95" t="s">
        <v>117</v>
      </c>
      <c r="R91" s="95" t="s">
        <v>118</v>
      </c>
      <c r="S91" s="95" t="s">
        <v>119</v>
      </c>
      <c r="T91" s="96" t="s">
        <v>120</v>
      </c>
      <c r="U91" s="179"/>
      <c r="V91" s="179"/>
      <c r="W91" s="179"/>
      <c r="X91" s="179"/>
      <c r="Y91" s="179"/>
      <c r="Z91" s="179"/>
      <c r="AA91" s="179"/>
      <c r="AB91" s="179"/>
      <c r="AC91" s="179"/>
      <c r="AD91" s="179"/>
      <c r="AE91" s="179"/>
    </row>
    <row r="92" s="2" customFormat="1" ht="22.8" customHeight="1">
      <c r="A92" s="40"/>
      <c r="B92" s="41"/>
      <c r="C92" s="101" t="s">
        <v>121</v>
      </c>
      <c r="D92" s="42"/>
      <c r="E92" s="42"/>
      <c r="F92" s="42"/>
      <c r="G92" s="42"/>
      <c r="H92" s="42"/>
      <c r="I92" s="42"/>
      <c r="J92" s="185">
        <f>BK92</f>
        <v>0</v>
      </c>
      <c r="K92" s="42"/>
      <c r="L92" s="46"/>
      <c r="M92" s="97"/>
      <c r="N92" s="186"/>
      <c r="O92" s="98"/>
      <c r="P92" s="187">
        <f>P93+P150</f>
        <v>0</v>
      </c>
      <c r="Q92" s="98"/>
      <c r="R92" s="187">
        <f>R93+R150</f>
        <v>7.3445857800000001</v>
      </c>
      <c r="S92" s="98"/>
      <c r="T92" s="188">
        <f>T93+T150</f>
        <v>8.8032640999999998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72</v>
      </c>
      <c r="AU92" s="19" t="s">
        <v>102</v>
      </c>
      <c r="BK92" s="189">
        <f>BK93+BK150</f>
        <v>0</v>
      </c>
    </row>
    <row r="93" s="12" customFormat="1" ht="25.92" customHeight="1">
      <c r="A93" s="12"/>
      <c r="B93" s="190"/>
      <c r="C93" s="191"/>
      <c r="D93" s="192" t="s">
        <v>72</v>
      </c>
      <c r="E93" s="193" t="s">
        <v>401</v>
      </c>
      <c r="F93" s="193" t="s">
        <v>402</v>
      </c>
      <c r="G93" s="191"/>
      <c r="H93" s="191"/>
      <c r="I93" s="194"/>
      <c r="J93" s="195">
        <f>BK93</f>
        <v>0</v>
      </c>
      <c r="K93" s="191"/>
      <c r="L93" s="196"/>
      <c r="M93" s="197"/>
      <c r="N93" s="198"/>
      <c r="O93" s="198"/>
      <c r="P93" s="199">
        <f>P94+P102+P123+P136+P147</f>
        <v>0</v>
      </c>
      <c r="Q93" s="198"/>
      <c r="R93" s="199">
        <f>R94+R102+R123+R136+R147</f>
        <v>5.2810573600000001</v>
      </c>
      <c r="S93" s="198"/>
      <c r="T93" s="200">
        <f>T94+T102+T123+T136+T147</f>
        <v>4.3527719999999999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1" t="s">
        <v>81</v>
      </c>
      <c r="AT93" s="202" t="s">
        <v>72</v>
      </c>
      <c r="AU93" s="202" t="s">
        <v>73</v>
      </c>
      <c r="AY93" s="201" t="s">
        <v>124</v>
      </c>
      <c r="BK93" s="203">
        <f>BK94+BK102+BK123+BK136+BK147</f>
        <v>0</v>
      </c>
    </row>
    <row r="94" s="12" customFormat="1" ht="22.8" customHeight="1">
      <c r="A94" s="12"/>
      <c r="B94" s="190"/>
      <c r="C94" s="191"/>
      <c r="D94" s="192" t="s">
        <v>72</v>
      </c>
      <c r="E94" s="204" t="s">
        <v>141</v>
      </c>
      <c r="F94" s="204" t="s">
        <v>403</v>
      </c>
      <c r="G94" s="191"/>
      <c r="H94" s="191"/>
      <c r="I94" s="194"/>
      <c r="J94" s="205">
        <f>BK94</f>
        <v>0</v>
      </c>
      <c r="K94" s="191"/>
      <c r="L94" s="196"/>
      <c r="M94" s="197"/>
      <c r="N94" s="198"/>
      <c r="O94" s="198"/>
      <c r="P94" s="199">
        <f>SUM(P95:P101)</f>
        <v>0</v>
      </c>
      <c r="Q94" s="198"/>
      <c r="R94" s="199">
        <f>SUM(R95:R101)</f>
        <v>1.35018872</v>
      </c>
      <c r="S94" s="198"/>
      <c r="T94" s="200">
        <f>SUM(T95:T101)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1" t="s">
        <v>81</v>
      </c>
      <c r="AT94" s="202" t="s">
        <v>72</v>
      </c>
      <c r="AU94" s="202" t="s">
        <v>81</v>
      </c>
      <c r="AY94" s="201" t="s">
        <v>124</v>
      </c>
      <c r="BK94" s="203">
        <f>SUM(BK95:BK101)</f>
        <v>0</v>
      </c>
    </row>
    <row r="95" s="2" customFormat="1" ht="24.15" customHeight="1">
      <c r="A95" s="40"/>
      <c r="B95" s="41"/>
      <c r="C95" s="206" t="s">
        <v>81</v>
      </c>
      <c r="D95" s="206" t="s">
        <v>127</v>
      </c>
      <c r="E95" s="207" t="s">
        <v>404</v>
      </c>
      <c r="F95" s="208" t="s">
        <v>405</v>
      </c>
      <c r="G95" s="209" t="s">
        <v>218</v>
      </c>
      <c r="H95" s="210">
        <v>21.846</v>
      </c>
      <c r="I95" s="211"/>
      <c r="J95" s="212">
        <f>ROUND(I95*H95,2)</f>
        <v>0</v>
      </c>
      <c r="K95" s="208" t="s">
        <v>131</v>
      </c>
      <c r="L95" s="46"/>
      <c r="M95" s="213" t="s">
        <v>19</v>
      </c>
      <c r="N95" s="214" t="s">
        <v>44</v>
      </c>
      <c r="O95" s="86"/>
      <c r="P95" s="215">
        <f>O95*H95</f>
        <v>0</v>
      </c>
      <c r="Q95" s="215">
        <v>0.061719999999999997</v>
      </c>
      <c r="R95" s="215">
        <f>Q95*H95</f>
        <v>1.34833512</v>
      </c>
      <c r="S95" s="215">
        <v>0</v>
      </c>
      <c r="T95" s="21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146</v>
      </c>
      <c r="AT95" s="217" t="s">
        <v>127</v>
      </c>
      <c r="AU95" s="217" t="s">
        <v>83</v>
      </c>
      <c r="AY95" s="19" t="s">
        <v>124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81</v>
      </c>
      <c r="BK95" s="218">
        <f>ROUND(I95*H95,2)</f>
        <v>0</v>
      </c>
      <c r="BL95" s="19" t="s">
        <v>146</v>
      </c>
      <c r="BM95" s="217" t="s">
        <v>406</v>
      </c>
    </row>
    <row r="96" s="2" customFormat="1">
      <c r="A96" s="40"/>
      <c r="B96" s="41"/>
      <c r="C96" s="42"/>
      <c r="D96" s="219" t="s">
        <v>134</v>
      </c>
      <c r="E96" s="42"/>
      <c r="F96" s="220" t="s">
        <v>407</v>
      </c>
      <c r="G96" s="42"/>
      <c r="H96" s="42"/>
      <c r="I96" s="221"/>
      <c r="J96" s="42"/>
      <c r="K96" s="42"/>
      <c r="L96" s="46"/>
      <c r="M96" s="222"/>
      <c r="N96" s="22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134</v>
      </c>
      <c r="AU96" s="19" t="s">
        <v>83</v>
      </c>
    </row>
    <row r="97" s="14" customFormat="1">
      <c r="A97" s="14"/>
      <c r="B97" s="250"/>
      <c r="C97" s="251"/>
      <c r="D97" s="241" t="s">
        <v>316</v>
      </c>
      <c r="E97" s="252" t="s">
        <v>19</v>
      </c>
      <c r="F97" s="253" t="s">
        <v>408</v>
      </c>
      <c r="G97" s="251"/>
      <c r="H97" s="254">
        <v>21.846</v>
      </c>
      <c r="I97" s="255"/>
      <c r="J97" s="251"/>
      <c r="K97" s="251"/>
      <c r="L97" s="256"/>
      <c r="M97" s="257"/>
      <c r="N97" s="258"/>
      <c r="O97" s="258"/>
      <c r="P97" s="258"/>
      <c r="Q97" s="258"/>
      <c r="R97" s="258"/>
      <c r="S97" s="258"/>
      <c r="T97" s="259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60" t="s">
        <v>316</v>
      </c>
      <c r="AU97" s="260" t="s">
        <v>83</v>
      </c>
      <c r="AV97" s="14" t="s">
        <v>83</v>
      </c>
      <c r="AW97" s="14" t="s">
        <v>33</v>
      </c>
      <c r="AX97" s="14" t="s">
        <v>73</v>
      </c>
      <c r="AY97" s="260" t="s">
        <v>124</v>
      </c>
    </row>
    <row r="98" s="15" customFormat="1">
      <c r="A98" s="15"/>
      <c r="B98" s="261"/>
      <c r="C98" s="262"/>
      <c r="D98" s="241" t="s">
        <v>316</v>
      </c>
      <c r="E98" s="263" t="s">
        <v>19</v>
      </c>
      <c r="F98" s="264" t="s">
        <v>319</v>
      </c>
      <c r="G98" s="262"/>
      <c r="H98" s="265">
        <v>21.846</v>
      </c>
      <c r="I98" s="266"/>
      <c r="J98" s="262"/>
      <c r="K98" s="262"/>
      <c r="L98" s="267"/>
      <c r="M98" s="268"/>
      <c r="N98" s="269"/>
      <c r="O98" s="269"/>
      <c r="P98" s="269"/>
      <c r="Q98" s="269"/>
      <c r="R98" s="269"/>
      <c r="S98" s="269"/>
      <c r="T98" s="270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T98" s="271" t="s">
        <v>316</v>
      </c>
      <c r="AU98" s="271" t="s">
        <v>83</v>
      </c>
      <c r="AV98" s="15" t="s">
        <v>146</v>
      </c>
      <c r="AW98" s="15" t="s">
        <v>33</v>
      </c>
      <c r="AX98" s="15" t="s">
        <v>81</v>
      </c>
      <c r="AY98" s="271" t="s">
        <v>124</v>
      </c>
    </row>
    <row r="99" s="2" customFormat="1" ht="16.5" customHeight="1">
      <c r="A99" s="40"/>
      <c r="B99" s="41"/>
      <c r="C99" s="206" t="s">
        <v>83</v>
      </c>
      <c r="D99" s="206" t="s">
        <v>127</v>
      </c>
      <c r="E99" s="207" t="s">
        <v>409</v>
      </c>
      <c r="F99" s="208" t="s">
        <v>410</v>
      </c>
      <c r="G99" s="209" t="s">
        <v>130</v>
      </c>
      <c r="H99" s="210">
        <v>13.24</v>
      </c>
      <c r="I99" s="211"/>
      <c r="J99" s="212">
        <f>ROUND(I99*H99,2)</f>
        <v>0</v>
      </c>
      <c r="K99" s="208" t="s">
        <v>131</v>
      </c>
      <c r="L99" s="46"/>
      <c r="M99" s="213" t="s">
        <v>19</v>
      </c>
      <c r="N99" s="214" t="s">
        <v>44</v>
      </c>
      <c r="O99" s="86"/>
      <c r="P99" s="215">
        <f>O99*H99</f>
        <v>0</v>
      </c>
      <c r="Q99" s="215">
        <v>0.00013999999999999999</v>
      </c>
      <c r="R99" s="215">
        <f>Q99*H99</f>
        <v>0.0018536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146</v>
      </c>
      <c r="AT99" s="217" t="s">
        <v>127</v>
      </c>
      <c r="AU99" s="217" t="s">
        <v>83</v>
      </c>
      <c r="AY99" s="19" t="s">
        <v>124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81</v>
      </c>
      <c r="BK99" s="218">
        <f>ROUND(I99*H99,2)</f>
        <v>0</v>
      </c>
      <c r="BL99" s="19" t="s">
        <v>146</v>
      </c>
      <c r="BM99" s="217" t="s">
        <v>411</v>
      </c>
    </row>
    <row r="100" s="2" customFormat="1">
      <c r="A100" s="40"/>
      <c r="B100" s="41"/>
      <c r="C100" s="42"/>
      <c r="D100" s="219" t="s">
        <v>134</v>
      </c>
      <c r="E100" s="42"/>
      <c r="F100" s="220" t="s">
        <v>412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134</v>
      </c>
      <c r="AU100" s="19" t="s">
        <v>83</v>
      </c>
    </row>
    <row r="101" s="14" customFormat="1">
      <c r="A101" s="14"/>
      <c r="B101" s="250"/>
      <c r="C101" s="251"/>
      <c r="D101" s="241" t="s">
        <v>316</v>
      </c>
      <c r="E101" s="252" t="s">
        <v>19</v>
      </c>
      <c r="F101" s="253" t="s">
        <v>413</v>
      </c>
      <c r="G101" s="251"/>
      <c r="H101" s="254">
        <v>13.24</v>
      </c>
      <c r="I101" s="255"/>
      <c r="J101" s="251"/>
      <c r="K101" s="251"/>
      <c r="L101" s="256"/>
      <c r="M101" s="257"/>
      <c r="N101" s="258"/>
      <c r="O101" s="258"/>
      <c r="P101" s="258"/>
      <c r="Q101" s="258"/>
      <c r="R101" s="258"/>
      <c r="S101" s="258"/>
      <c r="T101" s="259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60" t="s">
        <v>316</v>
      </c>
      <c r="AU101" s="260" t="s">
        <v>83</v>
      </c>
      <c r="AV101" s="14" t="s">
        <v>83</v>
      </c>
      <c r="AW101" s="14" t="s">
        <v>33</v>
      </c>
      <c r="AX101" s="14" t="s">
        <v>81</v>
      </c>
      <c r="AY101" s="260" t="s">
        <v>124</v>
      </c>
    </row>
    <row r="102" s="12" customFormat="1" ht="22.8" customHeight="1">
      <c r="A102" s="12"/>
      <c r="B102" s="190"/>
      <c r="C102" s="191"/>
      <c r="D102" s="192" t="s">
        <v>72</v>
      </c>
      <c r="E102" s="204" t="s">
        <v>156</v>
      </c>
      <c r="F102" s="204" t="s">
        <v>414</v>
      </c>
      <c r="G102" s="191"/>
      <c r="H102" s="191"/>
      <c r="I102" s="194"/>
      <c r="J102" s="205">
        <f>BK102</f>
        <v>0</v>
      </c>
      <c r="K102" s="191"/>
      <c r="L102" s="196"/>
      <c r="M102" s="197"/>
      <c r="N102" s="198"/>
      <c r="O102" s="198"/>
      <c r="P102" s="199">
        <f>SUM(P103:P122)</f>
        <v>0</v>
      </c>
      <c r="Q102" s="198"/>
      <c r="R102" s="199">
        <f>SUM(R103:R122)</f>
        <v>3.9308686400000004</v>
      </c>
      <c r="S102" s="198"/>
      <c r="T102" s="200">
        <f>SUM(T103:T122)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1" t="s">
        <v>81</v>
      </c>
      <c r="AT102" s="202" t="s">
        <v>72</v>
      </c>
      <c r="AU102" s="202" t="s">
        <v>81</v>
      </c>
      <c r="AY102" s="201" t="s">
        <v>124</v>
      </c>
      <c r="BK102" s="203">
        <f>SUM(BK103:BK122)</f>
        <v>0</v>
      </c>
    </row>
    <row r="103" s="2" customFormat="1" ht="24.15" customHeight="1">
      <c r="A103" s="40"/>
      <c r="B103" s="41"/>
      <c r="C103" s="206" t="s">
        <v>141</v>
      </c>
      <c r="D103" s="206" t="s">
        <v>127</v>
      </c>
      <c r="E103" s="207" t="s">
        <v>415</v>
      </c>
      <c r="F103" s="208" t="s">
        <v>416</v>
      </c>
      <c r="G103" s="209" t="s">
        <v>218</v>
      </c>
      <c r="H103" s="210">
        <v>38.302999999999997</v>
      </c>
      <c r="I103" s="211"/>
      <c r="J103" s="212">
        <f>ROUND(I103*H103,2)</f>
        <v>0</v>
      </c>
      <c r="K103" s="208" t="s">
        <v>131</v>
      </c>
      <c r="L103" s="46"/>
      <c r="M103" s="213" t="s">
        <v>19</v>
      </c>
      <c r="N103" s="214" t="s">
        <v>44</v>
      </c>
      <c r="O103" s="86"/>
      <c r="P103" s="215">
        <f>O103*H103</f>
        <v>0</v>
      </c>
      <c r="Q103" s="215">
        <v>0.0043800000000000002</v>
      </c>
      <c r="R103" s="215">
        <f>Q103*H103</f>
        <v>0.16776714000000001</v>
      </c>
      <c r="S103" s="215">
        <v>0</v>
      </c>
      <c r="T103" s="21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146</v>
      </c>
      <c r="AT103" s="217" t="s">
        <v>127</v>
      </c>
      <c r="AU103" s="217" t="s">
        <v>83</v>
      </c>
      <c r="AY103" s="19" t="s">
        <v>124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81</v>
      </c>
      <c r="BK103" s="218">
        <f>ROUND(I103*H103,2)</f>
        <v>0</v>
      </c>
      <c r="BL103" s="19" t="s">
        <v>146</v>
      </c>
      <c r="BM103" s="217" t="s">
        <v>417</v>
      </c>
    </row>
    <row r="104" s="2" customFormat="1">
      <c r="A104" s="40"/>
      <c r="B104" s="41"/>
      <c r="C104" s="42"/>
      <c r="D104" s="219" t="s">
        <v>134</v>
      </c>
      <c r="E104" s="42"/>
      <c r="F104" s="220" t="s">
        <v>418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134</v>
      </c>
      <c r="AU104" s="19" t="s">
        <v>83</v>
      </c>
    </row>
    <row r="105" s="14" customFormat="1">
      <c r="A105" s="14"/>
      <c r="B105" s="250"/>
      <c r="C105" s="251"/>
      <c r="D105" s="241" t="s">
        <v>316</v>
      </c>
      <c r="E105" s="252" t="s">
        <v>19</v>
      </c>
      <c r="F105" s="253" t="s">
        <v>419</v>
      </c>
      <c r="G105" s="251"/>
      <c r="H105" s="254">
        <v>39.703000000000003</v>
      </c>
      <c r="I105" s="255"/>
      <c r="J105" s="251"/>
      <c r="K105" s="251"/>
      <c r="L105" s="256"/>
      <c r="M105" s="257"/>
      <c r="N105" s="258"/>
      <c r="O105" s="258"/>
      <c r="P105" s="258"/>
      <c r="Q105" s="258"/>
      <c r="R105" s="258"/>
      <c r="S105" s="258"/>
      <c r="T105" s="259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60" t="s">
        <v>316</v>
      </c>
      <c r="AU105" s="260" t="s">
        <v>83</v>
      </c>
      <c r="AV105" s="14" t="s">
        <v>83</v>
      </c>
      <c r="AW105" s="14" t="s">
        <v>33</v>
      </c>
      <c r="AX105" s="14" t="s">
        <v>73</v>
      </c>
      <c r="AY105" s="260" t="s">
        <v>124</v>
      </c>
    </row>
    <row r="106" s="14" customFormat="1">
      <c r="A106" s="14"/>
      <c r="B106" s="250"/>
      <c r="C106" s="251"/>
      <c r="D106" s="241" t="s">
        <v>316</v>
      </c>
      <c r="E106" s="252" t="s">
        <v>19</v>
      </c>
      <c r="F106" s="253" t="s">
        <v>420</v>
      </c>
      <c r="G106" s="251"/>
      <c r="H106" s="254">
        <v>-1.3999999999999999</v>
      </c>
      <c r="I106" s="255"/>
      <c r="J106" s="251"/>
      <c r="K106" s="251"/>
      <c r="L106" s="256"/>
      <c r="M106" s="257"/>
      <c r="N106" s="258"/>
      <c r="O106" s="258"/>
      <c r="P106" s="258"/>
      <c r="Q106" s="258"/>
      <c r="R106" s="258"/>
      <c r="S106" s="258"/>
      <c r="T106" s="259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60" t="s">
        <v>316</v>
      </c>
      <c r="AU106" s="260" t="s">
        <v>83</v>
      </c>
      <c r="AV106" s="14" t="s">
        <v>83</v>
      </c>
      <c r="AW106" s="14" t="s">
        <v>33</v>
      </c>
      <c r="AX106" s="14" t="s">
        <v>73</v>
      </c>
      <c r="AY106" s="260" t="s">
        <v>124</v>
      </c>
    </row>
    <row r="107" s="15" customFormat="1">
      <c r="A107" s="15"/>
      <c r="B107" s="261"/>
      <c r="C107" s="262"/>
      <c r="D107" s="241" t="s">
        <v>316</v>
      </c>
      <c r="E107" s="263" t="s">
        <v>19</v>
      </c>
      <c r="F107" s="264" t="s">
        <v>319</v>
      </c>
      <c r="G107" s="262"/>
      <c r="H107" s="265">
        <v>38.302999999999997</v>
      </c>
      <c r="I107" s="266"/>
      <c r="J107" s="262"/>
      <c r="K107" s="262"/>
      <c r="L107" s="267"/>
      <c r="M107" s="268"/>
      <c r="N107" s="269"/>
      <c r="O107" s="269"/>
      <c r="P107" s="269"/>
      <c r="Q107" s="269"/>
      <c r="R107" s="269"/>
      <c r="S107" s="269"/>
      <c r="T107" s="270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71" t="s">
        <v>316</v>
      </c>
      <c r="AU107" s="271" t="s">
        <v>83</v>
      </c>
      <c r="AV107" s="15" t="s">
        <v>146</v>
      </c>
      <c r="AW107" s="15" t="s">
        <v>33</v>
      </c>
      <c r="AX107" s="15" t="s">
        <v>81</v>
      </c>
      <c r="AY107" s="271" t="s">
        <v>124</v>
      </c>
    </row>
    <row r="108" s="2" customFormat="1" ht="21.75" customHeight="1">
      <c r="A108" s="40"/>
      <c r="B108" s="41"/>
      <c r="C108" s="206" t="s">
        <v>146</v>
      </c>
      <c r="D108" s="206" t="s">
        <v>127</v>
      </c>
      <c r="E108" s="207" t="s">
        <v>421</v>
      </c>
      <c r="F108" s="208" t="s">
        <v>422</v>
      </c>
      <c r="G108" s="209" t="s">
        <v>218</v>
      </c>
      <c r="H108" s="210">
        <v>59.093000000000004</v>
      </c>
      <c r="I108" s="211"/>
      <c r="J108" s="212">
        <f>ROUND(I108*H108,2)</f>
        <v>0</v>
      </c>
      <c r="K108" s="208" t="s">
        <v>131</v>
      </c>
      <c r="L108" s="46"/>
      <c r="M108" s="213" t="s">
        <v>19</v>
      </c>
      <c r="N108" s="214" t="s">
        <v>44</v>
      </c>
      <c r="O108" s="86"/>
      <c r="P108" s="215">
        <f>O108*H108</f>
        <v>0</v>
      </c>
      <c r="Q108" s="215">
        <v>0.0147</v>
      </c>
      <c r="R108" s="215">
        <f>Q108*H108</f>
        <v>0.86866710000000003</v>
      </c>
      <c r="S108" s="215">
        <v>0</v>
      </c>
      <c r="T108" s="21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146</v>
      </c>
      <c r="AT108" s="217" t="s">
        <v>127</v>
      </c>
      <c r="AU108" s="217" t="s">
        <v>83</v>
      </c>
      <c r="AY108" s="19" t="s">
        <v>124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81</v>
      </c>
      <c r="BK108" s="218">
        <f>ROUND(I108*H108,2)</f>
        <v>0</v>
      </c>
      <c r="BL108" s="19" t="s">
        <v>146</v>
      </c>
      <c r="BM108" s="217" t="s">
        <v>423</v>
      </c>
    </row>
    <row r="109" s="2" customFormat="1">
      <c r="A109" s="40"/>
      <c r="B109" s="41"/>
      <c r="C109" s="42"/>
      <c r="D109" s="219" t="s">
        <v>134</v>
      </c>
      <c r="E109" s="42"/>
      <c r="F109" s="220" t="s">
        <v>424</v>
      </c>
      <c r="G109" s="42"/>
      <c r="H109" s="42"/>
      <c r="I109" s="221"/>
      <c r="J109" s="42"/>
      <c r="K109" s="42"/>
      <c r="L109" s="46"/>
      <c r="M109" s="222"/>
      <c r="N109" s="22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134</v>
      </c>
      <c r="AU109" s="19" t="s">
        <v>83</v>
      </c>
    </row>
    <row r="110" s="14" customFormat="1">
      <c r="A110" s="14"/>
      <c r="B110" s="250"/>
      <c r="C110" s="251"/>
      <c r="D110" s="241" t="s">
        <v>316</v>
      </c>
      <c r="E110" s="252" t="s">
        <v>19</v>
      </c>
      <c r="F110" s="253" t="s">
        <v>425</v>
      </c>
      <c r="G110" s="251"/>
      <c r="H110" s="254">
        <v>59.093000000000004</v>
      </c>
      <c r="I110" s="255"/>
      <c r="J110" s="251"/>
      <c r="K110" s="251"/>
      <c r="L110" s="256"/>
      <c r="M110" s="257"/>
      <c r="N110" s="258"/>
      <c r="O110" s="258"/>
      <c r="P110" s="258"/>
      <c r="Q110" s="258"/>
      <c r="R110" s="258"/>
      <c r="S110" s="258"/>
      <c r="T110" s="259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60" t="s">
        <v>316</v>
      </c>
      <c r="AU110" s="260" t="s">
        <v>83</v>
      </c>
      <c r="AV110" s="14" t="s">
        <v>83</v>
      </c>
      <c r="AW110" s="14" t="s">
        <v>33</v>
      </c>
      <c r="AX110" s="14" t="s">
        <v>73</v>
      </c>
      <c r="AY110" s="260" t="s">
        <v>124</v>
      </c>
    </row>
    <row r="111" s="15" customFormat="1">
      <c r="A111" s="15"/>
      <c r="B111" s="261"/>
      <c r="C111" s="262"/>
      <c r="D111" s="241" t="s">
        <v>316</v>
      </c>
      <c r="E111" s="263" t="s">
        <v>19</v>
      </c>
      <c r="F111" s="264" t="s">
        <v>319</v>
      </c>
      <c r="G111" s="262"/>
      <c r="H111" s="265">
        <v>59.093000000000004</v>
      </c>
      <c r="I111" s="266"/>
      <c r="J111" s="262"/>
      <c r="K111" s="262"/>
      <c r="L111" s="267"/>
      <c r="M111" s="268"/>
      <c r="N111" s="269"/>
      <c r="O111" s="269"/>
      <c r="P111" s="269"/>
      <c r="Q111" s="269"/>
      <c r="R111" s="269"/>
      <c r="S111" s="269"/>
      <c r="T111" s="270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71" t="s">
        <v>316</v>
      </c>
      <c r="AU111" s="271" t="s">
        <v>83</v>
      </c>
      <c r="AV111" s="15" t="s">
        <v>146</v>
      </c>
      <c r="AW111" s="15" t="s">
        <v>33</v>
      </c>
      <c r="AX111" s="15" t="s">
        <v>81</v>
      </c>
      <c r="AY111" s="271" t="s">
        <v>124</v>
      </c>
    </row>
    <row r="112" s="2" customFormat="1" ht="16.5" customHeight="1">
      <c r="A112" s="40"/>
      <c r="B112" s="41"/>
      <c r="C112" s="206" t="s">
        <v>151</v>
      </c>
      <c r="D112" s="206" t="s">
        <v>127</v>
      </c>
      <c r="E112" s="207" t="s">
        <v>426</v>
      </c>
      <c r="F112" s="208" t="s">
        <v>427</v>
      </c>
      <c r="G112" s="209" t="s">
        <v>218</v>
      </c>
      <c r="H112" s="210">
        <v>13.314</v>
      </c>
      <c r="I112" s="211"/>
      <c r="J112" s="212">
        <f>ROUND(I112*H112,2)</f>
        <v>0</v>
      </c>
      <c r="K112" s="208" t="s">
        <v>131</v>
      </c>
      <c r="L112" s="46"/>
      <c r="M112" s="213" t="s">
        <v>19</v>
      </c>
      <c r="N112" s="214" t="s">
        <v>44</v>
      </c>
      <c r="O112" s="86"/>
      <c r="P112" s="215">
        <f>O112*H112</f>
        <v>0</v>
      </c>
      <c r="Q112" s="215">
        <v>0.0030000000000000001</v>
      </c>
      <c r="R112" s="215">
        <f>Q112*H112</f>
        <v>0.039941999999999998</v>
      </c>
      <c r="S112" s="215">
        <v>0</v>
      </c>
      <c r="T112" s="21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7" t="s">
        <v>146</v>
      </c>
      <c r="AT112" s="217" t="s">
        <v>127</v>
      </c>
      <c r="AU112" s="217" t="s">
        <v>83</v>
      </c>
      <c r="AY112" s="19" t="s">
        <v>124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9" t="s">
        <v>81</v>
      </c>
      <c r="BK112" s="218">
        <f>ROUND(I112*H112,2)</f>
        <v>0</v>
      </c>
      <c r="BL112" s="19" t="s">
        <v>146</v>
      </c>
      <c r="BM112" s="217" t="s">
        <v>428</v>
      </c>
    </row>
    <row r="113" s="2" customFormat="1">
      <c r="A113" s="40"/>
      <c r="B113" s="41"/>
      <c r="C113" s="42"/>
      <c r="D113" s="219" t="s">
        <v>134</v>
      </c>
      <c r="E113" s="42"/>
      <c r="F113" s="220" t="s">
        <v>429</v>
      </c>
      <c r="G113" s="42"/>
      <c r="H113" s="42"/>
      <c r="I113" s="221"/>
      <c r="J113" s="42"/>
      <c r="K113" s="42"/>
      <c r="L113" s="46"/>
      <c r="M113" s="222"/>
      <c r="N113" s="223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134</v>
      </c>
      <c r="AU113" s="19" t="s">
        <v>83</v>
      </c>
    </row>
    <row r="114" s="14" customFormat="1">
      <c r="A114" s="14"/>
      <c r="B114" s="250"/>
      <c r="C114" s="251"/>
      <c r="D114" s="241" t="s">
        <v>316</v>
      </c>
      <c r="E114" s="252" t="s">
        <v>19</v>
      </c>
      <c r="F114" s="253" t="s">
        <v>430</v>
      </c>
      <c r="G114" s="251"/>
      <c r="H114" s="254">
        <v>13.314</v>
      </c>
      <c r="I114" s="255"/>
      <c r="J114" s="251"/>
      <c r="K114" s="251"/>
      <c r="L114" s="256"/>
      <c r="M114" s="257"/>
      <c r="N114" s="258"/>
      <c r="O114" s="258"/>
      <c r="P114" s="258"/>
      <c r="Q114" s="258"/>
      <c r="R114" s="258"/>
      <c r="S114" s="258"/>
      <c r="T114" s="259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60" t="s">
        <v>316</v>
      </c>
      <c r="AU114" s="260" t="s">
        <v>83</v>
      </c>
      <c r="AV114" s="14" t="s">
        <v>83</v>
      </c>
      <c r="AW114" s="14" t="s">
        <v>33</v>
      </c>
      <c r="AX114" s="14" t="s">
        <v>73</v>
      </c>
      <c r="AY114" s="260" t="s">
        <v>124</v>
      </c>
    </row>
    <row r="115" s="15" customFormat="1">
      <c r="A115" s="15"/>
      <c r="B115" s="261"/>
      <c r="C115" s="262"/>
      <c r="D115" s="241" t="s">
        <v>316</v>
      </c>
      <c r="E115" s="263" t="s">
        <v>19</v>
      </c>
      <c r="F115" s="264" t="s">
        <v>319</v>
      </c>
      <c r="G115" s="262"/>
      <c r="H115" s="265">
        <v>13.314</v>
      </c>
      <c r="I115" s="266"/>
      <c r="J115" s="262"/>
      <c r="K115" s="262"/>
      <c r="L115" s="267"/>
      <c r="M115" s="268"/>
      <c r="N115" s="269"/>
      <c r="O115" s="269"/>
      <c r="P115" s="269"/>
      <c r="Q115" s="269"/>
      <c r="R115" s="269"/>
      <c r="S115" s="269"/>
      <c r="T115" s="270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71" t="s">
        <v>316</v>
      </c>
      <c r="AU115" s="271" t="s">
        <v>83</v>
      </c>
      <c r="AV115" s="15" t="s">
        <v>146</v>
      </c>
      <c r="AW115" s="15" t="s">
        <v>33</v>
      </c>
      <c r="AX115" s="15" t="s">
        <v>81</v>
      </c>
      <c r="AY115" s="271" t="s">
        <v>124</v>
      </c>
    </row>
    <row r="116" s="2" customFormat="1" ht="24.15" customHeight="1">
      <c r="A116" s="40"/>
      <c r="B116" s="41"/>
      <c r="C116" s="206" t="s">
        <v>156</v>
      </c>
      <c r="D116" s="206" t="s">
        <v>127</v>
      </c>
      <c r="E116" s="207" t="s">
        <v>431</v>
      </c>
      <c r="F116" s="208" t="s">
        <v>432</v>
      </c>
      <c r="G116" s="209" t="s">
        <v>433</v>
      </c>
      <c r="H116" s="210">
        <v>0.52000000000000002</v>
      </c>
      <c r="I116" s="211"/>
      <c r="J116" s="212">
        <f>ROUND(I116*H116,2)</f>
        <v>0</v>
      </c>
      <c r="K116" s="208" t="s">
        <v>131</v>
      </c>
      <c r="L116" s="46"/>
      <c r="M116" s="213" t="s">
        <v>19</v>
      </c>
      <c r="N116" s="214" t="s">
        <v>44</v>
      </c>
      <c r="O116" s="86"/>
      <c r="P116" s="215">
        <f>O116*H116</f>
        <v>0</v>
      </c>
      <c r="Q116" s="215">
        <v>2.5018699999999998</v>
      </c>
      <c r="R116" s="215">
        <f>Q116*H116</f>
        <v>1.3009724</v>
      </c>
      <c r="S116" s="215">
        <v>0</v>
      </c>
      <c r="T116" s="21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7" t="s">
        <v>146</v>
      </c>
      <c r="AT116" s="217" t="s">
        <v>127</v>
      </c>
      <c r="AU116" s="217" t="s">
        <v>83</v>
      </c>
      <c r="AY116" s="19" t="s">
        <v>124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9" t="s">
        <v>81</v>
      </c>
      <c r="BK116" s="218">
        <f>ROUND(I116*H116,2)</f>
        <v>0</v>
      </c>
      <c r="BL116" s="19" t="s">
        <v>146</v>
      </c>
      <c r="BM116" s="217" t="s">
        <v>434</v>
      </c>
    </row>
    <row r="117" s="2" customFormat="1">
      <c r="A117" s="40"/>
      <c r="B117" s="41"/>
      <c r="C117" s="42"/>
      <c r="D117" s="219" t="s">
        <v>134</v>
      </c>
      <c r="E117" s="42"/>
      <c r="F117" s="220" t="s">
        <v>435</v>
      </c>
      <c r="G117" s="42"/>
      <c r="H117" s="42"/>
      <c r="I117" s="221"/>
      <c r="J117" s="42"/>
      <c r="K117" s="42"/>
      <c r="L117" s="46"/>
      <c r="M117" s="222"/>
      <c r="N117" s="22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134</v>
      </c>
      <c r="AU117" s="19" t="s">
        <v>83</v>
      </c>
    </row>
    <row r="118" s="2" customFormat="1" ht="16.5" customHeight="1">
      <c r="A118" s="40"/>
      <c r="B118" s="41"/>
      <c r="C118" s="206" t="s">
        <v>161</v>
      </c>
      <c r="D118" s="206" t="s">
        <v>127</v>
      </c>
      <c r="E118" s="207" t="s">
        <v>436</v>
      </c>
      <c r="F118" s="208" t="s">
        <v>437</v>
      </c>
      <c r="G118" s="209" t="s">
        <v>218</v>
      </c>
      <c r="H118" s="210">
        <v>13.85</v>
      </c>
      <c r="I118" s="211"/>
      <c r="J118" s="212">
        <f>ROUND(I118*H118,2)</f>
        <v>0</v>
      </c>
      <c r="K118" s="208" t="s">
        <v>131</v>
      </c>
      <c r="L118" s="46"/>
      <c r="M118" s="213" t="s">
        <v>19</v>
      </c>
      <c r="N118" s="214" t="s">
        <v>44</v>
      </c>
      <c r="O118" s="86"/>
      <c r="P118" s="215">
        <f>O118*H118</f>
        <v>0</v>
      </c>
      <c r="Q118" s="215">
        <v>0.11</v>
      </c>
      <c r="R118" s="215">
        <f>Q118*H118</f>
        <v>1.5235000000000001</v>
      </c>
      <c r="S118" s="215">
        <v>0</v>
      </c>
      <c r="T118" s="21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7" t="s">
        <v>146</v>
      </c>
      <c r="AT118" s="217" t="s">
        <v>127</v>
      </c>
      <c r="AU118" s="217" t="s">
        <v>83</v>
      </c>
      <c r="AY118" s="19" t="s">
        <v>124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9" t="s">
        <v>81</v>
      </c>
      <c r="BK118" s="218">
        <f>ROUND(I118*H118,2)</f>
        <v>0</v>
      </c>
      <c r="BL118" s="19" t="s">
        <v>146</v>
      </c>
      <c r="BM118" s="217" t="s">
        <v>438</v>
      </c>
    </row>
    <row r="119" s="2" customFormat="1">
      <c r="A119" s="40"/>
      <c r="B119" s="41"/>
      <c r="C119" s="42"/>
      <c r="D119" s="219" t="s">
        <v>134</v>
      </c>
      <c r="E119" s="42"/>
      <c r="F119" s="220" t="s">
        <v>439</v>
      </c>
      <c r="G119" s="42"/>
      <c r="H119" s="42"/>
      <c r="I119" s="221"/>
      <c r="J119" s="42"/>
      <c r="K119" s="42"/>
      <c r="L119" s="46"/>
      <c r="M119" s="222"/>
      <c r="N119" s="223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134</v>
      </c>
      <c r="AU119" s="19" t="s">
        <v>83</v>
      </c>
    </row>
    <row r="120" s="2" customFormat="1" ht="24.15" customHeight="1">
      <c r="A120" s="40"/>
      <c r="B120" s="41"/>
      <c r="C120" s="206" t="s">
        <v>169</v>
      </c>
      <c r="D120" s="206" t="s">
        <v>127</v>
      </c>
      <c r="E120" s="207" t="s">
        <v>440</v>
      </c>
      <c r="F120" s="208" t="s">
        <v>441</v>
      </c>
      <c r="G120" s="209" t="s">
        <v>138</v>
      </c>
      <c r="H120" s="210">
        <v>1</v>
      </c>
      <c r="I120" s="211"/>
      <c r="J120" s="212">
        <f>ROUND(I120*H120,2)</f>
        <v>0</v>
      </c>
      <c r="K120" s="208" t="s">
        <v>131</v>
      </c>
      <c r="L120" s="46"/>
      <c r="M120" s="213" t="s">
        <v>19</v>
      </c>
      <c r="N120" s="214" t="s">
        <v>44</v>
      </c>
      <c r="O120" s="86"/>
      <c r="P120" s="215">
        <f>O120*H120</f>
        <v>0</v>
      </c>
      <c r="Q120" s="215">
        <v>0.017770000000000001</v>
      </c>
      <c r="R120" s="215">
        <f>Q120*H120</f>
        <v>0.017770000000000001</v>
      </c>
      <c r="S120" s="215">
        <v>0</v>
      </c>
      <c r="T120" s="21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7" t="s">
        <v>146</v>
      </c>
      <c r="AT120" s="217" t="s">
        <v>127</v>
      </c>
      <c r="AU120" s="217" t="s">
        <v>83</v>
      </c>
      <c r="AY120" s="19" t="s">
        <v>124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9" t="s">
        <v>81</v>
      </c>
      <c r="BK120" s="218">
        <f>ROUND(I120*H120,2)</f>
        <v>0</v>
      </c>
      <c r="BL120" s="19" t="s">
        <v>146</v>
      </c>
      <c r="BM120" s="217" t="s">
        <v>442</v>
      </c>
    </row>
    <row r="121" s="2" customFormat="1">
      <c r="A121" s="40"/>
      <c r="B121" s="41"/>
      <c r="C121" s="42"/>
      <c r="D121" s="219" t="s">
        <v>134</v>
      </c>
      <c r="E121" s="42"/>
      <c r="F121" s="220" t="s">
        <v>443</v>
      </c>
      <c r="G121" s="42"/>
      <c r="H121" s="42"/>
      <c r="I121" s="221"/>
      <c r="J121" s="42"/>
      <c r="K121" s="42"/>
      <c r="L121" s="46"/>
      <c r="M121" s="222"/>
      <c r="N121" s="22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134</v>
      </c>
      <c r="AU121" s="19" t="s">
        <v>83</v>
      </c>
    </row>
    <row r="122" s="2" customFormat="1" ht="16.5" customHeight="1">
      <c r="A122" s="40"/>
      <c r="B122" s="41"/>
      <c r="C122" s="224" t="s">
        <v>174</v>
      </c>
      <c r="D122" s="224" t="s">
        <v>175</v>
      </c>
      <c r="E122" s="225" t="s">
        <v>444</v>
      </c>
      <c r="F122" s="226" t="s">
        <v>445</v>
      </c>
      <c r="G122" s="227" t="s">
        <v>138</v>
      </c>
      <c r="H122" s="228">
        <v>1</v>
      </c>
      <c r="I122" s="229"/>
      <c r="J122" s="230">
        <f>ROUND(I122*H122,2)</f>
        <v>0</v>
      </c>
      <c r="K122" s="226" t="s">
        <v>131</v>
      </c>
      <c r="L122" s="231"/>
      <c r="M122" s="232" t="s">
        <v>19</v>
      </c>
      <c r="N122" s="233" t="s">
        <v>44</v>
      </c>
      <c r="O122" s="86"/>
      <c r="P122" s="215">
        <f>O122*H122</f>
        <v>0</v>
      </c>
      <c r="Q122" s="215">
        <v>0.012250000000000001</v>
      </c>
      <c r="R122" s="215">
        <f>Q122*H122</f>
        <v>0.012250000000000001</v>
      </c>
      <c r="S122" s="215">
        <v>0</v>
      </c>
      <c r="T122" s="216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7" t="s">
        <v>169</v>
      </c>
      <c r="AT122" s="217" t="s">
        <v>175</v>
      </c>
      <c r="AU122" s="217" t="s">
        <v>83</v>
      </c>
      <c r="AY122" s="19" t="s">
        <v>124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9" t="s">
        <v>81</v>
      </c>
      <c r="BK122" s="218">
        <f>ROUND(I122*H122,2)</f>
        <v>0</v>
      </c>
      <c r="BL122" s="19" t="s">
        <v>146</v>
      </c>
      <c r="BM122" s="217" t="s">
        <v>446</v>
      </c>
    </row>
    <row r="123" s="12" customFormat="1" ht="22.8" customHeight="1">
      <c r="A123" s="12"/>
      <c r="B123" s="190"/>
      <c r="C123" s="191"/>
      <c r="D123" s="192" t="s">
        <v>72</v>
      </c>
      <c r="E123" s="204" t="s">
        <v>174</v>
      </c>
      <c r="F123" s="204" t="s">
        <v>447</v>
      </c>
      <c r="G123" s="191"/>
      <c r="H123" s="191"/>
      <c r="I123" s="194"/>
      <c r="J123" s="205">
        <f>BK123</f>
        <v>0</v>
      </c>
      <c r="K123" s="191"/>
      <c r="L123" s="196"/>
      <c r="M123" s="197"/>
      <c r="N123" s="198"/>
      <c r="O123" s="198"/>
      <c r="P123" s="199">
        <f>SUM(P124:P135)</f>
        <v>0</v>
      </c>
      <c r="Q123" s="198"/>
      <c r="R123" s="199">
        <f>SUM(R124:R135)</f>
        <v>0</v>
      </c>
      <c r="S123" s="198"/>
      <c r="T123" s="200">
        <f>SUM(T124:T135)</f>
        <v>4.3527719999999999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1" t="s">
        <v>81</v>
      </c>
      <c r="AT123" s="202" t="s">
        <v>72</v>
      </c>
      <c r="AU123" s="202" t="s">
        <v>81</v>
      </c>
      <c r="AY123" s="201" t="s">
        <v>124</v>
      </c>
      <c r="BK123" s="203">
        <f>SUM(BK124:BK135)</f>
        <v>0</v>
      </c>
    </row>
    <row r="124" s="2" customFormat="1" ht="16.5" customHeight="1">
      <c r="A124" s="40"/>
      <c r="B124" s="41"/>
      <c r="C124" s="206" t="s">
        <v>180</v>
      </c>
      <c r="D124" s="206" t="s">
        <v>127</v>
      </c>
      <c r="E124" s="207" t="s">
        <v>448</v>
      </c>
      <c r="F124" s="208" t="s">
        <v>449</v>
      </c>
      <c r="G124" s="209" t="s">
        <v>218</v>
      </c>
      <c r="H124" s="210">
        <v>9.4339999999999993</v>
      </c>
      <c r="I124" s="211"/>
      <c r="J124" s="212">
        <f>ROUND(I124*H124,2)</f>
        <v>0</v>
      </c>
      <c r="K124" s="208" t="s">
        <v>131</v>
      </c>
      <c r="L124" s="46"/>
      <c r="M124" s="213" t="s">
        <v>19</v>
      </c>
      <c r="N124" s="214" t="s">
        <v>44</v>
      </c>
      <c r="O124" s="86"/>
      <c r="P124" s="215">
        <f>O124*H124</f>
        <v>0</v>
      </c>
      <c r="Q124" s="215">
        <v>0</v>
      </c>
      <c r="R124" s="215">
        <f>Q124*H124</f>
        <v>0</v>
      </c>
      <c r="S124" s="215">
        <v>0.20799999999999999</v>
      </c>
      <c r="T124" s="216">
        <f>S124*H124</f>
        <v>1.9622719999999998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146</v>
      </c>
      <c r="AT124" s="217" t="s">
        <v>127</v>
      </c>
      <c r="AU124" s="217" t="s">
        <v>83</v>
      </c>
      <c r="AY124" s="19" t="s">
        <v>124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9" t="s">
        <v>81</v>
      </c>
      <c r="BK124" s="218">
        <f>ROUND(I124*H124,2)</f>
        <v>0</v>
      </c>
      <c r="BL124" s="19" t="s">
        <v>146</v>
      </c>
      <c r="BM124" s="217" t="s">
        <v>450</v>
      </c>
    </row>
    <row r="125" s="2" customFormat="1">
      <c r="A125" s="40"/>
      <c r="B125" s="41"/>
      <c r="C125" s="42"/>
      <c r="D125" s="219" t="s">
        <v>134</v>
      </c>
      <c r="E125" s="42"/>
      <c r="F125" s="220" t="s">
        <v>451</v>
      </c>
      <c r="G125" s="42"/>
      <c r="H125" s="42"/>
      <c r="I125" s="221"/>
      <c r="J125" s="42"/>
      <c r="K125" s="42"/>
      <c r="L125" s="46"/>
      <c r="M125" s="222"/>
      <c r="N125" s="22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134</v>
      </c>
      <c r="AU125" s="19" t="s">
        <v>83</v>
      </c>
    </row>
    <row r="126" s="14" customFormat="1">
      <c r="A126" s="14"/>
      <c r="B126" s="250"/>
      <c r="C126" s="251"/>
      <c r="D126" s="241" t="s">
        <v>316</v>
      </c>
      <c r="E126" s="252" t="s">
        <v>19</v>
      </c>
      <c r="F126" s="253" t="s">
        <v>452</v>
      </c>
      <c r="G126" s="251"/>
      <c r="H126" s="254">
        <v>9.4339999999999993</v>
      </c>
      <c r="I126" s="255"/>
      <c r="J126" s="251"/>
      <c r="K126" s="251"/>
      <c r="L126" s="256"/>
      <c r="M126" s="257"/>
      <c r="N126" s="258"/>
      <c r="O126" s="258"/>
      <c r="P126" s="258"/>
      <c r="Q126" s="258"/>
      <c r="R126" s="258"/>
      <c r="S126" s="258"/>
      <c r="T126" s="259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60" t="s">
        <v>316</v>
      </c>
      <c r="AU126" s="260" t="s">
        <v>83</v>
      </c>
      <c r="AV126" s="14" t="s">
        <v>83</v>
      </c>
      <c r="AW126" s="14" t="s">
        <v>33</v>
      </c>
      <c r="AX126" s="14" t="s">
        <v>73</v>
      </c>
      <c r="AY126" s="260" t="s">
        <v>124</v>
      </c>
    </row>
    <row r="127" s="15" customFormat="1">
      <c r="A127" s="15"/>
      <c r="B127" s="261"/>
      <c r="C127" s="262"/>
      <c r="D127" s="241" t="s">
        <v>316</v>
      </c>
      <c r="E127" s="263" t="s">
        <v>19</v>
      </c>
      <c r="F127" s="264" t="s">
        <v>319</v>
      </c>
      <c r="G127" s="262"/>
      <c r="H127" s="265">
        <v>9.4339999999999993</v>
      </c>
      <c r="I127" s="266"/>
      <c r="J127" s="262"/>
      <c r="K127" s="262"/>
      <c r="L127" s="267"/>
      <c r="M127" s="268"/>
      <c r="N127" s="269"/>
      <c r="O127" s="269"/>
      <c r="P127" s="269"/>
      <c r="Q127" s="269"/>
      <c r="R127" s="269"/>
      <c r="S127" s="269"/>
      <c r="T127" s="270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71" t="s">
        <v>316</v>
      </c>
      <c r="AU127" s="271" t="s">
        <v>83</v>
      </c>
      <c r="AV127" s="15" t="s">
        <v>146</v>
      </c>
      <c r="AW127" s="15" t="s">
        <v>33</v>
      </c>
      <c r="AX127" s="15" t="s">
        <v>81</v>
      </c>
      <c r="AY127" s="271" t="s">
        <v>124</v>
      </c>
    </row>
    <row r="128" s="2" customFormat="1" ht="16.5" customHeight="1">
      <c r="A128" s="40"/>
      <c r="B128" s="41"/>
      <c r="C128" s="206" t="s">
        <v>185</v>
      </c>
      <c r="D128" s="206" t="s">
        <v>127</v>
      </c>
      <c r="E128" s="207" t="s">
        <v>453</v>
      </c>
      <c r="F128" s="208" t="s">
        <v>454</v>
      </c>
      <c r="G128" s="209" t="s">
        <v>433</v>
      </c>
      <c r="H128" s="210">
        <v>0.52000000000000002</v>
      </c>
      <c r="I128" s="211"/>
      <c r="J128" s="212">
        <f>ROUND(I128*H128,2)</f>
        <v>0</v>
      </c>
      <c r="K128" s="208" t="s">
        <v>131</v>
      </c>
      <c r="L128" s="46"/>
      <c r="M128" s="213" t="s">
        <v>19</v>
      </c>
      <c r="N128" s="214" t="s">
        <v>44</v>
      </c>
      <c r="O128" s="86"/>
      <c r="P128" s="215">
        <f>O128*H128</f>
        <v>0</v>
      </c>
      <c r="Q128" s="215">
        <v>0</v>
      </c>
      <c r="R128" s="215">
        <f>Q128*H128</f>
        <v>0</v>
      </c>
      <c r="S128" s="215">
        <v>2.2000000000000002</v>
      </c>
      <c r="T128" s="216">
        <f>S128*H128</f>
        <v>1.1440000000000001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7" t="s">
        <v>146</v>
      </c>
      <c r="AT128" s="217" t="s">
        <v>127</v>
      </c>
      <c r="AU128" s="217" t="s">
        <v>83</v>
      </c>
      <c r="AY128" s="19" t="s">
        <v>124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9" t="s">
        <v>81</v>
      </c>
      <c r="BK128" s="218">
        <f>ROUND(I128*H128,2)</f>
        <v>0</v>
      </c>
      <c r="BL128" s="19" t="s">
        <v>146</v>
      </c>
      <c r="BM128" s="217" t="s">
        <v>455</v>
      </c>
    </row>
    <row r="129" s="2" customFormat="1">
      <c r="A129" s="40"/>
      <c r="B129" s="41"/>
      <c r="C129" s="42"/>
      <c r="D129" s="219" t="s">
        <v>134</v>
      </c>
      <c r="E129" s="42"/>
      <c r="F129" s="220" t="s">
        <v>456</v>
      </c>
      <c r="G129" s="42"/>
      <c r="H129" s="42"/>
      <c r="I129" s="221"/>
      <c r="J129" s="42"/>
      <c r="K129" s="42"/>
      <c r="L129" s="46"/>
      <c r="M129" s="222"/>
      <c r="N129" s="223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134</v>
      </c>
      <c r="AU129" s="19" t="s">
        <v>83</v>
      </c>
    </row>
    <row r="130" s="14" customFormat="1">
      <c r="A130" s="14"/>
      <c r="B130" s="250"/>
      <c r="C130" s="251"/>
      <c r="D130" s="241" t="s">
        <v>316</v>
      </c>
      <c r="E130" s="252" t="s">
        <v>19</v>
      </c>
      <c r="F130" s="253" t="s">
        <v>457</v>
      </c>
      <c r="G130" s="251"/>
      <c r="H130" s="254">
        <v>0.52000000000000002</v>
      </c>
      <c r="I130" s="255"/>
      <c r="J130" s="251"/>
      <c r="K130" s="251"/>
      <c r="L130" s="256"/>
      <c r="M130" s="257"/>
      <c r="N130" s="258"/>
      <c r="O130" s="258"/>
      <c r="P130" s="258"/>
      <c r="Q130" s="258"/>
      <c r="R130" s="258"/>
      <c r="S130" s="258"/>
      <c r="T130" s="259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60" t="s">
        <v>316</v>
      </c>
      <c r="AU130" s="260" t="s">
        <v>83</v>
      </c>
      <c r="AV130" s="14" t="s">
        <v>83</v>
      </c>
      <c r="AW130" s="14" t="s">
        <v>33</v>
      </c>
      <c r="AX130" s="14" t="s">
        <v>73</v>
      </c>
      <c r="AY130" s="260" t="s">
        <v>124</v>
      </c>
    </row>
    <row r="131" s="15" customFormat="1">
      <c r="A131" s="15"/>
      <c r="B131" s="261"/>
      <c r="C131" s="262"/>
      <c r="D131" s="241" t="s">
        <v>316</v>
      </c>
      <c r="E131" s="263" t="s">
        <v>19</v>
      </c>
      <c r="F131" s="264" t="s">
        <v>319</v>
      </c>
      <c r="G131" s="262"/>
      <c r="H131" s="265">
        <v>0.52000000000000002</v>
      </c>
      <c r="I131" s="266"/>
      <c r="J131" s="262"/>
      <c r="K131" s="262"/>
      <c r="L131" s="267"/>
      <c r="M131" s="268"/>
      <c r="N131" s="269"/>
      <c r="O131" s="269"/>
      <c r="P131" s="269"/>
      <c r="Q131" s="269"/>
      <c r="R131" s="269"/>
      <c r="S131" s="269"/>
      <c r="T131" s="270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71" t="s">
        <v>316</v>
      </c>
      <c r="AU131" s="271" t="s">
        <v>83</v>
      </c>
      <c r="AV131" s="15" t="s">
        <v>146</v>
      </c>
      <c r="AW131" s="15" t="s">
        <v>33</v>
      </c>
      <c r="AX131" s="15" t="s">
        <v>81</v>
      </c>
      <c r="AY131" s="271" t="s">
        <v>124</v>
      </c>
    </row>
    <row r="132" s="2" customFormat="1" ht="16.5" customHeight="1">
      <c r="A132" s="40"/>
      <c r="B132" s="41"/>
      <c r="C132" s="206" t="s">
        <v>8</v>
      </c>
      <c r="D132" s="206" t="s">
        <v>127</v>
      </c>
      <c r="E132" s="207" t="s">
        <v>458</v>
      </c>
      <c r="F132" s="208" t="s">
        <v>459</v>
      </c>
      <c r="G132" s="209" t="s">
        <v>218</v>
      </c>
      <c r="H132" s="210">
        <v>13.85</v>
      </c>
      <c r="I132" s="211"/>
      <c r="J132" s="212">
        <f>ROUND(I132*H132,2)</f>
        <v>0</v>
      </c>
      <c r="K132" s="208" t="s">
        <v>131</v>
      </c>
      <c r="L132" s="46"/>
      <c r="M132" s="213" t="s">
        <v>19</v>
      </c>
      <c r="N132" s="214" t="s">
        <v>44</v>
      </c>
      <c r="O132" s="86"/>
      <c r="P132" s="215">
        <f>O132*H132</f>
        <v>0</v>
      </c>
      <c r="Q132" s="215">
        <v>0</v>
      </c>
      <c r="R132" s="215">
        <f>Q132*H132</f>
        <v>0</v>
      </c>
      <c r="S132" s="215">
        <v>0.089999999999999997</v>
      </c>
      <c r="T132" s="216">
        <f>S132*H132</f>
        <v>1.2464999999999999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7" t="s">
        <v>146</v>
      </c>
      <c r="AT132" s="217" t="s">
        <v>127</v>
      </c>
      <c r="AU132" s="217" t="s">
        <v>83</v>
      </c>
      <c r="AY132" s="19" t="s">
        <v>124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9" t="s">
        <v>81</v>
      </c>
      <c r="BK132" s="218">
        <f>ROUND(I132*H132,2)</f>
        <v>0</v>
      </c>
      <c r="BL132" s="19" t="s">
        <v>146</v>
      </c>
      <c r="BM132" s="217" t="s">
        <v>460</v>
      </c>
    </row>
    <row r="133" s="2" customFormat="1">
      <c r="A133" s="40"/>
      <c r="B133" s="41"/>
      <c r="C133" s="42"/>
      <c r="D133" s="219" t="s">
        <v>134</v>
      </c>
      <c r="E133" s="42"/>
      <c r="F133" s="220" t="s">
        <v>461</v>
      </c>
      <c r="G133" s="42"/>
      <c r="H133" s="42"/>
      <c r="I133" s="221"/>
      <c r="J133" s="42"/>
      <c r="K133" s="42"/>
      <c r="L133" s="46"/>
      <c r="M133" s="222"/>
      <c r="N133" s="223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134</v>
      </c>
      <c r="AU133" s="19" t="s">
        <v>83</v>
      </c>
    </row>
    <row r="134" s="14" customFormat="1">
      <c r="A134" s="14"/>
      <c r="B134" s="250"/>
      <c r="C134" s="251"/>
      <c r="D134" s="241" t="s">
        <v>316</v>
      </c>
      <c r="E134" s="252" t="s">
        <v>19</v>
      </c>
      <c r="F134" s="253" t="s">
        <v>462</v>
      </c>
      <c r="G134" s="251"/>
      <c r="H134" s="254">
        <v>13.85</v>
      </c>
      <c r="I134" s="255"/>
      <c r="J134" s="251"/>
      <c r="K134" s="251"/>
      <c r="L134" s="256"/>
      <c r="M134" s="257"/>
      <c r="N134" s="258"/>
      <c r="O134" s="258"/>
      <c r="P134" s="258"/>
      <c r="Q134" s="258"/>
      <c r="R134" s="258"/>
      <c r="S134" s="258"/>
      <c r="T134" s="259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0" t="s">
        <v>316</v>
      </c>
      <c r="AU134" s="260" t="s">
        <v>83</v>
      </c>
      <c r="AV134" s="14" t="s">
        <v>83</v>
      </c>
      <c r="AW134" s="14" t="s">
        <v>33</v>
      </c>
      <c r="AX134" s="14" t="s">
        <v>73</v>
      </c>
      <c r="AY134" s="260" t="s">
        <v>124</v>
      </c>
    </row>
    <row r="135" s="15" customFormat="1">
      <c r="A135" s="15"/>
      <c r="B135" s="261"/>
      <c r="C135" s="262"/>
      <c r="D135" s="241" t="s">
        <v>316</v>
      </c>
      <c r="E135" s="263" t="s">
        <v>19</v>
      </c>
      <c r="F135" s="264" t="s">
        <v>319</v>
      </c>
      <c r="G135" s="262"/>
      <c r="H135" s="265">
        <v>13.85</v>
      </c>
      <c r="I135" s="266"/>
      <c r="J135" s="262"/>
      <c r="K135" s="262"/>
      <c r="L135" s="267"/>
      <c r="M135" s="268"/>
      <c r="N135" s="269"/>
      <c r="O135" s="269"/>
      <c r="P135" s="269"/>
      <c r="Q135" s="269"/>
      <c r="R135" s="269"/>
      <c r="S135" s="269"/>
      <c r="T135" s="270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71" t="s">
        <v>316</v>
      </c>
      <c r="AU135" s="271" t="s">
        <v>83</v>
      </c>
      <c r="AV135" s="15" t="s">
        <v>146</v>
      </c>
      <c r="AW135" s="15" t="s">
        <v>33</v>
      </c>
      <c r="AX135" s="15" t="s">
        <v>81</v>
      </c>
      <c r="AY135" s="271" t="s">
        <v>124</v>
      </c>
    </row>
    <row r="136" s="12" customFormat="1" ht="22.8" customHeight="1">
      <c r="A136" s="12"/>
      <c r="B136" s="190"/>
      <c r="C136" s="191"/>
      <c r="D136" s="192" t="s">
        <v>72</v>
      </c>
      <c r="E136" s="204" t="s">
        <v>463</v>
      </c>
      <c r="F136" s="204" t="s">
        <v>464</v>
      </c>
      <c r="G136" s="191"/>
      <c r="H136" s="191"/>
      <c r="I136" s="194"/>
      <c r="J136" s="205">
        <f>BK136</f>
        <v>0</v>
      </c>
      <c r="K136" s="191"/>
      <c r="L136" s="196"/>
      <c r="M136" s="197"/>
      <c r="N136" s="198"/>
      <c r="O136" s="198"/>
      <c r="P136" s="199">
        <f>SUM(P137:P146)</f>
        <v>0</v>
      </c>
      <c r="Q136" s="198"/>
      <c r="R136" s="199">
        <f>SUM(R137:R146)</f>
        <v>0</v>
      </c>
      <c r="S136" s="198"/>
      <c r="T136" s="200">
        <f>SUM(T137:T146)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01" t="s">
        <v>81</v>
      </c>
      <c r="AT136" s="202" t="s">
        <v>72</v>
      </c>
      <c r="AU136" s="202" t="s">
        <v>81</v>
      </c>
      <c r="AY136" s="201" t="s">
        <v>124</v>
      </c>
      <c r="BK136" s="203">
        <f>SUM(BK137:BK146)</f>
        <v>0</v>
      </c>
    </row>
    <row r="137" s="2" customFormat="1" ht="24.15" customHeight="1">
      <c r="A137" s="40"/>
      <c r="B137" s="41"/>
      <c r="C137" s="206" t="s">
        <v>194</v>
      </c>
      <c r="D137" s="206" t="s">
        <v>127</v>
      </c>
      <c r="E137" s="207" t="s">
        <v>465</v>
      </c>
      <c r="F137" s="208" t="s">
        <v>466</v>
      </c>
      <c r="G137" s="209" t="s">
        <v>164</v>
      </c>
      <c r="H137" s="210">
        <v>8.8030000000000008</v>
      </c>
      <c r="I137" s="211"/>
      <c r="J137" s="212">
        <f>ROUND(I137*H137,2)</f>
        <v>0</v>
      </c>
      <c r="K137" s="208" t="s">
        <v>131</v>
      </c>
      <c r="L137" s="46"/>
      <c r="M137" s="213" t="s">
        <v>19</v>
      </c>
      <c r="N137" s="214" t="s">
        <v>44</v>
      </c>
      <c r="O137" s="86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7" t="s">
        <v>146</v>
      </c>
      <c r="AT137" s="217" t="s">
        <v>127</v>
      </c>
      <c r="AU137" s="217" t="s">
        <v>83</v>
      </c>
      <c r="AY137" s="19" t="s">
        <v>124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9" t="s">
        <v>81</v>
      </c>
      <c r="BK137" s="218">
        <f>ROUND(I137*H137,2)</f>
        <v>0</v>
      </c>
      <c r="BL137" s="19" t="s">
        <v>146</v>
      </c>
      <c r="BM137" s="217" t="s">
        <v>467</v>
      </c>
    </row>
    <row r="138" s="2" customFormat="1">
      <c r="A138" s="40"/>
      <c r="B138" s="41"/>
      <c r="C138" s="42"/>
      <c r="D138" s="219" t="s">
        <v>134</v>
      </c>
      <c r="E138" s="42"/>
      <c r="F138" s="220" t="s">
        <v>468</v>
      </c>
      <c r="G138" s="42"/>
      <c r="H138" s="42"/>
      <c r="I138" s="221"/>
      <c r="J138" s="42"/>
      <c r="K138" s="42"/>
      <c r="L138" s="46"/>
      <c r="M138" s="222"/>
      <c r="N138" s="223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134</v>
      </c>
      <c r="AU138" s="19" t="s">
        <v>83</v>
      </c>
    </row>
    <row r="139" s="2" customFormat="1" ht="21.75" customHeight="1">
      <c r="A139" s="40"/>
      <c r="B139" s="41"/>
      <c r="C139" s="206" t="s">
        <v>199</v>
      </c>
      <c r="D139" s="206" t="s">
        <v>127</v>
      </c>
      <c r="E139" s="207" t="s">
        <v>469</v>
      </c>
      <c r="F139" s="208" t="s">
        <v>470</v>
      </c>
      <c r="G139" s="209" t="s">
        <v>164</v>
      </c>
      <c r="H139" s="210">
        <v>8.8030000000000008</v>
      </c>
      <c r="I139" s="211"/>
      <c r="J139" s="212">
        <f>ROUND(I139*H139,2)</f>
        <v>0</v>
      </c>
      <c r="K139" s="208" t="s">
        <v>131</v>
      </c>
      <c r="L139" s="46"/>
      <c r="M139" s="213" t="s">
        <v>19</v>
      </c>
      <c r="N139" s="214" t="s">
        <v>44</v>
      </c>
      <c r="O139" s="86"/>
      <c r="P139" s="215">
        <f>O139*H139</f>
        <v>0</v>
      </c>
      <c r="Q139" s="215">
        <v>0</v>
      </c>
      <c r="R139" s="215">
        <f>Q139*H139</f>
        <v>0</v>
      </c>
      <c r="S139" s="215">
        <v>0</v>
      </c>
      <c r="T139" s="216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7" t="s">
        <v>146</v>
      </c>
      <c r="AT139" s="217" t="s">
        <v>127</v>
      </c>
      <c r="AU139" s="217" t="s">
        <v>83</v>
      </c>
      <c r="AY139" s="19" t="s">
        <v>124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9" t="s">
        <v>81</v>
      </c>
      <c r="BK139" s="218">
        <f>ROUND(I139*H139,2)</f>
        <v>0</v>
      </c>
      <c r="BL139" s="19" t="s">
        <v>146</v>
      </c>
      <c r="BM139" s="217" t="s">
        <v>471</v>
      </c>
    </row>
    <row r="140" s="2" customFormat="1">
      <c r="A140" s="40"/>
      <c r="B140" s="41"/>
      <c r="C140" s="42"/>
      <c r="D140" s="219" t="s">
        <v>134</v>
      </c>
      <c r="E140" s="42"/>
      <c r="F140" s="220" t="s">
        <v>472</v>
      </c>
      <c r="G140" s="42"/>
      <c r="H140" s="42"/>
      <c r="I140" s="221"/>
      <c r="J140" s="42"/>
      <c r="K140" s="42"/>
      <c r="L140" s="46"/>
      <c r="M140" s="222"/>
      <c r="N140" s="223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134</v>
      </c>
      <c r="AU140" s="19" t="s">
        <v>83</v>
      </c>
    </row>
    <row r="141" s="2" customFormat="1" ht="24.15" customHeight="1">
      <c r="A141" s="40"/>
      <c r="B141" s="41"/>
      <c r="C141" s="206" t="s">
        <v>204</v>
      </c>
      <c r="D141" s="206" t="s">
        <v>127</v>
      </c>
      <c r="E141" s="207" t="s">
        <v>473</v>
      </c>
      <c r="F141" s="208" t="s">
        <v>474</v>
      </c>
      <c r="G141" s="209" t="s">
        <v>164</v>
      </c>
      <c r="H141" s="210">
        <v>167.25700000000001</v>
      </c>
      <c r="I141" s="211"/>
      <c r="J141" s="212">
        <f>ROUND(I141*H141,2)</f>
        <v>0</v>
      </c>
      <c r="K141" s="208" t="s">
        <v>19</v>
      </c>
      <c r="L141" s="46"/>
      <c r="M141" s="213" t="s">
        <v>19</v>
      </c>
      <c r="N141" s="214" t="s">
        <v>44</v>
      </c>
      <c r="O141" s="86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7" t="s">
        <v>146</v>
      </c>
      <c r="AT141" s="217" t="s">
        <v>127</v>
      </c>
      <c r="AU141" s="217" t="s">
        <v>83</v>
      </c>
      <c r="AY141" s="19" t="s">
        <v>124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9" t="s">
        <v>81</v>
      </c>
      <c r="BK141" s="218">
        <f>ROUND(I141*H141,2)</f>
        <v>0</v>
      </c>
      <c r="BL141" s="19" t="s">
        <v>146</v>
      </c>
      <c r="BM141" s="217" t="s">
        <v>475</v>
      </c>
    </row>
    <row r="142" s="14" customFormat="1">
      <c r="A142" s="14"/>
      <c r="B142" s="250"/>
      <c r="C142" s="251"/>
      <c r="D142" s="241" t="s">
        <v>316</v>
      </c>
      <c r="E142" s="252" t="s">
        <v>19</v>
      </c>
      <c r="F142" s="253" t="s">
        <v>476</v>
      </c>
      <c r="G142" s="251"/>
      <c r="H142" s="254">
        <v>8.8030000000000008</v>
      </c>
      <c r="I142" s="255"/>
      <c r="J142" s="251"/>
      <c r="K142" s="251"/>
      <c r="L142" s="256"/>
      <c r="M142" s="257"/>
      <c r="N142" s="258"/>
      <c r="O142" s="258"/>
      <c r="P142" s="258"/>
      <c r="Q142" s="258"/>
      <c r="R142" s="258"/>
      <c r="S142" s="258"/>
      <c r="T142" s="259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0" t="s">
        <v>316</v>
      </c>
      <c r="AU142" s="260" t="s">
        <v>83</v>
      </c>
      <c r="AV142" s="14" t="s">
        <v>83</v>
      </c>
      <c r="AW142" s="14" t="s">
        <v>33</v>
      </c>
      <c r="AX142" s="14" t="s">
        <v>73</v>
      </c>
      <c r="AY142" s="260" t="s">
        <v>124</v>
      </c>
    </row>
    <row r="143" s="15" customFormat="1">
      <c r="A143" s="15"/>
      <c r="B143" s="261"/>
      <c r="C143" s="262"/>
      <c r="D143" s="241" t="s">
        <v>316</v>
      </c>
      <c r="E143" s="263" t="s">
        <v>19</v>
      </c>
      <c r="F143" s="264" t="s">
        <v>319</v>
      </c>
      <c r="G143" s="262"/>
      <c r="H143" s="265">
        <v>8.8030000000000008</v>
      </c>
      <c r="I143" s="266"/>
      <c r="J143" s="262"/>
      <c r="K143" s="262"/>
      <c r="L143" s="267"/>
      <c r="M143" s="268"/>
      <c r="N143" s="269"/>
      <c r="O143" s="269"/>
      <c r="P143" s="269"/>
      <c r="Q143" s="269"/>
      <c r="R143" s="269"/>
      <c r="S143" s="269"/>
      <c r="T143" s="270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71" t="s">
        <v>316</v>
      </c>
      <c r="AU143" s="271" t="s">
        <v>83</v>
      </c>
      <c r="AV143" s="15" t="s">
        <v>146</v>
      </c>
      <c r="AW143" s="15" t="s">
        <v>33</v>
      </c>
      <c r="AX143" s="15" t="s">
        <v>81</v>
      </c>
      <c r="AY143" s="271" t="s">
        <v>124</v>
      </c>
    </row>
    <row r="144" s="14" customFormat="1">
      <c r="A144" s="14"/>
      <c r="B144" s="250"/>
      <c r="C144" s="251"/>
      <c r="D144" s="241" t="s">
        <v>316</v>
      </c>
      <c r="E144" s="251"/>
      <c r="F144" s="253" t="s">
        <v>477</v>
      </c>
      <c r="G144" s="251"/>
      <c r="H144" s="254">
        <v>167.25700000000001</v>
      </c>
      <c r="I144" s="255"/>
      <c r="J144" s="251"/>
      <c r="K144" s="251"/>
      <c r="L144" s="256"/>
      <c r="M144" s="257"/>
      <c r="N144" s="258"/>
      <c r="O144" s="258"/>
      <c r="P144" s="258"/>
      <c r="Q144" s="258"/>
      <c r="R144" s="258"/>
      <c r="S144" s="258"/>
      <c r="T144" s="259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0" t="s">
        <v>316</v>
      </c>
      <c r="AU144" s="260" t="s">
        <v>83</v>
      </c>
      <c r="AV144" s="14" t="s">
        <v>83</v>
      </c>
      <c r="AW144" s="14" t="s">
        <v>4</v>
      </c>
      <c r="AX144" s="14" t="s">
        <v>81</v>
      </c>
      <c r="AY144" s="260" t="s">
        <v>124</v>
      </c>
    </row>
    <row r="145" s="2" customFormat="1" ht="24.15" customHeight="1">
      <c r="A145" s="40"/>
      <c r="B145" s="41"/>
      <c r="C145" s="206" t="s">
        <v>132</v>
      </c>
      <c r="D145" s="206" t="s">
        <v>127</v>
      </c>
      <c r="E145" s="207" t="s">
        <v>478</v>
      </c>
      <c r="F145" s="208" t="s">
        <v>479</v>
      </c>
      <c r="G145" s="209" t="s">
        <v>164</v>
      </c>
      <c r="H145" s="210">
        <v>8.8030000000000008</v>
      </c>
      <c r="I145" s="211"/>
      <c r="J145" s="212">
        <f>ROUND(I145*H145,2)</f>
        <v>0</v>
      </c>
      <c r="K145" s="208" t="s">
        <v>131</v>
      </c>
      <c r="L145" s="46"/>
      <c r="M145" s="213" t="s">
        <v>19</v>
      </c>
      <c r="N145" s="214" t="s">
        <v>44</v>
      </c>
      <c r="O145" s="86"/>
      <c r="P145" s="215">
        <f>O145*H145</f>
        <v>0</v>
      </c>
      <c r="Q145" s="215">
        <v>0</v>
      </c>
      <c r="R145" s="215">
        <f>Q145*H145</f>
        <v>0</v>
      </c>
      <c r="S145" s="215">
        <v>0</v>
      </c>
      <c r="T145" s="216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7" t="s">
        <v>146</v>
      </c>
      <c r="AT145" s="217" t="s">
        <v>127</v>
      </c>
      <c r="AU145" s="217" t="s">
        <v>83</v>
      </c>
      <c r="AY145" s="19" t="s">
        <v>124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9" t="s">
        <v>81</v>
      </c>
      <c r="BK145" s="218">
        <f>ROUND(I145*H145,2)</f>
        <v>0</v>
      </c>
      <c r="BL145" s="19" t="s">
        <v>146</v>
      </c>
      <c r="BM145" s="217" t="s">
        <v>480</v>
      </c>
    </row>
    <row r="146" s="2" customFormat="1">
      <c r="A146" s="40"/>
      <c r="B146" s="41"/>
      <c r="C146" s="42"/>
      <c r="D146" s="219" t="s">
        <v>134</v>
      </c>
      <c r="E146" s="42"/>
      <c r="F146" s="220" t="s">
        <v>481</v>
      </c>
      <c r="G146" s="42"/>
      <c r="H146" s="42"/>
      <c r="I146" s="221"/>
      <c r="J146" s="42"/>
      <c r="K146" s="42"/>
      <c r="L146" s="46"/>
      <c r="M146" s="222"/>
      <c r="N146" s="223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134</v>
      </c>
      <c r="AU146" s="19" t="s">
        <v>83</v>
      </c>
    </row>
    <row r="147" s="12" customFormat="1" ht="22.8" customHeight="1">
      <c r="A147" s="12"/>
      <c r="B147" s="190"/>
      <c r="C147" s="191"/>
      <c r="D147" s="192" t="s">
        <v>72</v>
      </c>
      <c r="E147" s="204" t="s">
        <v>482</v>
      </c>
      <c r="F147" s="204" t="s">
        <v>483</v>
      </c>
      <c r="G147" s="191"/>
      <c r="H147" s="191"/>
      <c r="I147" s="194"/>
      <c r="J147" s="205">
        <f>BK147</f>
        <v>0</v>
      </c>
      <c r="K147" s="191"/>
      <c r="L147" s="196"/>
      <c r="M147" s="197"/>
      <c r="N147" s="198"/>
      <c r="O147" s="198"/>
      <c r="P147" s="199">
        <f>SUM(P148:P149)</f>
        <v>0</v>
      </c>
      <c r="Q147" s="198"/>
      <c r="R147" s="199">
        <f>SUM(R148:R149)</f>
        <v>0</v>
      </c>
      <c r="S147" s="198"/>
      <c r="T147" s="200">
        <f>SUM(T148:T149)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01" t="s">
        <v>81</v>
      </c>
      <c r="AT147" s="202" t="s">
        <v>72</v>
      </c>
      <c r="AU147" s="202" t="s">
        <v>81</v>
      </c>
      <c r="AY147" s="201" t="s">
        <v>124</v>
      </c>
      <c r="BK147" s="203">
        <f>SUM(BK148:BK149)</f>
        <v>0</v>
      </c>
    </row>
    <row r="148" s="2" customFormat="1" ht="33" customHeight="1">
      <c r="A148" s="40"/>
      <c r="B148" s="41"/>
      <c r="C148" s="206" t="s">
        <v>215</v>
      </c>
      <c r="D148" s="206" t="s">
        <v>127</v>
      </c>
      <c r="E148" s="207" t="s">
        <v>484</v>
      </c>
      <c r="F148" s="208" t="s">
        <v>485</v>
      </c>
      <c r="G148" s="209" t="s">
        <v>164</v>
      </c>
      <c r="H148" s="210">
        <v>5.2809999999999997</v>
      </c>
      <c r="I148" s="211"/>
      <c r="J148" s="212">
        <f>ROUND(I148*H148,2)</f>
        <v>0</v>
      </c>
      <c r="K148" s="208" t="s">
        <v>131</v>
      </c>
      <c r="L148" s="46"/>
      <c r="M148" s="213" t="s">
        <v>19</v>
      </c>
      <c r="N148" s="214" t="s">
        <v>44</v>
      </c>
      <c r="O148" s="86"/>
      <c r="P148" s="215">
        <f>O148*H148</f>
        <v>0</v>
      </c>
      <c r="Q148" s="215">
        <v>0</v>
      </c>
      <c r="R148" s="215">
        <f>Q148*H148</f>
        <v>0</v>
      </c>
      <c r="S148" s="215">
        <v>0</v>
      </c>
      <c r="T148" s="21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146</v>
      </c>
      <c r="AT148" s="217" t="s">
        <v>127</v>
      </c>
      <c r="AU148" s="217" t="s">
        <v>83</v>
      </c>
      <c r="AY148" s="19" t="s">
        <v>124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9" t="s">
        <v>81</v>
      </c>
      <c r="BK148" s="218">
        <f>ROUND(I148*H148,2)</f>
        <v>0</v>
      </c>
      <c r="BL148" s="19" t="s">
        <v>146</v>
      </c>
      <c r="BM148" s="217" t="s">
        <v>486</v>
      </c>
    </row>
    <row r="149" s="2" customFormat="1">
      <c r="A149" s="40"/>
      <c r="B149" s="41"/>
      <c r="C149" s="42"/>
      <c r="D149" s="219" t="s">
        <v>134</v>
      </c>
      <c r="E149" s="42"/>
      <c r="F149" s="220" t="s">
        <v>487</v>
      </c>
      <c r="G149" s="42"/>
      <c r="H149" s="42"/>
      <c r="I149" s="221"/>
      <c r="J149" s="42"/>
      <c r="K149" s="42"/>
      <c r="L149" s="46"/>
      <c r="M149" s="222"/>
      <c r="N149" s="223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134</v>
      </c>
      <c r="AU149" s="19" t="s">
        <v>83</v>
      </c>
    </row>
    <row r="150" s="12" customFormat="1" ht="25.92" customHeight="1">
      <c r="A150" s="12"/>
      <c r="B150" s="190"/>
      <c r="C150" s="191"/>
      <c r="D150" s="192" t="s">
        <v>72</v>
      </c>
      <c r="E150" s="193" t="s">
        <v>122</v>
      </c>
      <c r="F150" s="193" t="s">
        <v>123</v>
      </c>
      <c r="G150" s="191"/>
      <c r="H150" s="191"/>
      <c r="I150" s="194"/>
      <c r="J150" s="195">
        <f>BK150</f>
        <v>0</v>
      </c>
      <c r="K150" s="191"/>
      <c r="L150" s="196"/>
      <c r="M150" s="197"/>
      <c r="N150" s="198"/>
      <c r="O150" s="198"/>
      <c r="P150" s="199">
        <f>P151+P166+P178+P201+P228+P239</f>
        <v>0</v>
      </c>
      <c r="Q150" s="198"/>
      <c r="R150" s="199">
        <f>R151+R166+R178+R201+R228+R239</f>
        <v>2.0635284199999999</v>
      </c>
      <c r="S150" s="198"/>
      <c r="T150" s="200">
        <f>T151+T166+T178+T201+T228+T239</f>
        <v>4.4504921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01" t="s">
        <v>83</v>
      </c>
      <c r="AT150" s="202" t="s">
        <v>72</v>
      </c>
      <c r="AU150" s="202" t="s">
        <v>73</v>
      </c>
      <c r="AY150" s="201" t="s">
        <v>124</v>
      </c>
      <c r="BK150" s="203">
        <f>BK151+BK166+BK178+BK201+BK228+BK239</f>
        <v>0</v>
      </c>
    </row>
    <row r="151" s="12" customFormat="1" ht="22.8" customHeight="1">
      <c r="A151" s="12"/>
      <c r="B151" s="190"/>
      <c r="C151" s="191"/>
      <c r="D151" s="192" t="s">
        <v>72</v>
      </c>
      <c r="E151" s="204" t="s">
        <v>488</v>
      </c>
      <c r="F151" s="204" t="s">
        <v>489</v>
      </c>
      <c r="G151" s="191"/>
      <c r="H151" s="191"/>
      <c r="I151" s="194"/>
      <c r="J151" s="205">
        <f>BK151</f>
        <v>0</v>
      </c>
      <c r="K151" s="191"/>
      <c r="L151" s="196"/>
      <c r="M151" s="197"/>
      <c r="N151" s="198"/>
      <c r="O151" s="198"/>
      <c r="P151" s="199">
        <f>SUM(P152:P165)</f>
        <v>0</v>
      </c>
      <c r="Q151" s="198"/>
      <c r="R151" s="199">
        <f>SUM(R152:R165)</f>
        <v>0.20439100000000002</v>
      </c>
      <c r="S151" s="198"/>
      <c r="T151" s="200">
        <f>SUM(T152:T165)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01" t="s">
        <v>83</v>
      </c>
      <c r="AT151" s="202" t="s">
        <v>72</v>
      </c>
      <c r="AU151" s="202" t="s">
        <v>81</v>
      </c>
      <c r="AY151" s="201" t="s">
        <v>124</v>
      </c>
      <c r="BK151" s="203">
        <f>SUM(BK152:BK165)</f>
        <v>0</v>
      </c>
    </row>
    <row r="152" s="2" customFormat="1" ht="24.15" customHeight="1">
      <c r="A152" s="40"/>
      <c r="B152" s="41"/>
      <c r="C152" s="206" t="s">
        <v>221</v>
      </c>
      <c r="D152" s="206" t="s">
        <v>127</v>
      </c>
      <c r="E152" s="207" t="s">
        <v>490</v>
      </c>
      <c r="F152" s="208" t="s">
        <v>491</v>
      </c>
      <c r="G152" s="209" t="s">
        <v>130</v>
      </c>
      <c r="H152" s="210">
        <v>3.5499999999999998</v>
      </c>
      <c r="I152" s="211"/>
      <c r="J152" s="212">
        <f>ROUND(I152*H152,2)</f>
        <v>0</v>
      </c>
      <c r="K152" s="208" t="s">
        <v>131</v>
      </c>
      <c r="L152" s="46"/>
      <c r="M152" s="213" t="s">
        <v>19</v>
      </c>
      <c r="N152" s="214" t="s">
        <v>44</v>
      </c>
      <c r="O152" s="86"/>
      <c r="P152" s="215">
        <f>O152*H152</f>
        <v>0</v>
      </c>
      <c r="Q152" s="215">
        <v>0.0010200000000000001</v>
      </c>
      <c r="R152" s="215">
        <f>Q152*H152</f>
        <v>0.0036210000000000001</v>
      </c>
      <c r="S152" s="215">
        <v>0</v>
      </c>
      <c r="T152" s="216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7" t="s">
        <v>132</v>
      </c>
      <c r="AT152" s="217" t="s">
        <v>127</v>
      </c>
      <c r="AU152" s="217" t="s">
        <v>83</v>
      </c>
      <c r="AY152" s="19" t="s">
        <v>124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9" t="s">
        <v>81</v>
      </c>
      <c r="BK152" s="218">
        <f>ROUND(I152*H152,2)</f>
        <v>0</v>
      </c>
      <c r="BL152" s="19" t="s">
        <v>132</v>
      </c>
      <c r="BM152" s="217" t="s">
        <v>492</v>
      </c>
    </row>
    <row r="153" s="2" customFormat="1">
      <c r="A153" s="40"/>
      <c r="B153" s="41"/>
      <c r="C153" s="42"/>
      <c r="D153" s="219" t="s">
        <v>134</v>
      </c>
      <c r="E153" s="42"/>
      <c r="F153" s="220" t="s">
        <v>493</v>
      </c>
      <c r="G153" s="42"/>
      <c r="H153" s="42"/>
      <c r="I153" s="221"/>
      <c r="J153" s="42"/>
      <c r="K153" s="42"/>
      <c r="L153" s="46"/>
      <c r="M153" s="222"/>
      <c r="N153" s="223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134</v>
      </c>
      <c r="AU153" s="19" t="s">
        <v>83</v>
      </c>
    </row>
    <row r="154" s="2" customFormat="1" ht="16.5" customHeight="1">
      <c r="A154" s="40"/>
      <c r="B154" s="41"/>
      <c r="C154" s="224" t="s">
        <v>226</v>
      </c>
      <c r="D154" s="224" t="s">
        <v>175</v>
      </c>
      <c r="E154" s="225" t="s">
        <v>494</v>
      </c>
      <c r="F154" s="226" t="s">
        <v>495</v>
      </c>
      <c r="G154" s="227" t="s">
        <v>130</v>
      </c>
      <c r="H154" s="228">
        <v>3.5499999999999998</v>
      </c>
      <c r="I154" s="229"/>
      <c r="J154" s="230">
        <f>ROUND(I154*H154,2)</f>
        <v>0</v>
      </c>
      <c r="K154" s="226" t="s">
        <v>131</v>
      </c>
      <c r="L154" s="231"/>
      <c r="M154" s="232" t="s">
        <v>19</v>
      </c>
      <c r="N154" s="233" t="s">
        <v>44</v>
      </c>
      <c r="O154" s="86"/>
      <c r="P154" s="215">
        <f>O154*H154</f>
        <v>0</v>
      </c>
      <c r="Q154" s="215">
        <v>0.0053</v>
      </c>
      <c r="R154" s="215">
        <f>Q154*H154</f>
        <v>0.018814999999999998</v>
      </c>
      <c r="S154" s="215">
        <v>0</v>
      </c>
      <c r="T154" s="216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7" t="s">
        <v>178</v>
      </c>
      <c r="AT154" s="217" t="s">
        <v>175</v>
      </c>
      <c r="AU154" s="217" t="s">
        <v>83</v>
      </c>
      <c r="AY154" s="19" t="s">
        <v>124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9" t="s">
        <v>81</v>
      </c>
      <c r="BK154" s="218">
        <f>ROUND(I154*H154,2)</f>
        <v>0</v>
      </c>
      <c r="BL154" s="19" t="s">
        <v>132</v>
      </c>
      <c r="BM154" s="217" t="s">
        <v>496</v>
      </c>
    </row>
    <row r="155" s="2" customFormat="1" ht="24.15" customHeight="1">
      <c r="A155" s="40"/>
      <c r="B155" s="41"/>
      <c r="C155" s="206" t="s">
        <v>231</v>
      </c>
      <c r="D155" s="206" t="s">
        <v>127</v>
      </c>
      <c r="E155" s="207" t="s">
        <v>497</v>
      </c>
      <c r="F155" s="208" t="s">
        <v>498</v>
      </c>
      <c r="G155" s="209" t="s">
        <v>218</v>
      </c>
      <c r="H155" s="210">
        <v>13.85</v>
      </c>
      <c r="I155" s="211"/>
      <c r="J155" s="212">
        <f>ROUND(I155*H155,2)</f>
        <v>0</v>
      </c>
      <c r="K155" s="208" t="s">
        <v>131</v>
      </c>
      <c r="L155" s="46"/>
      <c r="M155" s="213" t="s">
        <v>19</v>
      </c>
      <c r="N155" s="214" t="s">
        <v>44</v>
      </c>
      <c r="O155" s="86"/>
      <c r="P155" s="215">
        <f>O155*H155</f>
        <v>0</v>
      </c>
      <c r="Q155" s="215">
        <v>0.0126</v>
      </c>
      <c r="R155" s="215">
        <f>Q155*H155</f>
        <v>0.17451</v>
      </c>
      <c r="S155" s="215">
        <v>0</v>
      </c>
      <c r="T155" s="216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7" t="s">
        <v>132</v>
      </c>
      <c r="AT155" s="217" t="s">
        <v>127</v>
      </c>
      <c r="AU155" s="217" t="s">
        <v>83</v>
      </c>
      <c r="AY155" s="19" t="s">
        <v>124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9" t="s">
        <v>81</v>
      </c>
      <c r="BK155" s="218">
        <f>ROUND(I155*H155,2)</f>
        <v>0</v>
      </c>
      <c r="BL155" s="19" t="s">
        <v>132</v>
      </c>
      <c r="BM155" s="217" t="s">
        <v>499</v>
      </c>
    </row>
    <row r="156" s="2" customFormat="1">
      <c r="A156" s="40"/>
      <c r="B156" s="41"/>
      <c r="C156" s="42"/>
      <c r="D156" s="219" t="s">
        <v>134</v>
      </c>
      <c r="E156" s="42"/>
      <c r="F156" s="220" t="s">
        <v>500</v>
      </c>
      <c r="G156" s="42"/>
      <c r="H156" s="42"/>
      <c r="I156" s="221"/>
      <c r="J156" s="42"/>
      <c r="K156" s="42"/>
      <c r="L156" s="46"/>
      <c r="M156" s="222"/>
      <c r="N156" s="223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134</v>
      </c>
      <c r="AU156" s="19" t="s">
        <v>83</v>
      </c>
    </row>
    <row r="157" s="14" customFormat="1">
      <c r="A157" s="14"/>
      <c r="B157" s="250"/>
      <c r="C157" s="251"/>
      <c r="D157" s="241" t="s">
        <v>316</v>
      </c>
      <c r="E157" s="252" t="s">
        <v>19</v>
      </c>
      <c r="F157" s="253" t="s">
        <v>462</v>
      </c>
      <c r="G157" s="251"/>
      <c r="H157" s="254">
        <v>13.85</v>
      </c>
      <c r="I157" s="255"/>
      <c r="J157" s="251"/>
      <c r="K157" s="251"/>
      <c r="L157" s="256"/>
      <c r="M157" s="257"/>
      <c r="N157" s="258"/>
      <c r="O157" s="258"/>
      <c r="P157" s="258"/>
      <c r="Q157" s="258"/>
      <c r="R157" s="258"/>
      <c r="S157" s="258"/>
      <c r="T157" s="259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0" t="s">
        <v>316</v>
      </c>
      <c r="AU157" s="260" t="s">
        <v>83</v>
      </c>
      <c r="AV157" s="14" t="s">
        <v>83</v>
      </c>
      <c r="AW157" s="14" t="s">
        <v>33</v>
      </c>
      <c r="AX157" s="14" t="s">
        <v>73</v>
      </c>
      <c r="AY157" s="260" t="s">
        <v>124</v>
      </c>
    </row>
    <row r="158" s="15" customFormat="1">
      <c r="A158" s="15"/>
      <c r="B158" s="261"/>
      <c r="C158" s="262"/>
      <c r="D158" s="241" t="s">
        <v>316</v>
      </c>
      <c r="E158" s="263" t="s">
        <v>19</v>
      </c>
      <c r="F158" s="264" t="s">
        <v>319</v>
      </c>
      <c r="G158" s="262"/>
      <c r="H158" s="265">
        <v>13.85</v>
      </c>
      <c r="I158" s="266"/>
      <c r="J158" s="262"/>
      <c r="K158" s="262"/>
      <c r="L158" s="267"/>
      <c r="M158" s="268"/>
      <c r="N158" s="269"/>
      <c r="O158" s="269"/>
      <c r="P158" s="269"/>
      <c r="Q158" s="269"/>
      <c r="R158" s="269"/>
      <c r="S158" s="269"/>
      <c r="T158" s="270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71" t="s">
        <v>316</v>
      </c>
      <c r="AU158" s="271" t="s">
        <v>83</v>
      </c>
      <c r="AV158" s="15" t="s">
        <v>146</v>
      </c>
      <c r="AW158" s="15" t="s">
        <v>33</v>
      </c>
      <c r="AX158" s="15" t="s">
        <v>81</v>
      </c>
      <c r="AY158" s="271" t="s">
        <v>124</v>
      </c>
    </row>
    <row r="159" s="2" customFormat="1" ht="24.15" customHeight="1">
      <c r="A159" s="40"/>
      <c r="B159" s="41"/>
      <c r="C159" s="206" t="s">
        <v>7</v>
      </c>
      <c r="D159" s="206" t="s">
        <v>127</v>
      </c>
      <c r="E159" s="207" t="s">
        <v>501</v>
      </c>
      <c r="F159" s="208" t="s">
        <v>502</v>
      </c>
      <c r="G159" s="209" t="s">
        <v>218</v>
      </c>
      <c r="H159" s="210">
        <v>13.85</v>
      </c>
      <c r="I159" s="211"/>
      <c r="J159" s="212">
        <f>ROUND(I159*H159,2)</f>
        <v>0</v>
      </c>
      <c r="K159" s="208" t="s">
        <v>131</v>
      </c>
      <c r="L159" s="46"/>
      <c r="M159" s="213" t="s">
        <v>19</v>
      </c>
      <c r="N159" s="214" t="s">
        <v>44</v>
      </c>
      <c r="O159" s="86"/>
      <c r="P159" s="215">
        <f>O159*H159</f>
        <v>0</v>
      </c>
      <c r="Q159" s="215">
        <v>0.00010000000000000001</v>
      </c>
      <c r="R159" s="215">
        <f>Q159*H159</f>
        <v>0.001385</v>
      </c>
      <c r="S159" s="215">
        <v>0</v>
      </c>
      <c r="T159" s="216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7" t="s">
        <v>132</v>
      </c>
      <c r="AT159" s="217" t="s">
        <v>127</v>
      </c>
      <c r="AU159" s="217" t="s">
        <v>83</v>
      </c>
      <c r="AY159" s="19" t="s">
        <v>124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9" t="s">
        <v>81</v>
      </c>
      <c r="BK159" s="218">
        <f>ROUND(I159*H159,2)</f>
        <v>0</v>
      </c>
      <c r="BL159" s="19" t="s">
        <v>132</v>
      </c>
      <c r="BM159" s="217" t="s">
        <v>503</v>
      </c>
    </row>
    <row r="160" s="2" customFormat="1">
      <c r="A160" s="40"/>
      <c r="B160" s="41"/>
      <c r="C160" s="42"/>
      <c r="D160" s="219" t="s">
        <v>134</v>
      </c>
      <c r="E160" s="42"/>
      <c r="F160" s="220" t="s">
        <v>504</v>
      </c>
      <c r="G160" s="42"/>
      <c r="H160" s="42"/>
      <c r="I160" s="221"/>
      <c r="J160" s="42"/>
      <c r="K160" s="42"/>
      <c r="L160" s="46"/>
      <c r="M160" s="222"/>
      <c r="N160" s="223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134</v>
      </c>
      <c r="AU160" s="19" t="s">
        <v>83</v>
      </c>
    </row>
    <row r="161" s="2" customFormat="1" ht="24.15" customHeight="1">
      <c r="A161" s="40"/>
      <c r="B161" s="41"/>
      <c r="C161" s="206" t="s">
        <v>240</v>
      </c>
      <c r="D161" s="206" t="s">
        <v>127</v>
      </c>
      <c r="E161" s="207" t="s">
        <v>505</v>
      </c>
      <c r="F161" s="208" t="s">
        <v>506</v>
      </c>
      <c r="G161" s="209" t="s">
        <v>138</v>
      </c>
      <c r="H161" s="210">
        <v>1</v>
      </c>
      <c r="I161" s="211"/>
      <c r="J161" s="212">
        <f>ROUND(I161*H161,2)</f>
        <v>0</v>
      </c>
      <c r="K161" s="208" t="s">
        <v>131</v>
      </c>
      <c r="L161" s="46"/>
      <c r="M161" s="213" t="s">
        <v>19</v>
      </c>
      <c r="N161" s="214" t="s">
        <v>44</v>
      </c>
      <c r="O161" s="86"/>
      <c r="P161" s="215">
        <f>O161*H161</f>
        <v>0</v>
      </c>
      <c r="Q161" s="215">
        <v>6.0000000000000002E-05</v>
      </c>
      <c r="R161" s="215">
        <f>Q161*H161</f>
        <v>6.0000000000000002E-05</v>
      </c>
      <c r="S161" s="215">
        <v>0</v>
      </c>
      <c r="T161" s="216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7" t="s">
        <v>132</v>
      </c>
      <c r="AT161" s="217" t="s">
        <v>127</v>
      </c>
      <c r="AU161" s="217" t="s">
        <v>83</v>
      </c>
      <c r="AY161" s="19" t="s">
        <v>124</v>
      </c>
      <c r="BE161" s="218">
        <f>IF(N161="základní",J161,0)</f>
        <v>0</v>
      </c>
      <c r="BF161" s="218">
        <f>IF(N161="snížená",J161,0)</f>
        <v>0</v>
      </c>
      <c r="BG161" s="218">
        <f>IF(N161="zákl. přenesená",J161,0)</f>
        <v>0</v>
      </c>
      <c r="BH161" s="218">
        <f>IF(N161="sníž. přenesená",J161,0)</f>
        <v>0</v>
      </c>
      <c r="BI161" s="218">
        <f>IF(N161="nulová",J161,0)</f>
        <v>0</v>
      </c>
      <c r="BJ161" s="19" t="s">
        <v>81</v>
      </c>
      <c r="BK161" s="218">
        <f>ROUND(I161*H161,2)</f>
        <v>0</v>
      </c>
      <c r="BL161" s="19" t="s">
        <v>132</v>
      </c>
      <c r="BM161" s="217" t="s">
        <v>507</v>
      </c>
    </row>
    <row r="162" s="2" customFormat="1">
      <c r="A162" s="40"/>
      <c r="B162" s="41"/>
      <c r="C162" s="42"/>
      <c r="D162" s="219" t="s">
        <v>134</v>
      </c>
      <c r="E162" s="42"/>
      <c r="F162" s="220" t="s">
        <v>508</v>
      </c>
      <c r="G162" s="42"/>
      <c r="H162" s="42"/>
      <c r="I162" s="221"/>
      <c r="J162" s="42"/>
      <c r="K162" s="42"/>
      <c r="L162" s="46"/>
      <c r="M162" s="222"/>
      <c r="N162" s="223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134</v>
      </c>
      <c r="AU162" s="19" t="s">
        <v>83</v>
      </c>
    </row>
    <row r="163" s="2" customFormat="1" ht="16.5" customHeight="1">
      <c r="A163" s="40"/>
      <c r="B163" s="41"/>
      <c r="C163" s="224" t="s">
        <v>245</v>
      </c>
      <c r="D163" s="224" t="s">
        <v>175</v>
      </c>
      <c r="E163" s="225" t="s">
        <v>509</v>
      </c>
      <c r="F163" s="226" t="s">
        <v>510</v>
      </c>
      <c r="G163" s="227" t="s">
        <v>138</v>
      </c>
      <c r="H163" s="228">
        <v>1</v>
      </c>
      <c r="I163" s="229"/>
      <c r="J163" s="230">
        <f>ROUND(I163*H163,2)</f>
        <v>0</v>
      </c>
      <c r="K163" s="226" t="s">
        <v>131</v>
      </c>
      <c r="L163" s="231"/>
      <c r="M163" s="232" t="s">
        <v>19</v>
      </c>
      <c r="N163" s="233" t="s">
        <v>44</v>
      </c>
      <c r="O163" s="86"/>
      <c r="P163" s="215">
        <f>O163*H163</f>
        <v>0</v>
      </c>
      <c r="Q163" s="215">
        <v>0.0060000000000000001</v>
      </c>
      <c r="R163" s="215">
        <f>Q163*H163</f>
        <v>0.0060000000000000001</v>
      </c>
      <c r="S163" s="215">
        <v>0</v>
      </c>
      <c r="T163" s="216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7" t="s">
        <v>178</v>
      </c>
      <c r="AT163" s="217" t="s">
        <v>175</v>
      </c>
      <c r="AU163" s="217" t="s">
        <v>83</v>
      </c>
      <c r="AY163" s="19" t="s">
        <v>124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9" t="s">
        <v>81</v>
      </c>
      <c r="BK163" s="218">
        <f>ROUND(I163*H163,2)</f>
        <v>0</v>
      </c>
      <c r="BL163" s="19" t="s">
        <v>132</v>
      </c>
      <c r="BM163" s="217" t="s">
        <v>511</v>
      </c>
    </row>
    <row r="164" s="2" customFormat="1" ht="37.8" customHeight="1">
      <c r="A164" s="40"/>
      <c r="B164" s="41"/>
      <c r="C164" s="206" t="s">
        <v>252</v>
      </c>
      <c r="D164" s="206" t="s">
        <v>127</v>
      </c>
      <c r="E164" s="207" t="s">
        <v>512</v>
      </c>
      <c r="F164" s="208" t="s">
        <v>513</v>
      </c>
      <c r="G164" s="209" t="s">
        <v>164</v>
      </c>
      <c r="H164" s="210">
        <v>0.20399999999999999</v>
      </c>
      <c r="I164" s="211"/>
      <c r="J164" s="212">
        <f>ROUND(I164*H164,2)</f>
        <v>0</v>
      </c>
      <c r="K164" s="208" t="s">
        <v>131</v>
      </c>
      <c r="L164" s="46"/>
      <c r="M164" s="213" t="s">
        <v>19</v>
      </c>
      <c r="N164" s="214" t="s">
        <v>44</v>
      </c>
      <c r="O164" s="86"/>
      <c r="P164" s="215">
        <f>O164*H164</f>
        <v>0</v>
      </c>
      <c r="Q164" s="215">
        <v>0</v>
      </c>
      <c r="R164" s="215">
        <f>Q164*H164</f>
        <v>0</v>
      </c>
      <c r="S164" s="215">
        <v>0</v>
      </c>
      <c r="T164" s="216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17" t="s">
        <v>132</v>
      </c>
      <c r="AT164" s="217" t="s">
        <v>127</v>
      </c>
      <c r="AU164" s="217" t="s">
        <v>83</v>
      </c>
      <c r="AY164" s="19" t="s">
        <v>124</v>
      </c>
      <c r="BE164" s="218">
        <f>IF(N164="základní",J164,0)</f>
        <v>0</v>
      </c>
      <c r="BF164" s="218">
        <f>IF(N164="snížená",J164,0)</f>
        <v>0</v>
      </c>
      <c r="BG164" s="218">
        <f>IF(N164="zákl. přenesená",J164,0)</f>
        <v>0</v>
      </c>
      <c r="BH164" s="218">
        <f>IF(N164="sníž. přenesená",J164,0)</f>
        <v>0</v>
      </c>
      <c r="BI164" s="218">
        <f>IF(N164="nulová",J164,0)</f>
        <v>0</v>
      </c>
      <c r="BJ164" s="19" t="s">
        <v>81</v>
      </c>
      <c r="BK164" s="218">
        <f>ROUND(I164*H164,2)</f>
        <v>0</v>
      </c>
      <c r="BL164" s="19" t="s">
        <v>132</v>
      </c>
      <c r="BM164" s="217" t="s">
        <v>514</v>
      </c>
    </row>
    <row r="165" s="2" customFormat="1">
      <c r="A165" s="40"/>
      <c r="B165" s="41"/>
      <c r="C165" s="42"/>
      <c r="D165" s="219" t="s">
        <v>134</v>
      </c>
      <c r="E165" s="42"/>
      <c r="F165" s="220" t="s">
        <v>515</v>
      </c>
      <c r="G165" s="42"/>
      <c r="H165" s="42"/>
      <c r="I165" s="221"/>
      <c r="J165" s="42"/>
      <c r="K165" s="42"/>
      <c r="L165" s="46"/>
      <c r="M165" s="222"/>
      <c r="N165" s="223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134</v>
      </c>
      <c r="AU165" s="19" t="s">
        <v>83</v>
      </c>
    </row>
    <row r="166" s="12" customFormat="1" ht="22.8" customHeight="1">
      <c r="A166" s="12"/>
      <c r="B166" s="190"/>
      <c r="C166" s="191"/>
      <c r="D166" s="192" t="s">
        <v>72</v>
      </c>
      <c r="E166" s="204" t="s">
        <v>516</v>
      </c>
      <c r="F166" s="204" t="s">
        <v>517</v>
      </c>
      <c r="G166" s="191"/>
      <c r="H166" s="191"/>
      <c r="I166" s="194"/>
      <c r="J166" s="205">
        <f>BK166</f>
        <v>0</v>
      </c>
      <c r="K166" s="191"/>
      <c r="L166" s="196"/>
      <c r="M166" s="197"/>
      <c r="N166" s="198"/>
      <c r="O166" s="198"/>
      <c r="P166" s="199">
        <f>SUM(P167:P177)</f>
        <v>0</v>
      </c>
      <c r="Q166" s="198"/>
      <c r="R166" s="199">
        <f>SUM(R167:R177)</f>
        <v>0.01685</v>
      </c>
      <c r="S166" s="198"/>
      <c r="T166" s="200">
        <f>SUM(T167:T177)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01" t="s">
        <v>83</v>
      </c>
      <c r="AT166" s="202" t="s">
        <v>72</v>
      </c>
      <c r="AU166" s="202" t="s">
        <v>81</v>
      </c>
      <c r="AY166" s="201" t="s">
        <v>124</v>
      </c>
      <c r="BK166" s="203">
        <f>SUM(BK167:BK177)</f>
        <v>0</v>
      </c>
    </row>
    <row r="167" s="2" customFormat="1" ht="24.15" customHeight="1">
      <c r="A167" s="40"/>
      <c r="B167" s="41"/>
      <c r="C167" s="206" t="s">
        <v>259</v>
      </c>
      <c r="D167" s="206" t="s">
        <v>127</v>
      </c>
      <c r="E167" s="207" t="s">
        <v>518</v>
      </c>
      <c r="F167" s="208" t="s">
        <v>519</v>
      </c>
      <c r="G167" s="209" t="s">
        <v>138</v>
      </c>
      <c r="H167" s="210">
        <v>1</v>
      </c>
      <c r="I167" s="211"/>
      <c r="J167" s="212">
        <f>ROUND(I167*H167,2)</f>
        <v>0</v>
      </c>
      <c r="K167" s="208" t="s">
        <v>131</v>
      </c>
      <c r="L167" s="46"/>
      <c r="M167" s="213" t="s">
        <v>19</v>
      </c>
      <c r="N167" s="214" t="s">
        <v>44</v>
      </c>
      <c r="O167" s="86"/>
      <c r="P167" s="215">
        <f>O167*H167</f>
        <v>0</v>
      </c>
      <c r="Q167" s="215">
        <v>0</v>
      </c>
      <c r="R167" s="215">
        <f>Q167*H167</f>
        <v>0</v>
      </c>
      <c r="S167" s="215">
        <v>0</v>
      </c>
      <c r="T167" s="216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7" t="s">
        <v>132</v>
      </c>
      <c r="AT167" s="217" t="s">
        <v>127</v>
      </c>
      <c r="AU167" s="217" t="s">
        <v>83</v>
      </c>
      <c r="AY167" s="19" t="s">
        <v>124</v>
      </c>
      <c r="BE167" s="218">
        <f>IF(N167="základní",J167,0)</f>
        <v>0</v>
      </c>
      <c r="BF167" s="218">
        <f>IF(N167="snížená",J167,0)</f>
        <v>0</v>
      </c>
      <c r="BG167" s="218">
        <f>IF(N167="zákl. přenesená",J167,0)</f>
        <v>0</v>
      </c>
      <c r="BH167" s="218">
        <f>IF(N167="sníž. přenesená",J167,0)</f>
        <v>0</v>
      </c>
      <c r="BI167" s="218">
        <f>IF(N167="nulová",J167,0)</f>
        <v>0</v>
      </c>
      <c r="BJ167" s="19" t="s">
        <v>81</v>
      </c>
      <c r="BK167" s="218">
        <f>ROUND(I167*H167,2)</f>
        <v>0</v>
      </c>
      <c r="BL167" s="19" t="s">
        <v>132</v>
      </c>
      <c r="BM167" s="217" t="s">
        <v>520</v>
      </c>
    </row>
    <row r="168" s="2" customFormat="1">
      <c r="A168" s="40"/>
      <c r="B168" s="41"/>
      <c r="C168" s="42"/>
      <c r="D168" s="219" t="s">
        <v>134</v>
      </c>
      <c r="E168" s="42"/>
      <c r="F168" s="220" t="s">
        <v>521</v>
      </c>
      <c r="G168" s="42"/>
      <c r="H168" s="42"/>
      <c r="I168" s="221"/>
      <c r="J168" s="42"/>
      <c r="K168" s="42"/>
      <c r="L168" s="46"/>
      <c r="M168" s="222"/>
      <c r="N168" s="223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134</v>
      </c>
      <c r="AU168" s="19" t="s">
        <v>83</v>
      </c>
    </row>
    <row r="169" s="2" customFormat="1" ht="16.5" customHeight="1">
      <c r="A169" s="40"/>
      <c r="B169" s="41"/>
      <c r="C169" s="224" t="s">
        <v>360</v>
      </c>
      <c r="D169" s="224" t="s">
        <v>175</v>
      </c>
      <c r="E169" s="225" t="s">
        <v>522</v>
      </c>
      <c r="F169" s="226" t="s">
        <v>523</v>
      </c>
      <c r="G169" s="227" t="s">
        <v>138</v>
      </c>
      <c r="H169" s="228">
        <v>1</v>
      </c>
      <c r="I169" s="229"/>
      <c r="J169" s="230">
        <f>ROUND(I169*H169,2)</f>
        <v>0</v>
      </c>
      <c r="K169" s="226" t="s">
        <v>131</v>
      </c>
      <c r="L169" s="231"/>
      <c r="M169" s="232" t="s">
        <v>19</v>
      </c>
      <c r="N169" s="233" t="s">
        <v>44</v>
      </c>
      <c r="O169" s="86"/>
      <c r="P169" s="215">
        <f>O169*H169</f>
        <v>0</v>
      </c>
      <c r="Q169" s="215">
        <v>0.014500000000000001</v>
      </c>
      <c r="R169" s="215">
        <f>Q169*H169</f>
        <v>0.014500000000000001</v>
      </c>
      <c r="S169" s="215">
        <v>0</v>
      </c>
      <c r="T169" s="216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7" t="s">
        <v>178</v>
      </c>
      <c r="AT169" s="217" t="s">
        <v>175</v>
      </c>
      <c r="AU169" s="217" t="s">
        <v>83</v>
      </c>
      <c r="AY169" s="19" t="s">
        <v>124</v>
      </c>
      <c r="BE169" s="218">
        <f>IF(N169="základní",J169,0)</f>
        <v>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19" t="s">
        <v>81</v>
      </c>
      <c r="BK169" s="218">
        <f>ROUND(I169*H169,2)</f>
        <v>0</v>
      </c>
      <c r="BL169" s="19" t="s">
        <v>132</v>
      </c>
      <c r="BM169" s="217" t="s">
        <v>524</v>
      </c>
    </row>
    <row r="170" s="2" customFormat="1" ht="16.5" customHeight="1">
      <c r="A170" s="40"/>
      <c r="B170" s="41"/>
      <c r="C170" s="206" t="s">
        <v>364</v>
      </c>
      <c r="D170" s="206" t="s">
        <v>127</v>
      </c>
      <c r="E170" s="207" t="s">
        <v>525</v>
      </c>
      <c r="F170" s="208" t="s">
        <v>526</v>
      </c>
      <c r="G170" s="209" t="s">
        <v>138</v>
      </c>
      <c r="H170" s="210">
        <v>1</v>
      </c>
      <c r="I170" s="211"/>
      <c r="J170" s="212">
        <f>ROUND(I170*H170,2)</f>
        <v>0</v>
      </c>
      <c r="K170" s="208" t="s">
        <v>131</v>
      </c>
      <c r="L170" s="46"/>
      <c r="M170" s="213" t="s">
        <v>19</v>
      </c>
      <c r="N170" s="214" t="s">
        <v>44</v>
      </c>
      <c r="O170" s="86"/>
      <c r="P170" s="215">
        <f>O170*H170</f>
        <v>0</v>
      </c>
      <c r="Q170" s="215">
        <v>0</v>
      </c>
      <c r="R170" s="215">
        <f>Q170*H170</f>
        <v>0</v>
      </c>
      <c r="S170" s="215">
        <v>0</v>
      </c>
      <c r="T170" s="216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7" t="s">
        <v>132</v>
      </c>
      <c r="AT170" s="217" t="s">
        <v>127</v>
      </c>
      <c r="AU170" s="217" t="s">
        <v>83</v>
      </c>
      <c r="AY170" s="19" t="s">
        <v>124</v>
      </c>
      <c r="BE170" s="218">
        <f>IF(N170="základní",J170,0)</f>
        <v>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9" t="s">
        <v>81</v>
      </c>
      <c r="BK170" s="218">
        <f>ROUND(I170*H170,2)</f>
        <v>0</v>
      </c>
      <c r="BL170" s="19" t="s">
        <v>132</v>
      </c>
      <c r="BM170" s="217" t="s">
        <v>527</v>
      </c>
    </row>
    <row r="171" s="2" customFormat="1">
      <c r="A171" s="40"/>
      <c r="B171" s="41"/>
      <c r="C171" s="42"/>
      <c r="D171" s="219" t="s">
        <v>134</v>
      </c>
      <c r="E171" s="42"/>
      <c r="F171" s="220" t="s">
        <v>528</v>
      </c>
      <c r="G171" s="42"/>
      <c r="H171" s="42"/>
      <c r="I171" s="221"/>
      <c r="J171" s="42"/>
      <c r="K171" s="42"/>
      <c r="L171" s="46"/>
      <c r="M171" s="222"/>
      <c r="N171" s="223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134</v>
      </c>
      <c r="AU171" s="19" t="s">
        <v>83</v>
      </c>
    </row>
    <row r="172" s="2" customFormat="1" ht="16.5" customHeight="1">
      <c r="A172" s="40"/>
      <c r="B172" s="41"/>
      <c r="C172" s="224" t="s">
        <v>369</v>
      </c>
      <c r="D172" s="224" t="s">
        <v>175</v>
      </c>
      <c r="E172" s="225" t="s">
        <v>529</v>
      </c>
      <c r="F172" s="226" t="s">
        <v>530</v>
      </c>
      <c r="G172" s="227" t="s">
        <v>138</v>
      </c>
      <c r="H172" s="228">
        <v>1</v>
      </c>
      <c r="I172" s="229"/>
      <c r="J172" s="230">
        <f>ROUND(I172*H172,2)</f>
        <v>0</v>
      </c>
      <c r="K172" s="226" t="s">
        <v>131</v>
      </c>
      <c r="L172" s="231"/>
      <c r="M172" s="232" t="s">
        <v>19</v>
      </c>
      <c r="N172" s="233" t="s">
        <v>44</v>
      </c>
      <c r="O172" s="86"/>
      <c r="P172" s="215">
        <f>O172*H172</f>
        <v>0</v>
      </c>
      <c r="Q172" s="215">
        <v>0.00014999999999999999</v>
      </c>
      <c r="R172" s="215">
        <f>Q172*H172</f>
        <v>0.00014999999999999999</v>
      </c>
      <c r="S172" s="215">
        <v>0</v>
      </c>
      <c r="T172" s="216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7" t="s">
        <v>178</v>
      </c>
      <c r="AT172" s="217" t="s">
        <v>175</v>
      </c>
      <c r="AU172" s="217" t="s">
        <v>83</v>
      </c>
      <c r="AY172" s="19" t="s">
        <v>124</v>
      </c>
      <c r="BE172" s="218">
        <f>IF(N172="základní",J172,0)</f>
        <v>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19" t="s">
        <v>81</v>
      </c>
      <c r="BK172" s="218">
        <f>ROUND(I172*H172,2)</f>
        <v>0</v>
      </c>
      <c r="BL172" s="19" t="s">
        <v>132</v>
      </c>
      <c r="BM172" s="217" t="s">
        <v>531</v>
      </c>
    </row>
    <row r="173" s="2" customFormat="1" ht="16.5" customHeight="1">
      <c r="A173" s="40"/>
      <c r="B173" s="41"/>
      <c r="C173" s="206" t="s">
        <v>374</v>
      </c>
      <c r="D173" s="206" t="s">
        <v>127</v>
      </c>
      <c r="E173" s="207" t="s">
        <v>532</v>
      </c>
      <c r="F173" s="208" t="s">
        <v>533</v>
      </c>
      <c r="G173" s="209" t="s">
        <v>138</v>
      </c>
      <c r="H173" s="210">
        <v>1</v>
      </c>
      <c r="I173" s="211"/>
      <c r="J173" s="212">
        <f>ROUND(I173*H173,2)</f>
        <v>0</v>
      </c>
      <c r="K173" s="208" t="s">
        <v>131</v>
      </c>
      <c r="L173" s="46"/>
      <c r="M173" s="213" t="s">
        <v>19</v>
      </c>
      <c r="N173" s="214" t="s">
        <v>44</v>
      </c>
      <c r="O173" s="86"/>
      <c r="P173" s="215">
        <f>O173*H173</f>
        <v>0</v>
      </c>
      <c r="Q173" s="215">
        <v>0</v>
      </c>
      <c r="R173" s="215">
        <f>Q173*H173</f>
        <v>0</v>
      </c>
      <c r="S173" s="215">
        <v>0</v>
      </c>
      <c r="T173" s="216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7" t="s">
        <v>132</v>
      </c>
      <c r="AT173" s="217" t="s">
        <v>127</v>
      </c>
      <c r="AU173" s="217" t="s">
        <v>83</v>
      </c>
      <c r="AY173" s="19" t="s">
        <v>124</v>
      </c>
      <c r="BE173" s="218">
        <f>IF(N173="základní",J173,0)</f>
        <v>0</v>
      </c>
      <c r="BF173" s="218">
        <f>IF(N173="snížená",J173,0)</f>
        <v>0</v>
      </c>
      <c r="BG173" s="218">
        <f>IF(N173="zákl. přenesená",J173,0)</f>
        <v>0</v>
      </c>
      <c r="BH173" s="218">
        <f>IF(N173="sníž. přenesená",J173,0)</f>
        <v>0</v>
      </c>
      <c r="BI173" s="218">
        <f>IF(N173="nulová",J173,0)</f>
        <v>0</v>
      </c>
      <c r="BJ173" s="19" t="s">
        <v>81</v>
      </c>
      <c r="BK173" s="218">
        <f>ROUND(I173*H173,2)</f>
        <v>0</v>
      </c>
      <c r="BL173" s="19" t="s">
        <v>132</v>
      </c>
      <c r="BM173" s="217" t="s">
        <v>534</v>
      </c>
    </row>
    <row r="174" s="2" customFormat="1">
      <c r="A174" s="40"/>
      <c r="B174" s="41"/>
      <c r="C174" s="42"/>
      <c r="D174" s="219" t="s">
        <v>134</v>
      </c>
      <c r="E174" s="42"/>
      <c r="F174" s="220" t="s">
        <v>535</v>
      </c>
      <c r="G174" s="42"/>
      <c r="H174" s="42"/>
      <c r="I174" s="221"/>
      <c r="J174" s="42"/>
      <c r="K174" s="42"/>
      <c r="L174" s="46"/>
      <c r="M174" s="222"/>
      <c r="N174" s="223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134</v>
      </c>
      <c r="AU174" s="19" t="s">
        <v>83</v>
      </c>
    </row>
    <row r="175" s="2" customFormat="1" ht="16.5" customHeight="1">
      <c r="A175" s="40"/>
      <c r="B175" s="41"/>
      <c r="C175" s="224" t="s">
        <v>379</v>
      </c>
      <c r="D175" s="224" t="s">
        <v>175</v>
      </c>
      <c r="E175" s="225" t="s">
        <v>536</v>
      </c>
      <c r="F175" s="226" t="s">
        <v>537</v>
      </c>
      <c r="G175" s="227" t="s">
        <v>138</v>
      </c>
      <c r="H175" s="228">
        <v>1</v>
      </c>
      <c r="I175" s="229"/>
      <c r="J175" s="230">
        <f>ROUND(I175*H175,2)</f>
        <v>0</v>
      </c>
      <c r="K175" s="226" t="s">
        <v>131</v>
      </c>
      <c r="L175" s="231"/>
      <c r="M175" s="232" t="s">
        <v>19</v>
      </c>
      <c r="N175" s="233" t="s">
        <v>44</v>
      </c>
      <c r="O175" s="86"/>
      <c r="P175" s="215">
        <f>O175*H175</f>
        <v>0</v>
      </c>
      <c r="Q175" s="215">
        <v>0.0022000000000000001</v>
      </c>
      <c r="R175" s="215">
        <f>Q175*H175</f>
        <v>0.0022000000000000001</v>
      </c>
      <c r="S175" s="215">
        <v>0</v>
      </c>
      <c r="T175" s="216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7" t="s">
        <v>178</v>
      </c>
      <c r="AT175" s="217" t="s">
        <v>175</v>
      </c>
      <c r="AU175" s="217" t="s">
        <v>83</v>
      </c>
      <c r="AY175" s="19" t="s">
        <v>124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9" t="s">
        <v>81</v>
      </c>
      <c r="BK175" s="218">
        <f>ROUND(I175*H175,2)</f>
        <v>0</v>
      </c>
      <c r="BL175" s="19" t="s">
        <v>132</v>
      </c>
      <c r="BM175" s="217" t="s">
        <v>538</v>
      </c>
    </row>
    <row r="176" s="2" customFormat="1" ht="24.15" customHeight="1">
      <c r="A176" s="40"/>
      <c r="B176" s="41"/>
      <c r="C176" s="206" t="s">
        <v>384</v>
      </c>
      <c r="D176" s="206" t="s">
        <v>127</v>
      </c>
      <c r="E176" s="207" t="s">
        <v>539</v>
      </c>
      <c r="F176" s="208" t="s">
        <v>540</v>
      </c>
      <c r="G176" s="209" t="s">
        <v>164</v>
      </c>
      <c r="H176" s="210">
        <v>0.017000000000000001</v>
      </c>
      <c r="I176" s="211"/>
      <c r="J176" s="212">
        <f>ROUND(I176*H176,2)</f>
        <v>0</v>
      </c>
      <c r="K176" s="208" t="s">
        <v>131</v>
      </c>
      <c r="L176" s="46"/>
      <c r="M176" s="213" t="s">
        <v>19</v>
      </c>
      <c r="N176" s="214" t="s">
        <v>44</v>
      </c>
      <c r="O176" s="86"/>
      <c r="P176" s="215">
        <f>O176*H176</f>
        <v>0</v>
      </c>
      <c r="Q176" s="215">
        <v>0</v>
      </c>
      <c r="R176" s="215">
        <f>Q176*H176</f>
        <v>0</v>
      </c>
      <c r="S176" s="215">
        <v>0</v>
      </c>
      <c r="T176" s="216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17" t="s">
        <v>132</v>
      </c>
      <c r="AT176" s="217" t="s">
        <v>127</v>
      </c>
      <c r="AU176" s="217" t="s">
        <v>83</v>
      </c>
      <c r="AY176" s="19" t="s">
        <v>124</v>
      </c>
      <c r="BE176" s="218">
        <f>IF(N176="základní",J176,0)</f>
        <v>0</v>
      </c>
      <c r="BF176" s="218">
        <f>IF(N176="snížená",J176,0)</f>
        <v>0</v>
      </c>
      <c r="BG176" s="218">
        <f>IF(N176="zákl. přenesená",J176,0)</f>
        <v>0</v>
      </c>
      <c r="BH176" s="218">
        <f>IF(N176="sníž. přenesená",J176,0)</f>
        <v>0</v>
      </c>
      <c r="BI176" s="218">
        <f>IF(N176="nulová",J176,0)</f>
        <v>0</v>
      </c>
      <c r="BJ176" s="19" t="s">
        <v>81</v>
      </c>
      <c r="BK176" s="218">
        <f>ROUND(I176*H176,2)</f>
        <v>0</v>
      </c>
      <c r="BL176" s="19" t="s">
        <v>132</v>
      </c>
      <c r="BM176" s="217" t="s">
        <v>541</v>
      </c>
    </row>
    <row r="177" s="2" customFormat="1">
      <c r="A177" s="40"/>
      <c r="B177" s="41"/>
      <c r="C177" s="42"/>
      <c r="D177" s="219" t="s">
        <v>134</v>
      </c>
      <c r="E177" s="42"/>
      <c r="F177" s="220" t="s">
        <v>542</v>
      </c>
      <c r="G177" s="42"/>
      <c r="H177" s="42"/>
      <c r="I177" s="221"/>
      <c r="J177" s="42"/>
      <c r="K177" s="42"/>
      <c r="L177" s="46"/>
      <c r="M177" s="222"/>
      <c r="N177" s="223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134</v>
      </c>
      <c r="AU177" s="19" t="s">
        <v>83</v>
      </c>
    </row>
    <row r="178" s="12" customFormat="1" ht="22.8" customHeight="1">
      <c r="A178" s="12"/>
      <c r="B178" s="190"/>
      <c r="C178" s="191"/>
      <c r="D178" s="192" t="s">
        <v>72</v>
      </c>
      <c r="E178" s="204" t="s">
        <v>543</v>
      </c>
      <c r="F178" s="204" t="s">
        <v>544</v>
      </c>
      <c r="G178" s="191"/>
      <c r="H178" s="191"/>
      <c r="I178" s="194"/>
      <c r="J178" s="205">
        <f>BK178</f>
        <v>0</v>
      </c>
      <c r="K178" s="191"/>
      <c r="L178" s="196"/>
      <c r="M178" s="197"/>
      <c r="N178" s="198"/>
      <c r="O178" s="198"/>
      <c r="P178" s="199">
        <f>SUM(P179:P200)</f>
        <v>0</v>
      </c>
      <c r="Q178" s="198"/>
      <c r="R178" s="199">
        <f>SUM(R179:R200)</f>
        <v>0.47879449999999996</v>
      </c>
      <c r="S178" s="198"/>
      <c r="T178" s="200">
        <f>SUM(T179:T200)</f>
        <v>1.1851725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01" t="s">
        <v>83</v>
      </c>
      <c r="AT178" s="202" t="s">
        <v>72</v>
      </c>
      <c r="AU178" s="202" t="s">
        <v>81</v>
      </c>
      <c r="AY178" s="201" t="s">
        <v>124</v>
      </c>
      <c r="BK178" s="203">
        <f>SUM(BK179:BK200)</f>
        <v>0</v>
      </c>
    </row>
    <row r="179" s="2" customFormat="1" ht="16.5" customHeight="1">
      <c r="A179" s="40"/>
      <c r="B179" s="41"/>
      <c r="C179" s="206" t="s">
        <v>178</v>
      </c>
      <c r="D179" s="206" t="s">
        <v>127</v>
      </c>
      <c r="E179" s="207" t="s">
        <v>545</v>
      </c>
      <c r="F179" s="208" t="s">
        <v>546</v>
      </c>
      <c r="G179" s="209" t="s">
        <v>218</v>
      </c>
      <c r="H179" s="210">
        <v>13.85</v>
      </c>
      <c r="I179" s="211"/>
      <c r="J179" s="212">
        <f>ROUND(I179*H179,2)</f>
        <v>0</v>
      </c>
      <c r="K179" s="208" t="s">
        <v>131</v>
      </c>
      <c r="L179" s="46"/>
      <c r="M179" s="213" t="s">
        <v>19</v>
      </c>
      <c r="N179" s="214" t="s">
        <v>44</v>
      </c>
      <c r="O179" s="86"/>
      <c r="P179" s="215">
        <f>O179*H179</f>
        <v>0</v>
      </c>
      <c r="Q179" s="215">
        <v>0.00029999999999999997</v>
      </c>
      <c r="R179" s="215">
        <f>Q179*H179</f>
        <v>0.0041549999999999998</v>
      </c>
      <c r="S179" s="215">
        <v>0</v>
      </c>
      <c r="T179" s="216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7" t="s">
        <v>132</v>
      </c>
      <c r="AT179" s="217" t="s">
        <v>127</v>
      </c>
      <c r="AU179" s="217" t="s">
        <v>83</v>
      </c>
      <c r="AY179" s="19" t="s">
        <v>124</v>
      </c>
      <c r="BE179" s="218">
        <f>IF(N179="základní",J179,0)</f>
        <v>0</v>
      </c>
      <c r="BF179" s="218">
        <f>IF(N179="snížená",J179,0)</f>
        <v>0</v>
      </c>
      <c r="BG179" s="218">
        <f>IF(N179="zákl. přenesená",J179,0)</f>
        <v>0</v>
      </c>
      <c r="BH179" s="218">
        <f>IF(N179="sníž. přenesená",J179,0)</f>
        <v>0</v>
      </c>
      <c r="BI179" s="218">
        <f>IF(N179="nulová",J179,0)</f>
        <v>0</v>
      </c>
      <c r="BJ179" s="19" t="s">
        <v>81</v>
      </c>
      <c r="BK179" s="218">
        <f>ROUND(I179*H179,2)</f>
        <v>0</v>
      </c>
      <c r="BL179" s="19" t="s">
        <v>132</v>
      </c>
      <c r="BM179" s="217" t="s">
        <v>547</v>
      </c>
    </row>
    <row r="180" s="2" customFormat="1">
      <c r="A180" s="40"/>
      <c r="B180" s="41"/>
      <c r="C180" s="42"/>
      <c r="D180" s="219" t="s">
        <v>134</v>
      </c>
      <c r="E180" s="42"/>
      <c r="F180" s="220" t="s">
        <v>548</v>
      </c>
      <c r="G180" s="42"/>
      <c r="H180" s="42"/>
      <c r="I180" s="221"/>
      <c r="J180" s="42"/>
      <c r="K180" s="42"/>
      <c r="L180" s="46"/>
      <c r="M180" s="222"/>
      <c r="N180" s="223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134</v>
      </c>
      <c r="AU180" s="19" t="s">
        <v>83</v>
      </c>
    </row>
    <row r="181" s="14" customFormat="1">
      <c r="A181" s="14"/>
      <c r="B181" s="250"/>
      <c r="C181" s="251"/>
      <c r="D181" s="241" t="s">
        <v>316</v>
      </c>
      <c r="E181" s="252" t="s">
        <v>19</v>
      </c>
      <c r="F181" s="253" t="s">
        <v>462</v>
      </c>
      <c r="G181" s="251"/>
      <c r="H181" s="254">
        <v>13.85</v>
      </c>
      <c r="I181" s="255"/>
      <c r="J181" s="251"/>
      <c r="K181" s="251"/>
      <c r="L181" s="256"/>
      <c r="M181" s="257"/>
      <c r="N181" s="258"/>
      <c r="O181" s="258"/>
      <c r="P181" s="258"/>
      <c r="Q181" s="258"/>
      <c r="R181" s="258"/>
      <c r="S181" s="258"/>
      <c r="T181" s="259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60" t="s">
        <v>316</v>
      </c>
      <c r="AU181" s="260" t="s">
        <v>83</v>
      </c>
      <c r="AV181" s="14" t="s">
        <v>83</v>
      </c>
      <c r="AW181" s="14" t="s">
        <v>33</v>
      </c>
      <c r="AX181" s="14" t="s">
        <v>73</v>
      </c>
      <c r="AY181" s="260" t="s">
        <v>124</v>
      </c>
    </row>
    <row r="182" s="15" customFormat="1">
      <c r="A182" s="15"/>
      <c r="B182" s="261"/>
      <c r="C182" s="262"/>
      <c r="D182" s="241" t="s">
        <v>316</v>
      </c>
      <c r="E182" s="263" t="s">
        <v>19</v>
      </c>
      <c r="F182" s="264" t="s">
        <v>319</v>
      </c>
      <c r="G182" s="262"/>
      <c r="H182" s="265">
        <v>13.85</v>
      </c>
      <c r="I182" s="266"/>
      <c r="J182" s="262"/>
      <c r="K182" s="262"/>
      <c r="L182" s="267"/>
      <c r="M182" s="268"/>
      <c r="N182" s="269"/>
      <c r="O182" s="269"/>
      <c r="P182" s="269"/>
      <c r="Q182" s="269"/>
      <c r="R182" s="269"/>
      <c r="S182" s="269"/>
      <c r="T182" s="270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71" t="s">
        <v>316</v>
      </c>
      <c r="AU182" s="271" t="s">
        <v>83</v>
      </c>
      <c r="AV182" s="15" t="s">
        <v>146</v>
      </c>
      <c r="AW182" s="15" t="s">
        <v>33</v>
      </c>
      <c r="AX182" s="15" t="s">
        <v>81</v>
      </c>
      <c r="AY182" s="271" t="s">
        <v>124</v>
      </c>
    </row>
    <row r="183" s="2" customFormat="1" ht="24.15" customHeight="1">
      <c r="A183" s="40"/>
      <c r="B183" s="41"/>
      <c r="C183" s="206" t="s">
        <v>549</v>
      </c>
      <c r="D183" s="206" t="s">
        <v>127</v>
      </c>
      <c r="E183" s="207" t="s">
        <v>550</v>
      </c>
      <c r="F183" s="208" t="s">
        <v>551</v>
      </c>
      <c r="G183" s="209" t="s">
        <v>218</v>
      </c>
      <c r="H183" s="210">
        <v>13.85</v>
      </c>
      <c r="I183" s="211"/>
      <c r="J183" s="212">
        <f>ROUND(I183*H183,2)</f>
        <v>0</v>
      </c>
      <c r="K183" s="208" t="s">
        <v>131</v>
      </c>
      <c r="L183" s="46"/>
      <c r="M183" s="213" t="s">
        <v>19</v>
      </c>
      <c r="N183" s="214" t="s">
        <v>44</v>
      </c>
      <c r="O183" s="86"/>
      <c r="P183" s="215">
        <f>O183*H183</f>
        <v>0</v>
      </c>
      <c r="Q183" s="215">
        <v>0.0075799999999999999</v>
      </c>
      <c r="R183" s="215">
        <f>Q183*H183</f>
        <v>0.10498299999999999</v>
      </c>
      <c r="S183" s="215">
        <v>0</v>
      </c>
      <c r="T183" s="216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7" t="s">
        <v>132</v>
      </c>
      <c r="AT183" s="217" t="s">
        <v>127</v>
      </c>
      <c r="AU183" s="217" t="s">
        <v>83</v>
      </c>
      <c r="AY183" s="19" t="s">
        <v>124</v>
      </c>
      <c r="BE183" s="218">
        <f>IF(N183="základní",J183,0)</f>
        <v>0</v>
      </c>
      <c r="BF183" s="218">
        <f>IF(N183="snížená",J183,0)</f>
        <v>0</v>
      </c>
      <c r="BG183" s="218">
        <f>IF(N183="zákl. přenesená",J183,0)</f>
        <v>0</v>
      </c>
      <c r="BH183" s="218">
        <f>IF(N183="sníž. přenesená",J183,0)</f>
        <v>0</v>
      </c>
      <c r="BI183" s="218">
        <f>IF(N183="nulová",J183,0)</f>
        <v>0</v>
      </c>
      <c r="BJ183" s="19" t="s">
        <v>81</v>
      </c>
      <c r="BK183" s="218">
        <f>ROUND(I183*H183,2)</f>
        <v>0</v>
      </c>
      <c r="BL183" s="19" t="s">
        <v>132</v>
      </c>
      <c r="BM183" s="217" t="s">
        <v>552</v>
      </c>
    </row>
    <row r="184" s="2" customFormat="1">
      <c r="A184" s="40"/>
      <c r="B184" s="41"/>
      <c r="C184" s="42"/>
      <c r="D184" s="219" t="s">
        <v>134</v>
      </c>
      <c r="E184" s="42"/>
      <c r="F184" s="220" t="s">
        <v>553</v>
      </c>
      <c r="G184" s="42"/>
      <c r="H184" s="42"/>
      <c r="I184" s="221"/>
      <c r="J184" s="42"/>
      <c r="K184" s="42"/>
      <c r="L184" s="46"/>
      <c r="M184" s="222"/>
      <c r="N184" s="223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134</v>
      </c>
      <c r="AU184" s="19" t="s">
        <v>83</v>
      </c>
    </row>
    <row r="185" s="2" customFormat="1" ht="16.5" customHeight="1">
      <c r="A185" s="40"/>
      <c r="B185" s="41"/>
      <c r="C185" s="206" t="s">
        <v>554</v>
      </c>
      <c r="D185" s="206" t="s">
        <v>127</v>
      </c>
      <c r="E185" s="207" t="s">
        <v>555</v>
      </c>
      <c r="F185" s="208" t="s">
        <v>556</v>
      </c>
      <c r="G185" s="209" t="s">
        <v>218</v>
      </c>
      <c r="H185" s="210">
        <v>14.25</v>
      </c>
      <c r="I185" s="211"/>
      <c r="J185" s="212">
        <f>ROUND(I185*H185,2)</f>
        <v>0</v>
      </c>
      <c r="K185" s="208" t="s">
        <v>131</v>
      </c>
      <c r="L185" s="46"/>
      <c r="M185" s="213" t="s">
        <v>19</v>
      </c>
      <c r="N185" s="214" t="s">
        <v>44</v>
      </c>
      <c r="O185" s="86"/>
      <c r="P185" s="215">
        <f>O185*H185</f>
        <v>0</v>
      </c>
      <c r="Q185" s="215">
        <v>0</v>
      </c>
      <c r="R185" s="215">
        <f>Q185*H185</f>
        <v>0</v>
      </c>
      <c r="S185" s="215">
        <v>0.083169999999999994</v>
      </c>
      <c r="T185" s="216">
        <f>S185*H185</f>
        <v>1.1851725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7" t="s">
        <v>132</v>
      </c>
      <c r="AT185" s="217" t="s">
        <v>127</v>
      </c>
      <c r="AU185" s="217" t="s">
        <v>83</v>
      </c>
      <c r="AY185" s="19" t="s">
        <v>124</v>
      </c>
      <c r="BE185" s="218">
        <f>IF(N185="základní",J185,0)</f>
        <v>0</v>
      </c>
      <c r="BF185" s="218">
        <f>IF(N185="snížená",J185,0)</f>
        <v>0</v>
      </c>
      <c r="BG185" s="218">
        <f>IF(N185="zákl. přenesená",J185,0)</f>
        <v>0</v>
      </c>
      <c r="BH185" s="218">
        <f>IF(N185="sníž. přenesená",J185,0)</f>
        <v>0</v>
      </c>
      <c r="BI185" s="218">
        <f>IF(N185="nulová",J185,0)</f>
        <v>0</v>
      </c>
      <c r="BJ185" s="19" t="s">
        <v>81</v>
      </c>
      <c r="BK185" s="218">
        <f>ROUND(I185*H185,2)</f>
        <v>0</v>
      </c>
      <c r="BL185" s="19" t="s">
        <v>132</v>
      </c>
      <c r="BM185" s="217" t="s">
        <v>557</v>
      </c>
    </row>
    <row r="186" s="2" customFormat="1">
      <c r="A186" s="40"/>
      <c r="B186" s="41"/>
      <c r="C186" s="42"/>
      <c r="D186" s="219" t="s">
        <v>134</v>
      </c>
      <c r="E186" s="42"/>
      <c r="F186" s="220" t="s">
        <v>558</v>
      </c>
      <c r="G186" s="42"/>
      <c r="H186" s="42"/>
      <c r="I186" s="221"/>
      <c r="J186" s="42"/>
      <c r="K186" s="42"/>
      <c r="L186" s="46"/>
      <c r="M186" s="222"/>
      <c r="N186" s="223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134</v>
      </c>
      <c r="AU186" s="19" t="s">
        <v>83</v>
      </c>
    </row>
    <row r="187" s="2" customFormat="1" ht="24.15" customHeight="1">
      <c r="A187" s="40"/>
      <c r="B187" s="41"/>
      <c r="C187" s="206" t="s">
        <v>559</v>
      </c>
      <c r="D187" s="206" t="s">
        <v>127</v>
      </c>
      <c r="E187" s="207" t="s">
        <v>560</v>
      </c>
      <c r="F187" s="208" t="s">
        <v>561</v>
      </c>
      <c r="G187" s="209" t="s">
        <v>218</v>
      </c>
      <c r="H187" s="210">
        <v>13.85</v>
      </c>
      <c r="I187" s="211"/>
      <c r="J187" s="212">
        <f>ROUND(I187*H187,2)</f>
        <v>0</v>
      </c>
      <c r="K187" s="208" t="s">
        <v>131</v>
      </c>
      <c r="L187" s="46"/>
      <c r="M187" s="213" t="s">
        <v>19</v>
      </c>
      <c r="N187" s="214" t="s">
        <v>44</v>
      </c>
      <c r="O187" s="86"/>
      <c r="P187" s="215">
        <f>O187*H187</f>
        <v>0</v>
      </c>
      <c r="Q187" s="215">
        <v>0.0068900000000000003</v>
      </c>
      <c r="R187" s="215">
        <f>Q187*H187</f>
        <v>0.095426499999999997</v>
      </c>
      <c r="S187" s="215">
        <v>0</v>
      </c>
      <c r="T187" s="216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17" t="s">
        <v>132</v>
      </c>
      <c r="AT187" s="217" t="s">
        <v>127</v>
      </c>
      <c r="AU187" s="217" t="s">
        <v>83</v>
      </c>
      <c r="AY187" s="19" t="s">
        <v>124</v>
      </c>
      <c r="BE187" s="218">
        <f>IF(N187="základní",J187,0)</f>
        <v>0</v>
      </c>
      <c r="BF187" s="218">
        <f>IF(N187="snížená",J187,0)</f>
        <v>0</v>
      </c>
      <c r="BG187" s="218">
        <f>IF(N187="zákl. přenesená",J187,0)</f>
        <v>0</v>
      </c>
      <c r="BH187" s="218">
        <f>IF(N187="sníž. přenesená",J187,0)</f>
        <v>0</v>
      </c>
      <c r="BI187" s="218">
        <f>IF(N187="nulová",J187,0)</f>
        <v>0</v>
      </c>
      <c r="BJ187" s="19" t="s">
        <v>81</v>
      </c>
      <c r="BK187" s="218">
        <f>ROUND(I187*H187,2)</f>
        <v>0</v>
      </c>
      <c r="BL187" s="19" t="s">
        <v>132</v>
      </c>
      <c r="BM187" s="217" t="s">
        <v>562</v>
      </c>
    </row>
    <row r="188" s="2" customFormat="1">
      <c r="A188" s="40"/>
      <c r="B188" s="41"/>
      <c r="C188" s="42"/>
      <c r="D188" s="219" t="s">
        <v>134</v>
      </c>
      <c r="E188" s="42"/>
      <c r="F188" s="220" t="s">
        <v>563</v>
      </c>
      <c r="G188" s="42"/>
      <c r="H188" s="42"/>
      <c r="I188" s="221"/>
      <c r="J188" s="42"/>
      <c r="K188" s="42"/>
      <c r="L188" s="46"/>
      <c r="M188" s="222"/>
      <c r="N188" s="223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134</v>
      </c>
      <c r="AU188" s="19" t="s">
        <v>83</v>
      </c>
    </row>
    <row r="189" s="14" customFormat="1">
      <c r="A189" s="14"/>
      <c r="B189" s="250"/>
      <c r="C189" s="251"/>
      <c r="D189" s="241" t="s">
        <v>316</v>
      </c>
      <c r="E189" s="252" t="s">
        <v>19</v>
      </c>
      <c r="F189" s="253" t="s">
        <v>462</v>
      </c>
      <c r="G189" s="251"/>
      <c r="H189" s="254">
        <v>13.85</v>
      </c>
      <c r="I189" s="255"/>
      <c r="J189" s="251"/>
      <c r="K189" s="251"/>
      <c r="L189" s="256"/>
      <c r="M189" s="257"/>
      <c r="N189" s="258"/>
      <c r="O189" s="258"/>
      <c r="P189" s="258"/>
      <c r="Q189" s="258"/>
      <c r="R189" s="258"/>
      <c r="S189" s="258"/>
      <c r="T189" s="259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0" t="s">
        <v>316</v>
      </c>
      <c r="AU189" s="260" t="s">
        <v>83</v>
      </c>
      <c r="AV189" s="14" t="s">
        <v>83</v>
      </c>
      <c r="AW189" s="14" t="s">
        <v>33</v>
      </c>
      <c r="AX189" s="14" t="s">
        <v>73</v>
      </c>
      <c r="AY189" s="260" t="s">
        <v>124</v>
      </c>
    </row>
    <row r="190" s="15" customFormat="1">
      <c r="A190" s="15"/>
      <c r="B190" s="261"/>
      <c r="C190" s="262"/>
      <c r="D190" s="241" t="s">
        <v>316</v>
      </c>
      <c r="E190" s="263" t="s">
        <v>19</v>
      </c>
      <c r="F190" s="264" t="s">
        <v>319</v>
      </c>
      <c r="G190" s="262"/>
      <c r="H190" s="265">
        <v>13.85</v>
      </c>
      <c r="I190" s="266"/>
      <c r="J190" s="262"/>
      <c r="K190" s="262"/>
      <c r="L190" s="267"/>
      <c r="M190" s="268"/>
      <c r="N190" s="269"/>
      <c r="O190" s="269"/>
      <c r="P190" s="269"/>
      <c r="Q190" s="269"/>
      <c r="R190" s="269"/>
      <c r="S190" s="269"/>
      <c r="T190" s="270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71" t="s">
        <v>316</v>
      </c>
      <c r="AU190" s="271" t="s">
        <v>83</v>
      </c>
      <c r="AV190" s="15" t="s">
        <v>146</v>
      </c>
      <c r="AW190" s="15" t="s">
        <v>33</v>
      </c>
      <c r="AX190" s="15" t="s">
        <v>81</v>
      </c>
      <c r="AY190" s="271" t="s">
        <v>124</v>
      </c>
    </row>
    <row r="191" s="2" customFormat="1" ht="16.5" customHeight="1">
      <c r="A191" s="40"/>
      <c r="B191" s="41"/>
      <c r="C191" s="224" t="s">
        <v>564</v>
      </c>
      <c r="D191" s="224" t="s">
        <v>175</v>
      </c>
      <c r="E191" s="225" t="s">
        <v>565</v>
      </c>
      <c r="F191" s="226" t="s">
        <v>566</v>
      </c>
      <c r="G191" s="227" t="s">
        <v>218</v>
      </c>
      <c r="H191" s="228">
        <v>15.234999999999999</v>
      </c>
      <c r="I191" s="229"/>
      <c r="J191" s="230">
        <f>ROUND(I191*H191,2)</f>
        <v>0</v>
      </c>
      <c r="K191" s="226" t="s">
        <v>131</v>
      </c>
      <c r="L191" s="231"/>
      <c r="M191" s="232" t="s">
        <v>19</v>
      </c>
      <c r="N191" s="233" t="s">
        <v>44</v>
      </c>
      <c r="O191" s="86"/>
      <c r="P191" s="215">
        <f>O191*H191</f>
        <v>0</v>
      </c>
      <c r="Q191" s="215">
        <v>0.017999999999999999</v>
      </c>
      <c r="R191" s="215">
        <f>Q191*H191</f>
        <v>0.27422999999999997</v>
      </c>
      <c r="S191" s="215">
        <v>0</v>
      </c>
      <c r="T191" s="216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17" t="s">
        <v>178</v>
      </c>
      <c r="AT191" s="217" t="s">
        <v>175</v>
      </c>
      <c r="AU191" s="217" t="s">
        <v>83</v>
      </c>
      <c r="AY191" s="19" t="s">
        <v>124</v>
      </c>
      <c r="BE191" s="218">
        <f>IF(N191="základní",J191,0)</f>
        <v>0</v>
      </c>
      <c r="BF191" s="218">
        <f>IF(N191="snížená",J191,0)</f>
        <v>0</v>
      </c>
      <c r="BG191" s="218">
        <f>IF(N191="zákl. přenesená",J191,0)</f>
        <v>0</v>
      </c>
      <c r="BH191" s="218">
        <f>IF(N191="sníž. přenesená",J191,0)</f>
        <v>0</v>
      </c>
      <c r="BI191" s="218">
        <f>IF(N191="nulová",J191,0)</f>
        <v>0</v>
      </c>
      <c r="BJ191" s="19" t="s">
        <v>81</v>
      </c>
      <c r="BK191" s="218">
        <f>ROUND(I191*H191,2)</f>
        <v>0</v>
      </c>
      <c r="BL191" s="19" t="s">
        <v>132</v>
      </c>
      <c r="BM191" s="217" t="s">
        <v>567</v>
      </c>
    </row>
    <row r="192" s="14" customFormat="1">
      <c r="A192" s="14"/>
      <c r="B192" s="250"/>
      <c r="C192" s="251"/>
      <c r="D192" s="241" t="s">
        <v>316</v>
      </c>
      <c r="E192" s="252" t="s">
        <v>19</v>
      </c>
      <c r="F192" s="253" t="s">
        <v>568</v>
      </c>
      <c r="G192" s="251"/>
      <c r="H192" s="254">
        <v>13.85</v>
      </c>
      <c r="I192" s="255"/>
      <c r="J192" s="251"/>
      <c r="K192" s="251"/>
      <c r="L192" s="256"/>
      <c r="M192" s="257"/>
      <c r="N192" s="258"/>
      <c r="O192" s="258"/>
      <c r="P192" s="258"/>
      <c r="Q192" s="258"/>
      <c r="R192" s="258"/>
      <c r="S192" s="258"/>
      <c r="T192" s="259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0" t="s">
        <v>316</v>
      </c>
      <c r="AU192" s="260" t="s">
        <v>83</v>
      </c>
      <c r="AV192" s="14" t="s">
        <v>83</v>
      </c>
      <c r="AW192" s="14" t="s">
        <v>33</v>
      </c>
      <c r="AX192" s="14" t="s">
        <v>73</v>
      </c>
      <c r="AY192" s="260" t="s">
        <v>124</v>
      </c>
    </row>
    <row r="193" s="15" customFormat="1">
      <c r="A193" s="15"/>
      <c r="B193" s="261"/>
      <c r="C193" s="262"/>
      <c r="D193" s="241" t="s">
        <v>316</v>
      </c>
      <c r="E193" s="263" t="s">
        <v>19</v>
      </c>
      <c r="F193" s="264" t="s">
        <v>319</v>
      </c>
      <c r="G193" s="262"/>
      <c r="H193" s="265">
        <v>13.85</v>
      </c>
      <c r="I193" s="266"/>
      <c r="J193" s="262"/>
      <c r="K193" s="262"/>
      <c r="L193" s="267"/>
      <c r="M193" s="268"/>
      <c r="N193" s="269"/>
      <c r="O193" s="269"/>
      <c r="P193" s="269"/>
      <c r="Q193" s="269"/>
      <c r="R193" s="269"/>
      <c r="S193" s="269"/>
      <c r="T193" s="270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71" t="s">
        <v>316</v>
      </c>
      <c r="AU193" s="271" t="s">
        <v>83</v>
      </c>
      <c r="AV193" s="15" t="s">
        <v>146</v>
      </c>
      <c r="AW193" s="15" t="s">
        <v>33</v>
      </c>
      <c r="AX193" s="15" t="s">
        <v>81</v>
      </c>
      <c r="AY193" s="271" t="s">
        <v>124</v>
      </c>
    </row>
    <row r="194" s="14" customFormat="1">
      <c r="A194" s="14"/>
      <c r="B194" s="250"/>
      <c r="C194" s="251"/>
      <c r="D194" s="241" t="s">
        <v>316</v>
      </c>
      <c r="E194" s="251"/>
      <c r="F194" s="253" t="s">
        <v>569</v>
      </c>
      <c r="G194" s="251"/>
      <c r="H194" s="254">
        <v>15.234999999999999</v>
      </c>
      <c r="I194" s="255"/>
      <c r="J194" s="251"/>
      <c r="K194" s="251"/>
      <c r="L194" s="256"/>
      <c r="M194" s="257"/>
      <c r="N194" s="258"/>
      <c r="O194" s="258"/>
      <c r="P194" s="258"/>
      <c r="Q194" s="258"/>
      <c r="R194" s="258"/>
      <c r="S194" s="258"/>
      <c r="T194" s="259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60" t="s">
        <v>316</v>
      </c>
      <c r="AU194" s="260" t="s">
        <v>83</v>
      </c>
      <c r="AV194" s="14" t="s">
        <v>83</v>
      </c>
      <c r="AW194" s="14" t="s">
        <v>4</v>
      </c>
      <c r="AX194" s="14" t="s">
        <v>81</v>
      </c>
      <c r="AY194" s="260" t="s">
        <v>124</v>
      </c>
    </row>
    <row r="195" s="2" customFormat="1" ht="24.15" customHeight="1">
      <c r="A195" s="40"/>
      <c r="B195" s="41"/>
      <c r="C195" s="206" t="s">
        <v>570</v>
      </c>
      <c r="D195" s="206" t="s">
        <v>127</v>
      </c>
      <c r="E195" s="207" t="s">
        <v>571</v>
      </c>
      <c r="F195" s="208" t="s">
        <v>572</v>
      </c>
      <c r="G195" s="209" t="s">
        <v>218</v>
      </c>
      <c r="H195" s="210">
        <v>1.7</v>
      </c>
      <c r="I195" s="211"/>
      <c r="J195" s="212">
        <f>ROUND(I195*H195,2)</f>
        <v>0</v>
      </c>
      <c r="K195" s="208" t="s">
        <v>131</v>
      </c>
      <c r="L195" s="46"/>
      <c r="M195" s="213" t="s">
        <v>19</v>
      </c>
      <c r="N195" s="214" t="s">
        <v>44</v>
      </c>
      <c r="O195" s="86"/>
      <c r="P195" s="215">
        <f>O195*H195</f>
        <v>0</v>
      </c>
      <c r="Q195" s="215">
        <v>0</v>
      </c>
      <c r="R195" s="215">
        <f>Q195*H195</f>
        <v>0</v>
      </c>
      <c r="S195" s="215">
        <v>0</v>
      </c>
      <c r="T195" s="216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17" t="s">
        <v>132</v>
      </c>
      <c r="AT195" s="217" t="s">
        <v>127</v>
      </c>
      <c r="AU195" s="217" t="s">
        <v>83</v>
      </c>
      <c r="AY195" s="19" t="s">
        <v>124</v>
      </c>
      <c r="BE195" s="218">
        <f>IF(N195="základní",J195,0)</f>
        <v>0</v>
      </c>
      <c r="BF195" s="218">
        <f>IF(N195="snížená",J195,0)</f>
        <v>0</v>
      </c>
      <c r="BG195" s="218">
        <f>IF(N195="zákl. přenesená",J195,0)</f>
        <v>0</v>
      </c>
      <c r="BH195" s="218">
        <f>IF(N195="sníž. přenesená",J195,0)</f>
        <v>0</v>
      </c>
      <c r="BI195" s="218">
        <f>IF(N195="nulová",J195,0)</f>
        <v>0</v>
      </c>
      <c r="BJ195" s="19" t="s">
        <v>81</v>
      </c>
      <c r="BK195" s="218">
        <f>ROUND(I195*H195,2)</f>
        <v>0</v>
      </c>
      <c r="BL195" s="19" t="s">
        <v>132</v>
      </c>
      <c r="BM195" s="217" t="s">
        <v>573</v>
      </c>
    </row>
    <row r="196" s="2" customFormat="1">
      <c r="A196" s="40"/>
      <c r="B196" s="41"/>
      <c r="C196" s="42"/>
      <c r="D196" s="219" t="s">
        <v>134</v>
      </c>
      <c r="E196" s="42"/>
      <c r="F196" s="220" t="s">
        <v>574</v>
      </c>
      <c r="G196" s="42"/>
      <c r="H196" s="42"/>
      <c r="I196" s="221"/>
      <c r="J196" s="42"/>
      <c r="K196" s="42"/>
      <c r="L196" s="46"/>
      <c r="M196" s="222"/>
      <c r="N196" s="223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134</v>
      </c>
      <c r="AU196" s="19" t="s">
        <v>83</v>
      </c>
    </row>
    <row r="197" s="2" customFormat="1" ht="24.15" customHeight="1">
      <c r="A197" s="40"/>
      <c r="B197" s="41"/>
      <c r="C197" s="206" t="s">
        <v>575</v>
      </c>
      <c r="D197" s="206" t="s">
        <v>127</v>
      </c>
      <c r="E197" s="207" t="s">
        <v>576</v>
      </c>
      <c r="F197" s="208" t="s">
        <v>577</v>
      </c>
      <c r="G197" s="209" t="s">
        <v>218</v>
      </c>
      <c r="H197" s="210">
        <v>13.85</v>
      </c>
      <c r="I197" s="211"/>
      <c r="J197" s="212">
        <f>ROUND(I197*H197,2)</f>
        <v>0</v>
      </c>
      <c r="K197" s="208" t="s">
        <v>131</v>
      </c>
      <c r="L197" s="46"/>
      <c r="M197" s="213" t="s">
        <v>19</v>
      </c>
      <c r="N197" s="214" t="s">
        <v>44</v>
      </c>
      <c r="O197" s="86"/>
      <c r="P197" s="215">
        <f>O197*H197</f>
        <v>0</v>
      </c>
      <c r="Q197" s="215">
        <v>0</v>
      </c>
      <c r="R197" s="215">
        <f>Q197*H197</f>
        <v>0</v>
      </c>
      <c r="S197" s="215">
        <v>0</v>
      </c>
      <c r="T197" s="216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17" t="s">
        <v>132</v>
      </c>
      <c r="AT197" s="217" t="s">
        <v>127</v>
      </c>
      <c r="AU197" s="217" t="s">
        <v>83</v>
      </c>
      <c r="AY197" s="19" t="s">
        <v>124</v>
      </c>
      <c r="BE197" s="218">
        <f>IF(N197="základní",J197,0)</f>
        <v>0</v>
      </c>
      <c r="BF197" s="218">
        <f>IF(N197="snížená",J197,0)</f>
        <v>0</v>
      </c>
      <c r="BG197" s="218">
        <f>IF(N197="zákl. přenesená",J197,0)</f>
        <v>0</v>
      </c>
      <c r="BH197" s="218">
        <f>IF(N197="sníž. přenesená",J197,0)</f>
        <v>0</v>
      </c>
      <c r="BI197" s="218">
        <f>IF(N197="nulová",J197,0)</f>
        <v>0</v>
      </c>
      <c r="BJ197" s="19" t="s">
        <v>81</v>
      </c>
      <c r="BK197" s="218">
        <f>ROUND(I197*H197,2)</f>
        <v>0</v>
      </c>
      <c r="BL197" s="19" t="s">
        <v>132</v>
      </c>
      <c r="BM197" s="217" t="s">
        <v>578</v>
      </c>
    </row>
    <row r="198" s="2" customFormat="1">
      <c r="A198" s="40"/>
      <c r="B198" s="41"/>
      <c r="C198" s="42"/>
      <c r="D198" s="219" t="s">
        <v>134</v>
      </c>
      <c r="E198" s="42"/>
      <c r="F198" s="220" t="s">
        <v>579</v>
      </c>
      <c r="G198" s="42"/>
      <c r="H198" s="42"/>
      <c r="I198" s="221"/>
      <c r="J198" s="42"/>
      <c r="K198" s="42"/>
      <c r="L198" s="46"/>
      <c r="M198" s="222"/>
      <c r="N198" s="223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134</v>
      </c>
      <c r="AU198" s="19" t="s">
        <v>83</v>
      </c>
    </row>
    <row r="199" s="2" customFormat="1" ht="24.15" customHeight="1">
      <c r="A199" s="40"/>
      <c r="B199" s="41"/>
      <c r="C199" s="206" t="s">
        <v>580</v>
      </c>
      <c r="D199" s="206" t="s">
        <v>127</v>
      </c>
      <c r="E199" s="207" t="s">
        <v>581</v>
      </c>
      <c r="F199" s="208" t="s">
        <v>582</v>
      </c>
      <c r="G199" s="209" t="s">
        <v>164</v>
      </c>
      <c r="H199" s="210">
        <v>0.47899999999999998</v>
      </c>
      <c r="I199" s="211"/>
      <c r="J199" s="212">
        <f>ROUND(I199*H199,2)</f>
        <v>0</v>
      </c>
      <c r="K199" s="208" t="s">
        <v>131</v>
      </c>
      <c r="L199" s="46"/>
      <c r="M199" s="213" t="s">
        <v>19</v>
      </c>
      <c r="N199" s="214" t="s">
        <v>44</v>
      </c>
      <c r="O199" s="86"/>
      <c r="P199" s="215">
        <f>O199*H199</f>
        <v>0</v>
      </c>
      <c r="Q199" s="215">
        <v>0</v>
      </c>
      <c r="R199" s="215">
        <f>Q199*H199</f>
        <v>0</v>
      </c>
      <c r="S199" s="215">
        <v>0</v>
      </c>
      <c r="T199" s="216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7" t="s">
        <v>132</v>
      </c>
      <c r="AT199" s="217" t="s">
        <v>127</v>
      </c>
      <c r="AU199" s="217" t="s">
        <v>83</v>
      </c>
      <c r="AY199" s="19" t="s">
        <v>124</v>
      </c>
      <c r="BE199" s="218">
        <f>IF(N199="základní",J199,0)</f>
        <v>0</v>
      </c>
      <c r="BF199" s="218">
        <f>IF(N199="snížená",J199,0)</f>
        <v>0</v>
      </c>
      <c r="BG199" s="218">
        <f>IF(N199="zákl. přenesená",J199,0)</f>
        <v>0</v>
      </c>
      <c r="BH199" s="218">
        <f>IF(N199="sníž. přenesená",J199,0)</f>
        <v>0</v>
      </c>
      <c r="BI199" s="218">
        <f>IF(N199="nulová",J199,0)</f>
        <v>0</v>
      </c>
      <c r="BJ199" s="19" t="s">
        <v>81</v>
      </c>
      <c r="BK199" s="218">
        <f>ROUND(I199*H199,2)</f>
        <v>0</v>
      </c>
      <c r="BL199" s="19" t="s">
        <v>132</v>
      </c>
      <c r="BM199" s="217" t="s">
        <v>583</v>
      </c>
    </row>
    <row r="200" s="2" customFormat="1">
      <c r="A200" s="40"/>
      <c r="B200" s="41"/>
      <c r="C200" s="42"/>
      <c r="D200" s="219" t="s">
        <v>134</v>
      </c>
      <c r="E200" s="42"/>
      <c r="F200" s="220" t="s">
        <v>584</v>
      </c>
      <c r="G200" s="42"/>
      <c r="H200" s="42"/>
      <c r="I200" s="221"/>
      <c r="J200" s="42"/>
      <c r="K200" s="42"/>
      <c r="L200" s="46"/>
      <c r="M200" s="222"/>
      <c r="N200" s="223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134</v>
      </c>
      <c r="AU200" s="19" t="s">
        <v>83</v>
      </c>
    </row>
    <row r="201" s="12" customFormat="1" ht="22.8" customHeight="1">
      <c r="A201" s="12"/>
      <c r="B201" s="190"/>
      <c r="C201" s="191"/>
      <c r="D201" s="192" t="s">
        <v>72</v>
      </c>
      <c r="E201" s="204" t="s">
        <v>585</v>
      </c>
      <c r="F201" s="204" t="s">
        <v>586</v>
      </c>
      <c r="G201" s="191"/>
      <c r="H201" s="191"/>
      <c r="I201" s="194"/>
      <c r="J201" s="205">
        <f>BK201</f>
        <v>0</v>
      </c>
      <c r="K201" s="191"/>
      <c r="L201" s="196"/>
      <c r="M201" s="197"/>
      <c r="N201" s="198"/>
      <c r="O201" s="198"/>
      <c r="P201" s="199">
        <f>SUM(P202:P227)</f>
        <v>0</v>
      </c>
      <c r="Q201" s="198"/>
      <c r="R201" s="199">
        <f>SUM(R202:R227)</f>
        <v>1.2135936000000001</v>
      </c>
      <c r="S201" s="198"/>
      <c r="T201" s="200">
        <f>SUM(T202:T227)</f>
        <v>3.2600000000000002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01" t="s">
        <v>83</v>
      </c>
      <c r="AT201" s="202" t="s">
        <v>72</v>
      </c>
      <c r="AU201" s="202" t="s">
        <v>81</v>
      </c>
      <c r="AY201" s="201" t="s">
        <v>124</v>
      </c>
      <c r="BK201" s="203">
        <f>SUM(BK202:BK227)</f>
        <v>0</v>
      </c>
    </row>
    <row r="202" s="2" customFormat="1" ht="16.5" customHeight="1">
      <c r="A202" s="40"/>
      <c r="B202" s="41"/>
      <c r="C202" s="206" t="s">
        <v>587</v>
      </c>
      <c r="D202" s="206" t="s">
        <v>127</v>
      </c>
      <c r="E202" s="207" t="s">
        <v>588</v>
      </c>
      <c r="F202" s="208" t="s">
        <v>589</v>
      </c>
      <c r="G202" s="209" t="s">
        <v>218</v>
      </c>
      <c r="H202" s="210">
        <v>49.676000000000002</v>
      </c>
      <c r="I202" s="211"/>
      <c r="J202" s="212">
        <f>ROUND(I202*H202,2)</f>
        <v>0</v>
      </c>
      <c r="K202" s="208" t="s">
        <v>131</v>
      </c>
      <c r="L202" s="46"/>
      <c r="M202" s="213" t="s">
        <v>19</v>
      </c>
      <c r="N202" s="214" t="s">
        <v>44</v>
      </c>
      <c r="O202" s="86"/>
      <c r="P202" s="215">
        <f>O202*H202</f>
        <v>0</v>
      </c>
      <c r="Q202" s="215">
        <v>0.00029999999999999997</v>
      </c>
      <c r="R202" s="215">
        <f>Q202*H202</f>
        <v>0.014902799999999999</v>
      </c>
      <c r="S202" s="215">
        <v>0</v>
      </c>
      <c r="T202" s="216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17" t="s">
        <v>132</v>
      </c>
      <c r="AT202" s="217" t="s">
        <v>127</v>
      </c>
      <c r="AU202" s="217" t="s">
        <v>83</v>
      </c>
      <c r="AY202" s="19" t="s">
        <v>124</v>
      </c>
      <c r="BE202" s="218">
        <f>IF(N202="základní",J202,0)</f>
        <v>0</v>
      </c>
      <c r="BF202" s="218">
        <f>IF(N202="snížená",J202,0)</f>
        <v>0</v>
      </c>
      <c r="BG202" s="218">
        <f>IF(N202="zákl. přenesená",J202,0)</f>
        <v>0</v>
      </c>
      <c r="BH202" s="218">
        <f>IF(N202="sníž. přenesená",J202,0)</f>
        <v>0</v>
      </c>
      <c r="BI202" s="218">
        <f>IF(N202="nulová",J202,0)</f>
        <v>0</v>
      </c>
      <c r="BJ202" s="19" t="s">
        <v>81</v>
      </c>
      <c r="BK202" s="218">
        <f>ROUND(I202*H202,2)</f>
        <v>0</v>
      </c>
      <c r="BL202" s="19" t="s">
        <v>132</v>
      </c>
      <c r="BM202" s="217" t="s">
        <v>590</v>
      </c>
    </row>
    <row r="203" s="2" customFormat="1">
      <c r="A203" s="40"/>
      <c r="B203" s="41"/>
      <c r="C203" s="42"/>
      <c r="D203" s="219" t="s">
        <v>134</v>
      </c>
      <c r="E203" s="42"/>
      <c r="F203" s="220" t="s">
        <v>591</v>
      </c>
      <c r="G203" s="42"/>
      <c r="H203" s="42"/>
      <c r="I203" s="221"/>
      <c r="J203" s="42"/>
      <c r="K203" s="42"/>
      <c r="L203" s="46"/>
      <c r="M203" s="222"/>
      <c r="N203" s="223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134</v>
      </c>
      <c r="AU203" s="19" t="s">
        <v>83</v>
      </c>
    </row>
    <row r="204" s="14" customFormat="1">
      <c r="A204" s="14"/>
      <c r="B204" s="250"/>
      <c r="C204" s="251"/>
      <c r="D204" s="241" t="s">
        <v>316</v>
      </c>
      <c r="E204" s="252" t="s">
        <v>19</v>
      </c>
      <c r="F204" s="253" t="s">
        <v>592</v>
      </c>
      <c r="G204" s="251"/>
      <c r="H204" s="254">
        <v>49.676000000000002</v>
      </c>
      <c r="I204" s="255"/>
      <c r="J204" s="251"/>
      <c r="K204" s="251"/>
      <c r="L204" s="256"/>
      <c r="M204" s="257"/>
      <c r="N204" s="258"/>
      <c r="O204" s="258"/>
      <c r="P204" s="258"/>
      <c r="Q204" s="258"/>
      <c r="R204" s="258"/>
      <c r="S204" s="258"/>
      <c r="T204" s="259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60" t="s">
        <v>316</v>
      </c>
      <c r="AU204" s="260" t="s">
        <v>83</v>
      </c>
      <c r="AV204" s="14" t="s">
        <v>83</v>
      </c>
      <c r="AW204" s="14" t="s">
        <v>33</v>
      </c>
      <c r="AX204" s="14" t="s">
        <v>73</v>
      </c>
      <c r="AY204" s="260" t="s">
        <v>124</v>
      </c>
    </row>
    <row r="205" s="15" customFormat="1">
      <c r="A205" s="15"/>
      <c r="B205" s="261"/>
      <c r="C205" s="262"/>
      <c r="D205" s="241" t="s">
        <v>316</v>
      </c>
      <c r="E205" s="263" t="s">
        <v>19</v>
      </c>
      <c r="F205" s="264" t="s">
        <v>319</v>
      </c>
      <c r="G205" s="262"/>
      <c r="H205" s="265">
        <v>49.676000000000002</v>
      </c>
      <c r="I205" s="266"/>
      <c r="J205" s="262"/>
      <c r="K205" s="262"/>
      <c r="L205" s="267"/>
      <c r="M205" s="268"/>
      <c r="N205" s="269"/>
      <c r="O205" s="269"/>
      <c r="P205" s="269"/>
      <c r="Q205" s="269"/>
      <c r="R205" s="269"/>
      <c r="S205" s="269"/>
      <c r="T205" s="270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71" t="s">
        <v>316</v>
      </c>
      <c r="AU205" s="271" t="s">
        <v>83</v>
      </c>
      <c r="AV205" s="15" t="s">
        <v>146</v>
      </c>
      <c r="AW205" s="15" t="s">
        <v>33</v>
      </c>
      <c r="AX205" s="15" t="s">
        <v>81</v>
      </c>
      <c r="AY205" s="271" t="s">
        <v>124</v>
      </c>
    </row>
    <row r="206" s="2" customFormat="1" ht="21.75" customHeight="1">
      <c r="A206" s="40"/>
      <c r="B206" s="41"/>
      <c r="C206" s="206" t="s">
        <v>593</v>
      </c>
      <c r="D206" s="206" t="s">
        <v>127</v>
      </c>
      <c r="E206" s="207" t="s">
        <v>594</v>
      </c>
      <c r="F206" s="208" t="s">
        <v>595</v>
      </c>
      <c r="G206" s="209" t="s">
        <v>218</v>
      </c>
      <c r="H206" s="210">
        <v>49.68</v>
      </c>
      <c r="I206" s="211"/>
      <c r="J206" s="212">
        <f>ROUND(I206*H206,2)</f>
        <v>0</v>
      </c>
      <c r="K206" s="208" t="s">
        <v>131</v>
      </c>
      <c r="L206" s="46"/>
      <c r="M206" s="213" t="s">
        <v>19</v>
      </c>
      <c r="N206" s="214" t="s">
        <v>44</v>
      </c>
      <c r="O206" s="86"/>
      <c r="P206" s="215">
        <f>O206*H206</f>
        <v>0</v>
      </c>
      <c r="Q206" s="215">
        <v>0.0044999999999999997</v>
      </c>
      <c r="R206" s="215">
        <f>Q206*H206</f>
        <v>0.22355999999999998</v>
      </c>
      <c r="S206" s="215">
        <v>0</v>
      </c>
      <c r="T206" s="216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17" t="s">
        <v>132</v>
      </c>
      <c r="AT206" s="217" t="s">
        <v>127</v>
      </c>
      <c r="AU206" s="217" t="s">
        <v>83</v>
      </c>
      <c r="AY206" s="19" t="s">
        <v>124</v>
      </c>
      <c r="BE206" s="218">
        <f>IF(N206="základní",J206,0)</f>
        <v>0</v>
      </c>
      <c r="BF206" s="218">
        <f>IF(N206="snížená",J206,0)</f>
        <v>0</v>
      </c>
      <c r="BG206" s="218">
        <f>IF(N206="zákl. přenesená",J206,0)</f>
        <v>0</v>
      </c>
      <c r="BH206" s="218">
        <f>IF(N206="sníž. přenesená",J206,0)</f>
        <v>0</v>
      </c>
      <c r="BI206" s="218">
        <f>IF(N206="nulová",J206,0)</f>
        <v>0</v>
      </c>
      <c r="BJ206" s="19" t="s">
        <v>81</v>
      </c>
      <c r="BK206" s="218">
        <f>ROUND(I206*H206,2)</f>
        <v>0</v>
      </c>
      <c r="BL206" s="19" t="s">
        <v>132</v>
      </c>
      <c r="BM206" s="217" t="s">
        <v>596</v>
      </c>
    </row>
    <row r="207" s="2" customFormat="1">
      <c r="A207" s="40"/>
      <c r="B207" s="41"/>
      <c r="C207" s="42"/>
      <c r="D207" s="219" t="s">
        <v>134</v>
      </c>
      <c r="E207" s="42"/>
      <c r="F207" s="220" t="s">
        <v>597</v>
      </c>
      <c r="G207" s="42"/>
      <c r="H207" s="42"/>
      <c r="I207" s="221"/>
      <c r="J207" s="42"/>
      <c r="K207" s="42"/>
      <c r="L207" s="46"/>
      <c r="M207" s="222"/>
      <c r="N207" s="223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134</v>
      </c>
      <c r="AU207" s="19" t="s">
        <v>83</v>
      </c>
    </row>
    <row r="208" s="2" customFormat="1" ht="16.5" customHeight="1">
      <c r="A208" s="40"/>
      <c r="B208" s="41"/>
      <c r="C208" s="206" t="s">
        <v>598</v>
      </c>
      <c r="D208" s="206" t="s">
        <v>127</v>
      </c>
      <c r="E208" s="207" t="s">
        <v>599</v>
      </c>
      <c r="F208" s="208" t="s">
        <v>600</v>
      </c>
      <c r="G208" s="209" t="s">
        <v>218</v>
      </c>
      <c r="H208" s="210">
        <v>40</v>
      </c>
      <c r="I208" s="211"/>
      <c r="J208" s="212">
        <f>ROUND(I208*H208,2)</f>
        <v>0</v>
      </c>
      <c r="K208" s="208" t="s">
        <v>131</v>
      </c>
      <c r="L208" s="46"/>
      <c r="M208" s="213" t="s">
        <v>19</v>
      </c>
      <c r="N208" s="214" t="s">
        <v>44</v>
      </c>
      <c r="O208" s="86"/>
      <c r="P208" s="215">
        <f>O208*H208</f>
        <v>0</v>
      </c>
      <c r="Q208" s="215">
        <v>0</v>
      </c>
      <c r="R208" s="215">
        <f>Q208*H208</f>
        <v>0</v>
      </c>
      <c r="S208" s="215">
        <v>0.081500000000000003</v>
      </c>
      <c r="T208" s="216">
        <f>S208*H208</f>
        <v>3.2600000000000002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7" t="s">
        <v>132</v>
      </c>
      <c r="AT208" s="217" t="s">
        <v>127</v>
      </c>
      <c r="AU208" s="217" t="s">
        <v>83</v>
      </c>
      <c r="AY208" s="19" t="s">
        <v>124</v>
      </c>
      <c r="BE208" s="218">
        <f>IF(N208="základní",J208,0)</f>
        <v>0</v>
      </c>
      <c r="BF208" s="218">
        <f>IF(N208="snížená",J208,0)</f>
        <v>0</v>
      </c>
      <c r="BG208" s="218">
        <f>IF(N208="zákl. přenesená",J208,0)</f>
        <v>0</v>
      </c>
      <c r="BH208" s="218">
        <f>IF(N208="sníž. přenesená",J208,0)</f>
        <v>0</v>
      </c>
      <c r="BI208" s="218">
        <f>IF(N208="nulová",J208,0)</f>
        <v>0</v>
      </c>
      <c r="BJ208" s="19" t="s">
        <v>81</v>
      </c>
      <c r="BK208" s="218">
        <f>ROUND(I208*H208,2)</f>
        <v>0</v>
      </c>
      <c r="BL208" s="19" t="s">
        <v>132</v>
      </c>
      <c r="BM208" s="217" t="s">
        <v>601</v>
      </c>
    </row>
    <row r="209" s="2" customFormat="1">
      <c r="A209" s="40"/>
      <c r="B209" s="41"/>
      <c r="C209" s="42"/>
      <c r="D209" s="219" t="s">
        <v>134</v>
      </c>
      <c r="E209" s="42"/>
      <c r="F209" s="220" t="s">
        <v>602</v>
      </c>
      <c r="G209" s="42"/>
      <c r="H209" s="42"/>
      <c r="I209" s="221"/>
      <c r="J209" s="42"/>
      <c r="K209" s="42"/>
      <c r="L209" s="46"/>
      <c r="M209" s="222"/>
      <c r="N209" s="223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134</v>
      </c>
      <c r="AU209" s="19" t="s">
        <v>83</v>
      </c>
    </row>
    <row r="210" s="2" customFormat="1" ht="24.15" customHeight="1">
      <c r="A210" s="40"/>
      <c r="B210" s="41"/>
      <c r="C210" s="206" t="s">
        <v>603</v>
      </c>
      <c r="D210" s="206" t="s">
        <v>127</v>
      </c>
      <c r="E210" s="207" t="s">
        <v>604</v>
      </c>
      <c r="F210" s="208" t="s">
        <v>605</v>
      </c>
      <c r="G210" s="209" t="s">
        <v>218</v>
      </c>
      <c r="H210" s="210">
        <v>49.68</v>
      </c>
      <c r="I210" s="211"/>
      <c r="J210" s="212">
        <f>ROUND(I210*H210,2)</f>
        <v>0</v>
      </c>
      <c r="K210" s="208" t="s">
        <v>131</v>
      </c>
      <c r="L210" s="46"/>
      <c r="M210" s="213" t="s">
        <v>19</v>
      </c>
      <c r="N210" s="214" t="s">
        <v>44</v>
      </c>
      <c r="O210" s="86"/>
      <c r="P210" s="215">
        <f>O210*H210</f>
        <v>0</v>
      </c>
      <c r="Q210" s="215">
        <v>0.0051999999999999998</v>
      </c>
      <c r="R210" s="215">
        <f>Q210*H210</f>
        <v>0.25833600000000001</v>
      </c>
      <c r="S210" s="215">
        <v>0</v>
      </c>
      <c r="T210" s="216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17" t="s">
        <v>132</v>
      </c>
      <c r="AT210" s="217" t="s">
        <v>127</v>
      </c>
      <c r="AU210" s="217" t="s">
        <v>83</v>
      </c>
      <c r="AY210" s="19" t="s">
        <v>124</v>
      </c>
      <c r="BE210" s="218">
        <f>IF(N210="základní",J210,0)</f>
        <v>0</v>
      </c>
      <c r="BF210" s="218">
        <f>IF(N210="snížená",J210,0)</f>
        <v>0</v>
      </c>
      <c r="BG210" s="218">
        <f>IF(N210="zákl. přenesená",J210,0)</f>
        <v>0</v>
      </c>
      <c r="BH210" s="218">
        <f>IF(N210="sníž. přenesená",J210,0)</f>
        <v>0</v>
      </c>
      <c r="BI210" s="218">
        <f>IF(N210="nulová",J210,0)</f>
        <v>0</v>
      </c>
      <c r="BJ210" s="19" t="s">
        <v>81</v>
      </c>
      <c r="BK210" s="218">
        <f>ROUND(I210*H210,2)</f>
        <v>0</v>
      </c>
      <c r="BL210" s="19" t="s">
        <v>132</v>
      </c>
      <c r="BM210" s="217" t="s">
        <v>606</v>
      </c>
    </row>
    <row r="211" s="2" customFormat="1">
      <c r="A211" s="40"/>
      <c r="B211" s="41"/>
      <c r="C211" s="42"/>
      <c r="D211" s="219" t="s">
        <v>134</v>
      </c>
      <c r="E211" s="42"/>
      <c r="F211" s="220" t="s">
        <v>607</v>
      </c>
      <c r="G211" s="42"/>
      <c r="H211" s="42"/>
      <c r="I211" s="221"/>
      <c r="J211" s="42"/>
      <c r="K211" s="42"/>
      <c r="L211" s="46"/>
      <c r="M211" s="222"/>
      <c r="N211" s="223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134</v>
      </c>
      <c r="AU211" s="19" t="s">
        <v>83</v>
      </c>
    </row>
    <row r="212" s="2" customFormat="1" ht="16.5" customHeight="1">
      <c r="A212" s="40"/>
      <c r="B212" s="41"/>
      <c r="C212" s="224" t="s">
        <v>608</v>
      </c>
      <c r="D212" s="224" t="s">
        <v>175</v>
      </c>
      <c r="E212" s="225" t="s">
        <v>609</v>
      </c>
      <c r="F212" s="226" t="s">
        <v>610</v>
      </c>
      <c r="G212" s="227" t="s">
        <v>218</v>
      </c>
      <c r="H212" s="228">
        <v>54.648000000000003</v>
      </c>
      <c r="I212" s="229"/>
      <c r="J212" s="230">
        <f>ROUND(I212*H212,2)</f>
        <v>0</v>
      </c>
      <c r="K212" s="226" t="s">
        <v>131</v>
      </c>
      <c r="L212" s="231"/>
      <c r="M212" s="232" t="s">
        <v>19</v>
      </c>
      <c r="N212" s="233" t="s">
        <v>44</v>
      </c>
      <c r="O212" s="86"/>
      <c r="P212" s="215">
        <f>O212*H212</f>
        <v>0</v>
      </c>
      <c r="Q212" s="215">
        <v>0.0126</v>
      </c>
      <c r="R212" s="215">
        <f>Q212*H212</f>
        <v>0.68856480000000009</v>
      </c>
      <c r="S212" s="215">
        <v>0</v>
      </c>
      <c r="T212" s="216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17" t="s">
        <v>178</v>
      </c>
      <c r="AT212" s="217" t="s">
        <v>175</v>
      </c>
      <c r="AU212" s="217" t="s">
        <v>83</v>
      </c>
      <c r="AY212" s="19" t="s">
        <v>124</v>
      </c>
      <c r="BE212" s="218">
        <f>IF(N212="základní",J212,0)</f>
        <v>0</v>
      </c>
      <c r="BF212" s="218">
        <f>IF(N212="snížená",J212,0)</f>
        <v>0</v>
      </c>
      <c r="BG212" s="218">
        <f>IF(N212="zákl. přenesená",J212,0)</f>
        <v>0</v>
      </c>
      <c r="BH212" s="218">
        <f>IF(N212="sníž. přenesená",J212,0)</f>
        <v>0</v>
      </c>
      <c r="BI212" s="218">
        <f>IF(N212="nulová",J212,0)</f>
        <v>0</v>
      </c>
      <c r="BJ212" s="19" t="s">
        <v>81</v>
      </c>
      <c r="BK212" s="218">
        <f>ROUND(I212*H212,2)</f>
        <v>0</v>
      </c>
      <c r="BL212" s="19" t="s">
        <v>132</v>
      </c>
      <c r="BM212" s="217" t="s">
        <v>611</v>
      </c>
    </row>
    <row r="213" s="14" customFormat="1">
      <c r="A213" s="14"/>
      <c r="B213" s="250"/>
      <c r="C213" s="251"/>
      <c r="D213" s="241" t="s">
        <v>316</v>
      </c>
      <c r="E213" s="251"/>
      <c r="F213" s="253" t="s">
        <v>612</v>
      </c>
      <c r="G213" s="251"/>
      <c r="H213" s="254">
        <v>54.648000000000003</v>
      </c>
      <c r="I213" s="255"/>
      <c r="J213" s="251"/>
      <c r="K213" s="251"/>
      <c r="L213" s="256"/>
      <c r="M213" s="257"/>
      <c r="N213" s="258"/>
      <c r="O213" s="258"/>
      <c r="P213" s="258"/>
      <c r="Q213" s="258"/>
      <c r="R213" s="258"/>
      <c r="S213" s="258"/>
      <c r="T213" s="259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0" t="s">
        <v>316</v>
      </c>
      <c r="AU213" s="260" t="s">
        <v>83</v>
      </c>
      <c r="AV213" s="14" t="s">
        <v>83</v>
      </c>
      <c r="AW213" s="14" t="s">
        <v>4</v>
      </c>
      <c r="AX213" s="14" t="s">
        <v>81</v>
      </c>
      <c r="AY213" s="260" t="s">
        <v>124</v>
      </c>
    </row>
    <row r="214" s="2" customFormat="1" ht="21.75" customHeight="1">
      <c r="A214" s="40"/>
      <c r="B214" s="41"/>
      <c r="C214" s="206" t="s">
        <v>613</v>
      </c>
      <c r="D214" s="206" t="s">
        <v>127</v>
      </c>
      <c r="E214" s="207" t="s">
        <v>614</v>
      </c>
      <c r="F214" s="208" t="s">
        <v>615</v>
      </c>
      <c r="G214" s="209" t="s">
        <v>218</v>
      </c>
      <c r="H214" s="210">
        <v>49.68</v>
      </c>
      <c r="I214" s="211"/>
      <c r="J214" s="212">
        <f>ROUND(I214*H214,2)</f>
        <v>0</v>
      </c>
      <c r="K214" s="208" t="s">
        <v>131</v>
      </c>
      <c r="L214" s="46"/>
      <c r="M214" s="213" t="s">
        <v>19</v>
      </c>
      <c r="N214" s="214" t="s">
        <v>44</v>
      </c>
      <c r="O214" s="86"/>
      <c r="P214" s="215">
        <f>O214*H214</f>
        <v>0</v>
      </c>
      <c r="Q214" s="215">
        <v>0</v>
      </c>
      <c r="R214" s="215">
        <f>Q214*H214</f>
        <v>0</v>
      </c>
      <c r="S214" s="215">
        <v>0</v>
      </c>
      <c r="T214" s="216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7" t="s">
        <v>132</v>
      </c>
      <c r="AT214" s="217" t="s">
        <v>127</v>
      </c>
      <c r="AU214" s="217" t="s">
        <v>83</v>
      </c>
      <c r="AY214" s="19" t="s">
        <v>124</v>
      </c>
      <c r="BE214" s="218">
        <f>IF(N214="základní",J214,0)</f>
        <v>0</v>
      </c>
      <c r="BF214" s="218">
        <f>IF(N214="snížená",J214,0)</f>
        <v>0</v>
      </c>
      <c r="BG214" s="218">
        <f>IF(N214="zákl. přenesená",J214,0)</f>
        <v>0</v>
      </c>
      <c r="BH214" s="218">
        <f>IF(N214="sníž. přenesená",J214,0)</f>
        <v>0</v>
      </c>
      <c r="BI214" s="218">
        <f>IF(N214="nulová",J214,0)</f>
        <v>0</v>
      </c>
      <c r="BJ214" s="19" t="s">
        <v>81</v>
      </c>
      <c r="BK214" s="218">
        <f>ROUND(I214*H214,2)</f>
        <v>0</v>
      </c>
      <c r="BL214" s="19" t="s">
        <v>132</v>
      </c>
      <c r="BM214" s="217" t="s">
        <v>616</v>
      </c>
    </row>
    <row r="215" s="2" customFormat="1">
      <c r="A215" s="40"/>
      <c r="B215" s="41"/>
      <c r="C215" s="42"/>
      <c r="D215" s="219" t="s">
        <v>134</v>
      </c>
      <c r="E215" s="42"/>
      <c r="F215" s="220" t="s">
        <v>617</v>
      </c>
      <c r="G215" s="42"/>
      <c r="H215" s="42"/>
      <c r="I215" s="221"/>
      <c r="J215" s="42"/>
      <c r="K215" s="42"/>
      <c r="L215" s="46"/>
      <c r="M215" s="222"/>
      <c r="N215" s="223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134</v>
      </c>
      <c r="AU215" s="19" t="s">
        <v>83</v>
      </c>
    </row>
    <row r="216" s="2" customFormat="1" ht="16.5" customHeight="1">
      <c r="A216" s="40"/>
      <c r="B216" s="41"/>
      <c r="C216" s="206" t="s">
        <v>618</v>
      </c>
      <c r="D216" s="206" t="s">
        <v>127</v>
      </c>
      <c r="E216" s="207" t="s">
        <v>619</v>
      </c>
      <c r="F216" s="208" t="s">
        <v>620</v>
      </c>
      <c r="G216" s="209" t="s">
        <v>218</v>
      </c>
      <c r="H216" s="210">
        <v>49.68</v>
      </c>
      <c r="I216" s="211"/>
      <c r="J216" s="212">
        <f>ROUND(I216*H216,2)</f>
        <v>0</v>
      </c>
      <c r="K216" s="208" t="s">
        <v>131</v>
      </c>
      <c r="L216" s="46"/>
      <c r="M216" s="213" t="s">
        <v>19</v>
      </c>
      <c r="N216" s="214" t="s">
        <v>44</v>
      </c>
      <c r="O216" s="86"/>
      <c r="P216" s="215">
        <f>O216*H216</f>
        <v>0</v>
      </c>
      <c r="Q216" s="215">
        <v>0</v>
      </c>
      <c r="R216" s="215">
        <f>Q216*H216</f>
        <v>0</v>
      </c>
      <c r="S216" s="215">
        <v>0</v>
      </c>
      <c r="T216" s="216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17" t="s">
        <v>132</v>
      </c>
      <c r="AT216" s="217" t="s">
        <v>127</v>
      </c>
      <c r="AU216" s="217" t="s">
        <v>83</v>
      </c>
      <c r="AY216" s="19" t="s">
        <v>124</v>
      </c>
      <c r="BE216" s="218">
        <f>IF(N216="základní",J216,0)</f>
        <v>0</v>
      </c>
      <c r="BF216" s="218">
        <f>IF(N216="snížená",J216,0)</f>
        <v>0</v>
      </c>
      <c r="BG216" s="218">
        <f>IF(N216="zákl. přenesená",J216,0)</f>
        <v>0</v>
      </c>
      <c r="BH216" s="218">
        <f>IF(N216="sníž. přenesená",J216,0)</f>
        <v>0</v>
      </c>
      <c r="BI216" s="218">
        <f>IF(N216="nulová",J216,0)</f>
        <v>0</v>
      </c>
      <c r="BJ216" s="19" t="s">
        <v>81</v>
      </c>
      <c r="BK216" s="218">
        <f>ROUND(I216*H216,2)</f>
        <v>0</v>
      </c>
      <c r="BL216" s="19" t="s">
        <v>132</v>
      </c>
      <c r="BM216" s="217" t="s">
        <v>621</v>
      </c>
    </row>
    <row r="217" s="2" customFormat="1">
      <c r="A217" s="40"/>
      <c r="B217" s="41"/>
      <c r="C217" s="42"/>
      <c r="D217" s="219" t="s">
        <v>134</v>
      </c>
      <c r="E217" s="42"/>
      <c r="F217" s="220" t="s">
        <v>622</v>
      </c>
      <c r="G217" s="42"/>
      <c r="H217" s="42"/>
      <c r="I217" s="221"/>
      <c r="J217" s="42"/>
      <c r="K217" s="42"/>
      <c r="L217" s="46"/>
      <c r="M217" s="222"/>
      <c r="N217" s="223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134</v>
      </c>
      <c r="AU217" s="19" t="s">
        <v>83</v>
      </c>
    </row>
    <row r="218" s="2" customFormat="1" ht="16.5" customHeight="1">
      <c r="A218" s="40"/>
      <c r="B218" s="41"/>
      <c r="C218" s="206" t="s">
        <v>623</v>
      </c>
      <c r="D218" s="206" t="s">
        <v>127</v>
      </c>
      <c r="E218" s="207" t="s">
        <v>624</v>
      </c>
      <c r="F218" s="208" t="s">
        <v>625</v>
      </c>
      <c r="G218" s="209" t="s">
        <v>130</v>
      </c>
      <c r="H218" s="210">
        <v>30.800000000000001</v>
      </c>
      <c r="I218" s="211"/>
      <c r="J218" s="212">
        <f>ROUND(I218*H218,2)</f>
        <v>0</v>
      </c>
      <c r="K218" s="208" t="s">
        <v>131</v>
      </c>
      <c r="L218" s="46"/>
      <c r="M218" s="213" t="s">
        <v>19</v>
      </c>
      <c r="N218" s="214" t="s">
        <v>44</v>
      </c>
      <c r="O218" s="86"/>
      <c r="P218" s="215">
        <f>O218*H218</f>
        <v>0</v>
      </c>
      <c r="Q218" s="215">
        <v>0.00055000000000000003</v>
      </c>
      <c r="R218" s="215">
        <f>Q218*H218</f>
        <v>0.01694</v>
      </c>
      <c r="S218" s="215">
        <v>0</v>
      </c>
      <c r="T218" s="216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17" t="s">
        <v>132</v>
      </c>
      <c r="AT218" s="217" t="s">
        <v>127</v>
      </c>
      <c r="AU218" s="217" t="s">
        <v>83</v>
      </c>
      <c r="AY218" s="19" t="s">
        <v>124</v>
      </c>
      <c r="BE218" s="218">
        <f>IF(N218="základní",J218,0)</f>
        <v>0</v>
      </c>
      <c r="BF218" s="218">
        <f>IF(N218="snížená",J218,0)</f>
        <v>0</v>
      </c>
      <c r="BG218" s="218">
        <f>IF(N218="zákl. přenesená",J218,0)</f>
        <v>0</v>
      </c>
      <c r="BH218" s="218">
        <f>IF(N218="sníž. přenesená",J218,0)</f>
        <v>0</v>
      </c>
      <c r="BI218" s="218">
        <f>IF(N218="nulová",J218,0)</f>
        <v>0</v>
      </c>
      <c r="BJ218" s="19" t="s">
        <v>81</v>
      </c>
      <c r="BK218" s="218">
        <f>ROUND(I218*H218,2)</f>
        <v>0</v>
      </c>
      <c r="BL218" s="19" t="s">
        <v>132</v>
      </c>
      <c r="BM218" s="217" t="s">
        <v>626</v>
      </c>
    </row>
    <row r="219" s="2" customFormat="1">
      <c r="A219" s="40"/>
      <c r="B219" s="41"/>
      <c r="C219" s="42"/>
      <c r="D219" s="219" t="s">
        <v>134</v>
      </c>
      <c r="E219" s="42"/>
      <c r="F219" s="220" t="s">
        <v>627</v>
      </c>
      <c r="G219" s="42"/>
      <c r="H219" s="42"/>
      <c r="I219" s="221"/>
      <c r="J219" s="42"/>
      <c r="K219" s="42"/>
      <c r="L219" s="46"/>
      <c r="M219" s="222"/>
      <c r="N219" s="223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134</v>
      </c>
      <c r="AU219" s="19" t="s">
        <v>83</v>
      </c>
    </row>
    <row r="220" s="14" customFormat="1">
      <c r="A220" s="14"/>
      <c r="B220" s="250"/>
      <c r="C220" s="251"/>
      <c r="D220" s="241" t="s">
        <v>316</v>
      </c>
      <c r="E220" s="252" t="s">
        <v>19</v>
      </c>
      <c r="F220" s="253" t="s">
        <v>628</v>
      </c>
      <c r="G220" s="251"/>
      <c r="H220" s="254">
        <v>30.800000000000001</v>
      </c>
      <c r="I220" s="255"/>
      <c r="J220" s="251"/>
      <c r="K220" s="251"/>
      <c r="L220" s="256"/>
      <c r="M220" s="257"/>
      <c r="N220" s="258"/>
      <c r="O220" s="258"/>
      <c r="P220" s="258"/>
      <c r="Q220" s="258"/>
      <c r="R220" s="258"/>
      <c r="S220" s="258"/>
      <c r="T220" s="259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60" t="s">
        <v>316</v>
      </c>
      <c r="AU220" s="260" t="s">
        <v>83</v>
      </c>
      <c r="AV220" s="14" t="s">
        <v>83</v>
      </c>
      <c r="AW220" s="14" t="s">
        <v>33</v>
      </c>
      <c r="AX220" s="14" t="s">
        <v>73</v>
      </c>
      <c r="AY220" s="260" t="s">
        <v>124</v>
      </c>
    </row>
    <row r="221" s="15" customFormat="1">
      <c r="A221" s="15"/>
      <c r="B221" s="261"/>
      <c r="C221" s="262"/>
      <c r="D221" s="241" t="s">
        <v>316</v>
      </c>
      <c r="E221" s="263" t="s">
        <v>19</v>
      </c>
      <c r="F221" s="264" t="s">
        <v>319</v>
      </c>
      <c r="G221" s="262"/>
      <c r="H221" s="265">
        <v>30.800000000000001</v>
      </c>
      <c r="I221" s="266"/>
      <c r="J221" s="262"/>
      <c r="K221" s="262"/>
      <c r="L221" s="267"/>
      <c r="M221" s="268"/>
      <c r="N221" s="269"/>
      <c r="O221" s="269"/>
      <c r="P221" s="269"/>
      <c r="Q221" s="269"/>
      <c r="R221" s="269"/>
      <c r="S221" s="269"/>
      <c r="T221" s="270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71" t="s">
        <v>316</v>
      </c>
      <c r="AU221" s="271" t="s">
        <v>83</v>
      </c>
      <c r="AV221" s="15" t="s">
        <v>146</v>
      </c>
      <c r="AW221" s="15" t="s">
        <v>33</v>
      </c>
      <c r="AX221" s="15" t="s">
        <v>81</v>
      </c>
      <c r="AY221" s="271" t="s">
        <v>124</v>
      </c>
    </row>
    <row r="222" s="2" customFormat="1" ht="16.5" customHeight="1">
      <c r="A222" s="40"/>
      <c r="B222" s="41"/>
      <c r="C222" s="206" t="s">
        <v>629</v>
      </c>
      <c r="D222" s="206" t="s">
        <v>127</v>
      </c>
      <c r="E222" s="207" t="s">
        <v>630</v>
      </c>
      <c r="F222" s="208" t="s">
        <v>631</v>
      </c>
      <c r="G222" s="209" t="s">
        <v>130</v>
      </c>
      <c r="H222" s="210">
        <v>22.579999999999998</v>
      </c>
      <c r="I222" s="211"/>
      <c r="J222" s="212">
        <f>ROUND(I222*H222,2)</f>
        <v>0</v>
      </c>
      <c r="K222" s="208" t="s">
        <v>131</v>
      </c>
      <c r="L222" s="46"/>
      <c r="M222" s="213" t="s">
        <v>19</v>
      </c>
      <c r="N222" s="214" t="s">
        <v>44</v>
      </c>
      <c r="O222" s="86"/>
      <c r="P222" s="215">
        <f>O222*H222</f>
        <v>0</v>
      </c>
      <c r="Q222" s="215">
        <v>0.00050000000000000001</v>
      </c>
      <c r="R222" s="215">
        <f>Q222*H222</f>
        <v>0.01129</v>
      </c>
      <c r="S222" s="215">
        <v>0</v>
      </c>
      <c r="T222" s="216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17" t="s">
        <v>132</v>
      </c>
      <c r="AT222" s="217" t="s">
        <v>127</v>
      </c>
      <c r="AU222" s="217" t="s">
        <v>83</v>
      </c>
      <c r="AY222" s="19" t="s">
        <v>124</v>
      </c>
      <c r="BE222" s="218">
        <f>IF(N222="základní",J222,0)</f>
        <v>0</v>
      </c>
      <c r="BF222" s="218">
        <f>IF(N222="snížená",J222,0)</f>
        <v>0</v>
      </c>
      <c r="BG222" s="218">
        <f>IF(N222="zákl. přenesená",J222,0)</f>
        <v>0</v>
      </c>
      <c r="BH222" s="218">
        <f>IF(N222="sníž. přenesená",J222,0)</f>
        <v>0</v>
      </c>
      <c r="BI222" s="218">
        <f>IF(N222="nulová",J222,0)</f>
        <v>0</v>
      </c>
      <c r="BJ222" s="19" t="s">
        <v>81</v>
      </c>
      <c r="BK222" s="218">
        <f>ROUND(I222*H222,2)</f>
        <v>0</v>
      </c>
      <c r="BL222" s="19" t="s">
        <v>132</v>
      </c>
      <c r="BM222" s="217" t="s">
        <v>632</v>
      </c>
    </row>
    <row r="223" s="2" customFormat="1">
      <c r="A223" s="40"/>
      <c r="B223" s="41"/>
      <c r="C223" s="42"/>
      <c r="D223" s="219" t="s">
        <v>134</v>
      </c>
      <c r="E223" s="42"/>
      <c r="F223" s="220" t="s">
        <v>633</v>
      </c>
      <c r="G223" s="42"/>
      <c r="H223" s="42"/>
      <c r="I223" s="221"/>
      <c r="J223" s="42"/>
      <c r="K223" s="42"/>
      <c r="L223" s="46"/>
      <c r="M223" s="222"/>
      <c r="N223" s="223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134</v>
      </c>
      <c r="AU223" s="19" t="s">
        <v>83</v>
      </c>
    </row>
    <row r="224" s="14" customFormat="1">
      <c r="A224" s="14"/>
      <c r="B224" s="250"/>
      <c r="C224" s="251"/>
      <c r="D224" s="241" t="s">
        <v>316</v>
      </c>
      <c r="E224" s="252" t="s">
        <v>19</v>
      </c>
      <c r="F224" s="253" t="s">
        <v>634</v>
      </c>
      <c r="G224" s="251"/>
      <c r="H224" s="254">
        <v>22.579999999999998</v>
      </c>
      <c r="I224" s="255"/>
      <c r="J224" s="251"/>
      <c r="K224" s="251"/>
      <c r="L224" s="256"/>
      <c r="M224" s="257"/>
      <c r="N224" s="258"/>
      <c r="O224" s="258"/>
      <c r="P224" s="258"/>
      <c r="Q224" s="258"/>
      <c r="R224" s="258"/>
      <c r="S224" s="258"/>
      <c r="T224" s="259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60" t="s">
        <v>316</v>
      </c>
      <c r="AU224" s="260" t="s">
        <v>83</v>
      </c>
      <c r="AV224" s="14" t="s">
        <v>83</v>
      </c>
      <c r="AW224" s="14" t="s">
        <v>33</v>
      </c>
      <c r="AX224" s="14" t="s">
        <v>73</v>
      </c>
      <c r="AY224" s="260" t="s">
        <v>124</v>
      </c>
    </row>
    <row r="225" s="15" customFormat="1">
      <c r="A225" s="15"/>
      <c r="B225" s="261"/>
      <c r="C225" s="262"/>
      <c r="D225" s="241" t="s">
        <v>316</v>
      </c>
      <c r="E225" s="263" t="s">
        <v>19</v>
      </c>
      <c r="F225" s="264" t="s">
        <v>319</v>
      </c>
      <c r="G225" s="262"/>
      <c r="H225" s="265">
        <v>22.579999999999998</v>
      </c>
      <c r="I225" s="266"/>
      <c r="J225" s="262"/>
      <c r="K225" s="262"/>
      <c r="L225" s="267"/>
      <c r="M225" s="268"/>
      <c r="N225" s="269"/>
      <c r="O225" s="269"/>
      <c r="P225" s="269"/>
      <c r="Q225" s="269"/>
      <c r="R225" s="269"/>
      <c r="S225" s="269"/>
      <c r="T225" s="270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71" t="s">
        <v>316</v>
      </c>
      <c r="AU225" s="271" t="s">
        <v>83</v>
      </c>
      <c r="AV225" s="15" t="s">
        <v>146</v>
      </c>
      <c r="AW225" s="15" t="s">
        <v>33</v>
      </c>
      <c r="AX225" s="15" t="s">
        <v>81</v>
      </c>
      <c r="AY225" s="271" t="s">
        <v>124</v>
      </c>
    </row>
    <row r="226" s="2" customFormat="1" ht="24.15" customHeight="1">
      <c r="A226" s="40"/>
      <c r="B226" s="41"/>
      <c r="C226" s="206" t="s">
        <v>635</v>
      </c>
      <c r="D226" s="206" t="s">
        <v>127</v>
      </c>
      <c r="E226" s="207" t="s">
        <v>636</v>
      </c>
      <c r="F226" s="208" t="s">
        <v>637</v>
      </c>
      <c r="G226" s="209" t="s">
        <v>164</v>
      </c>
      <c r="H226" s="210">
        <v>1.214</v>
      </c>
      <c r="I226" s="211"/>
      <c r="J226" s="212">
        <f>ROUND(I226*H226,2)</f>
        <v>0</v>
      </c>
      <c r="K226" s="208" t="s">
        <v>131</v>
      </c>
      <c r="L226" s="46"/>
      <c r="M226" s="213" t="s">
        <v>19</v>
      </c>
      <c r="N226" s="214" t="s">
        <v>44</v>
      </c>
      <c r="O226" s="86"/>
      <c r="P226" s="215">
        <f>O226*H226</f>
        <v>0</v>
      </c>
      <c r="Q226" s="215">
        <v>0</v>
      </c>
      <c r="R226" s="215">
        <f>Q226*H226</f>
        <v>0</v>
      </c>
      <c r="S226" s="215">
        <v>0</v>
      </c>
      <c r="T226" s="216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17" t="s">
        <v>132</v>
      </c>
      <c r="AT226" s="217" t="s">
        <v>127</v>
      </c>
      <c r="AU226" s="217" t="s">
        <v>83</v>
      </c>
      <c r="AY226" s="19" t="s">
        <v>124</v>
      </c>
      <c r="BE226" s="218">
        <f>IF(N226="základní",J226,0)</f>
        <v>0</v>
      </c>
      <c r="BF226" s="218">
        <f>IF(N226="snížená",J226,0)</f>
        <v>0</v>
      </c>
      <c r="BG226" s="218">
        <f>IF(N226="zákl. přenesená",J226,0)</f>
        <v>0</v>
      </c>
      <c r="BH226" s="218">
        <f>IF(N226="sníž. přenesená",J226,0)</f>
        <v>0</v>
      </c>
      <c r="BI226" s="218">
        <f>IF(N226="nulová",J226,0)</f>
        <v>0</v>
      </c>
      <c r="BJ226" s="19" t="s">
        <v>81</v>
      </c>
      <c r="BK226" s="218">
        <f>ROUND(I226*H226,2)</f>
        <v>0</v>
      </c>
      <c r="BL226" s="19" t="s">
        <v>132</v>
      </c>
      <c r="BM226" s="217" t="s">
        <v>638</v>
      </c>
    </row>
    <row r="227" s="2" customFormat="1">
      <c r="A227" s="40"/>
      <c r="B227" s="41"/>
      <c r="C227" s="42"/>
      <c r="D227" s="219" t="s">
        <v>134</v>
      </c>
      <c r="E227" s="42"/>
      <c r="F227" s="220" t="s">
        <v>639</v>
      </c>
      <c r="G227" s="42"/>
      <c r="H227" s="42"/>
      <c r="I227" s="221"/>
      <c r="J227" s="42"/>
      <c r="K227" s="42"/>
      <c r="L227" s="46"/>
      <c r="M227" s="222"/>
      <c r="N227" s="223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134</v>
      </c>
      <c r="AU227" s="19" t="s">
        <v>83</v>
      </c>
    </row>
    <row r="228" s="12" customFormat="1" ht="22.8" customHeight="1">
      <c r="A228" s="12"/>
      <c r="B228" s="190"/>
      <c r="C228" s="191"/>
      <c r="D228" s="192" t="s">
        <v>72</v>
      </c>
      <c r="E228" s="204" t="s">
        <v>250</v>
      </c>
      <c r="F228" s="204" t="s">
        <v>251</v>
      </c>
      <c r="G228" s="191"/>
      <c r="H228" s="191"/>
      <c r="I228" s="194"/>
      <c r="J228" s="205">
        <f>BK228</f>
        <v>0</v>
      </c>
      <c r="K228" s="191"/>
      <c r="L228" s="196"/>
      <c r="M228" s="197"/>
      <c r="N228" s="198"/>
      <c r="O228" s="198"/>
      <c r="P228" s="199">
        <f>SUM(P229:P238)</f>
        <v>0</v>
      </c>
      <c r="Q228" s="198"/>
      <c r="R228" s="199">
        <f>SUM(R229:R238)</f>
        <v>0.00054000000000000001</v>
      </c>
      <c r="S228" s="198"/>
      <c r="T228" s="200">
        <f>SUM(T229:T238)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01" t="s">
        <v>83</v>
      </c>
      <c r="AT228" s="202" t="s">
        <v>72</v>
      </c>
      <c r="AU228" s="202" t="s">
        <v>81</v>
      </c>
      <c r="AY228" s="201" t="s">
        <v>124</v>
      </c>
      <c r="BK228" s="203">
        <f>SUM(BK229:BK238)</f>
        <v>0</v>
      </c>
    </row>
    <row r="229" s="2" customFormat="1" ht="21.75" customHeight="1">
      <c r="A229" s="40"/>
      <c r="B229" s="41"/>
      <c r="C229" s="206" t="s">
        <v>640</v>
      </c>
      <c r="D229" s="206" t="s">
        <v>127</v>
      </c>
      <c r="E229" s="207" t="s">
        <v>641</v>
      </c>
      <c r="F229" s="208" t="s">
        <v>642</v>
      </c>
      <c r="G229" s="209" t="s">
        <v>218</v>
      </c>
      <c r="H229" s="210">
        <v>1.3500000000000001</v>
      </c>
      <c r="I229" s="211"/>
      <c r="J229" s="212">
        <f>ROUND(I229*H229,2)</f>
        <v>0</v>
      </c>
      <c r="K229" s="208" t="s">
        <v>131</v>
      </c>
      <c r="L229" s="46"/>
      <c r="M229" s="213" t="s">
        <v>19</v>
      </c>
      <c r="N229" s="214" t="s">
        <v>44</v>
      </c>
      <c r="O229" s="86"/>
      <c r="P229" s="215">
        <f>O229*H229</f>
        <v>0</v>
      </c>
      <c r="Q229" s="215">
        <v>6.9999999999999994E-05</v>
      </c>
      <c r="R229" s="215">
        <f>Q229*H229</f>
        <v>9.4499999999999993E-05</v>
      </c>
      <c r="S229" s="215">
        <v>0</v>
      </c>
      <c r="T229" s="216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17" t="s">
        <v>132</v>
      </c>
      <c r="AT229" s="217" t="s">
        <v>127</v>
      </c>
      <c r="AU229" s="217" t="s">
        <v>83</v>
      </c>
      <c r="AY229" s="19" t="s">
        <v>124</v>
      </c>
      <c r="BE229" s="218">
        <f>IF(N229="základní",J229,0)</f>
        <v>0</v>
      </c>
      <c r="BF229" s="218">
        <f>IF(N229="snížená",J229,0)</f>
        <v>0</v>
      </c>
      <c r="BG229" s="218">
        <f>IF(N229="zákl. přenesená",J229,0)</f>
        <v>0</v>
      </c>
      <c r="BH229" s="218">
        <f>IF(N229="sníž. přenesená",J229,0)</f>
        <v>0</v>
      </c>
      <c r="BI229" s="218">
        <f>IF(N229="nulová",J229,0)</f>
        <v>0</v>
      </c>
      <c r="BJ229" s="19" t="s">
        <v>81</v>
      </c>
      <c r="BK229" s="218">
        <f>ROUND(I229*H229,2)</f>
        <v>0</v>
      </c>
      <c r="BL229" s="19" t="s">
        <v>132</v>
      </c>
      <c r="BM229" s="217" t="s">
        <v>643</v>
      </c>
    </row>
    <row r="230" s="2" customFormat="1">
      <c r="A230" s="40"/>
      <c r="B230" s="41"/>
      <c r="C230" s="42"/>
      <c r="D230" s="219" t="s">
        <v>134</v>
      </c>
      <c r="E230" s="42"/>
      <c r="F230" s="220" t="s">
        <v>644</v>
      </c>
      <c r="G230" s="42"/>
      <c r="H230" s="42"/>
      <c r="I230" s="221"/>
      <c r="J230" s="42"/>
      <c r="K230" s="42"/>
      <c r="L230" s="46"/>
      <c r="M230" s="222"/>
      <c r="N230" s="223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134</v>
      </c>
      <c r="AU230" s="19" t="s">
        <v>83</v>
      </c>
    </row>
    <row r="231" s="14" customFormat="1">
      <c r="A231" s="14"/>
      <c r="B231" s="250"/>
      <c r="C231" s="251"/>
      <c r="D231" s="241" t="s">
        <v>316</v>
      </c>
      <c r="E231" s="252" t="s">
        <v>19</v>
      </c>
      <c r="F231" s="253" t="s">
        <v>645</v>
      </c>
      <c r="G231" s="251"/>
      <c r="H231" s="254">
        <v>1.3500000000000001</v>
      </c>
      <c r="I231" s="255"/>
      <c r="J231" s="251"/>
      <c r="K231" s="251"/>
      <c r="L231" s="256"/>
      <c r="M231" s="257"/>
      <c r="N231" s="258"/>
      <c r="O231" s="258"/>
      <c r="P231" s="258"/>
      <c r="Q231" s="258"/>
      <c r="R231" s="258"/>
      <c r="S231" s="258"/>
      <c r="T231" s="259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60" t="s">
        <v>316</v>
      </c>
      <c r="AU231" s="260" t="s">
        <v>83</v>
      </c>
      <c r="AV231" s="14" t="s">
        <v>83</v>
      </c>
      <c r="AW231" s="14" t="s">
        <v>33</v>
      </c>
      <c r="AX231" s="14" t="s">
        <v>73</v>
      </c>
      <c r="AY231" s="260" t="s">
        <v>124</v>
      </c>
    </row>
    <row r="232" s="15" customFormat="1">
      <c r="A232" s="15"/>
      <c r="B232" s="261"/>
      <c r="C232" s="262"/>
      <c r="D232" s="241" t="s">
        <v>316</v>
      </c>
      <c r="E232" s="263" t="s">
        <v>19</v>
      </c>
      <c r="F232" s="264" t="s">
        <v>319</v>
      </c>
      <c r="G232" s="262"/>
      <c r="H232" s="265">
        <v>1.3500000000000001</v>
      </c>
      <c r="I232" s="266"/>
      <c r="J232" s="262"/>
      <c r="K232" s="262"/>
      <c r="L232" s="267"/>
      <c r="M232" s="268"/>
      <c r="N232" s="269"/>
      <c r="O232" s="269"/>
      <c r="P232" s="269"/>
      <c r="Q232" s="269"/>
      <c r="R232" s="269"/>
      <c r="S232" s="269"/>
      <c r="T232" s="270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71" t="s">
        <v>316</v>
      </c>
      <c r="AU232" s="271" t="s">
        <v>83</v>
      </c>
      <c r="AV232" s="15" t="s">
        <v>146</v>
      </c>
      <c r="AW232" s="15" t="s">
        <v>33</v>
      </c>
      <c r="AX232" s="15" t="s">
        <v>81</v>
      </c>
      <c r="AY232" s="271" t="s">
        <v>124</v>
      </c>
    </row>
    <row r="233" s="2" customFormat="1" ht="21.75" customHeight="1">
      <c r="A233" s="40"/>
      <c r="B233" s="41"/>
      <c r="C233" s="206" t="s">
        <v>646</v>
      </c>
      <c r="D233" s="206" t="s">
        <v>127</v>
      </c>
      <c r="E233" s="207" t="s">
        <v>647</v>
      </c>
      <c r="F233" s="208" t="s">
        <v>648</v>
      </c>
      <c r="G233" s="209" t="s">
        <v>218</v>
      </c>
      <c r="H233" s="210">
        <v>1.3500000000000001</v>
      </c>
      <c r="I233" s="211"/>
      <c r="J233" s="212">
        <f>ROUND(I233*H233,2)</f>
        <v>0</v>
      </c>
      <c r="K233" s="208" t="s">
        <v>131</v>
      </c>
      <c r="L233" s="46"/>
      <c r="M233" s="213" t="s">
        <v>19</v>
      </c>
      <c r="N233" s="214" t="s">
        <v>44</v>
      </c>
      <c r="O233" s="86"/>
      <c r="P233" s="215">
        <f>O233*H233</f>
        <v>0</v>
      </c>
      <c r="Q233" s="215">
        <v>6.9999999999999994E-05</v>
      </c>
      <c r="R233" s="215">
        <f>Q233*H233</f>
        <v>9.4499999999999993E-05</v>
      </c>
      <c r="S233" s="215">
        <v>0</v>
      </c>
      <c r="T233" s="216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17" t="s">
        <v>132</v>
      </c>
      <c r="AT233" s="217" t="s">
        <v>127</v>
      </c>
      <c r="AU233" s="217" t="s">
        <v>83</v>
      </c>
      <c r="AY233" s="19" t="s">
        <v>124</v>
      </c>
      <c r="BE233" s="218">
        <f>IF(N233="základní",J233,0)</f>
        <v>0</v>
      </c>
      <c r="BF233" s="218">
        <f>IF(N233="snížená",J233,0)</f>
        <v>0</v>
      </c>
      <c r="BG233" s="218">
        <f>IF(N233="zákl. přenesená",J233,0)</f>
        <v>0</v>
      </c>
      <c r="BH233" s="218">
        <f>IF(N233="sníž. přenesená",J233,0)</f>
        <v>0</v>
      </c>
      <c r="BI233" s="218">
        <f>IF(N233="nulová",J233,0)</f>
        <v>0</v>
      </c>
      <c r="BJ233" s="19" t="s">
        <v>81</v>
      </c>
      <c r="BK233" s="218">
        <f>ROUND(I233*H233,2)</f>
        <v>0</v>
      </c>
      <c r="BL233" s="19" t="s">
        <v>132</v>
      </c>
      <c r="BM233" s="217" t="s">
        <v>649</v>
      </c>
    </row>
    <row r="234" s="2" customFormat="1">
      <c r="A234" s="40"/>
      <c r="B234" s="41"/>
      <c r="C234" s="42"/>
      <c r="D234" s="219" t="s">
        <v>134</v>
      </c>
      <c r="E234" s="42"/>
      <c r="F234" s="220" t="s">
        <v>650</v>
      </c>
      <c r="G234" s="42"/>
      <c r="H234" s="42"/>
      <c r="I234" s="221"/>
      <c r="J234" s="42"/>
      <c r="K234" s="42"/>
      <c r="L234" s="46"/>
      <c r="M234" s="222"/>
      <c r="N234" s="223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134</v>
      </c>
      <c r="AU234" s="19" t="s">
        <v>83</v>
      </c>
    </row>
    <row r="235" s="2" customFormat="1" ht="16.5" customHeight="1">
      <c r="A235" s="40"/>
      <c r="B235" s="41"/>
      <c r="C235" s="206" t="s">
        <v>651</v>
      </c>
      <c r="D235" s="206" t="s">
        <v>127</v>
      </c>
      <c r="E235" s="207" t="s">
        <v>652</v>
      </c>
      <c r="F235" s="208" t="s">
        <v>653</v>
      </c>
      <c r="G235" s="209" t="s">
        <v>218</v>
      </c>
      <c r="H235" s="210">
        <v>1.3500000000000001</v>
      </c>
      <c r="I235" s="211"/>
      <c r="J235" s="212">
        <f>ROUND(I235*H235,2)</f>
        <v>0</v>
      </c>
      <c r="K235" s="208" t="s">
        <v>131</v>
      </c>
      <c r="L235" s="46"/>
      <c r="M235" s="213" t="s">
        <v>19</v>
      </c>
      <c r="N235" s="214" t="s">
        <v>44</v>
      </c>
      <c r="O235" s="86"/>
      <c r="P235" s="215">
        <f>O235*H235</f>
        <v>0</v>
      </c>
      <c r="Q235" s="215">
        <v>0.00013999999999999999</v>
      </c>
      <c r="R235" s="215">
        <f>Q235*H235</f>
        <v>0.00018899999999999999</v>
      </c>
      <c r="S235" s="215">
        <v>0</v>
      </c>
      <c r="T235" s="216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17" t="s">
        <v>132</v>
      </c>
      <c r="AT235" s="217" t="s">
        <v>127</v>
      </c>
      <c r="AU235" s="217" t="s">
        <v>83</v>
      </c>
      <c r="AY235" s="19" t="s">
        <v>124</v>
      </c>
      <c r="BE235" s="218">
        <f>IF(N235="základní",J235,0)</f>
        <v>0</v>
      </c>
      <c r="BF235" s="218">
        <f>IF(N235="snížená",J235,0)</f>
        <v>0</v>
      </c>
      <c r="BG235" s="218">
        <f>IF(N235="zákl. přenesená",J235,0)</f>
        <v>0</v>
      </c>
      <c r="BH235" s="218">
        <f>IF(N235="sníž. přenesená",J235,0)</f>
        <v>0</v>
      </c>
      <c r="BI235" s="218">
        <f>IF(N235="nulová",J235,0)</f>
        <v>0</v>
      </c>
      <c r="BJ235" s="19" t="s">
        <v>81</v>
      </c>
      <c r="BK235" s="218">
        <f>ROUND(I235*H235,2)</f>
        <v>0</v>
      </c>
      <c r="BL235" s="19" t="s">
        <v>132</v>
      </c>
      <c r="BM235" s="217" t="s">
        <v>654</v>
      </c>
    </row>
    <row r="236" s="2" customFormat="1">
      <c r="A236" s="40"/>
      <c r="B236" s="41"/>
      <c r="C236" s="42"/>
      <c r="D236" s="219" t="s">
        <v>134</v>
      </c>
      <c r="E236" s="42"/>
      <c r="F236" s="220" t="s">
        <v>655</v>
      </c>
      <c r="G236" s="42"/>
      <c r="H236" s="42"/>
      <c r="I236" s="221"/>
      <c r="J236" s="42"/>
      <c r="K236" s="42"/>
      <c r="L236" s="46"/>
      <c r="M236" s="222"/>
      <c r="N236" s="223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134</v>
      </c>
      <c r="AU236" s="19" t="s">
        <v>83</v>
      </c>
    </row>
    <row r="237" s="2" customFormat="1" ht="16.5" customHeight="1">
      <c r="A237" s="40"/>
      <c r="B237" s="41"/>
      <c r="C237" s="206" t="s">
        <v>656</v>
      </c>
      <c r="D237" s="206" t="s">
        <v>127</v>
      </c>
      <c r="E237" s="207" t="s">
        <v>657</v>
      </c>
      <c r="F237" s="208" t="s">
        <v>658</v>
      </c>
      <c r="G237" s="209" t="s">
        <v>218</v>
      </c>
      <c r="H237" s="210">
        <v>1.3500000000000001</v>
      </c>
      <c r="I237" s="211"/>
      <c r="J237" s="212">
        <f>ROUND(I237*H237,2)</f>
        <v>0</v>
      </c>
      <c r="K237" s="208" t="s">
        <v>131</v>
      </c>
      <c r="L237" s="46"/>
      <c r="M237" s="213" t="s">
        <v>19</v>
      </c>
      <c r="N237" s="214" t="s">
        <v>44</v>
      </c>
      <c r="O237" s="86"/>
      <c r="P237" s="215">
        <f>O237*H237</f>
        <v>0</v>
      </c>
      <c r="Q237" s="215">
        <v>0.00012</v>
      </c>
      <c r="R237" s="215">
        <f>Q237*H237</f>
        <v>0.00016200000000000001</v>
      </c>
      <c r="S237" s="215">
        <v>0</v>
      </c>
      <c r="T237" s="216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17" t="s">
        <v>132</v>
      </c>
      <c r="AT237" s="217" t="s">
        <v>127</v>
      </c>
      <c r="AU237" s="217" t="s">
        <v>83</v>
      </c>
      <c r="AY237" s="19" t="s">
        <v>124</v>
      </c>
      <c r="BE237" s="218">
        <f>IF(N237="základní",J237,0)</f>
        <v>0</v>
      </c>
      <c r="BF237" s="218">
        <f>IF(N237="snížená",J237,0)</f>
        <v>0</v>
      </c>
      <c r="BG237" s="218">
        <f>IF(N237="zákl. přenesená",J237,0)</f>
        <v>0</v>
      </c>
      <c r="BH237" s="218">
        <f>IF(N237="sníž. přenesená",J237,0)</f>
        <v>0</v>
      </c>
      <c r="BI237" s="218">
        <f>IF(N237="nulová",J237,0)</f>
        <v>0</v>
      </c>
      <c r="BJ237" s="19" t="s">
        <v>81</v>
      </c>
      <c r="BK237" s="218">
        <f>ROUND(I237*H237,2)</f>
        <v>0</v>
      </c>
      <c r="BL237" s="19" t="s">
        <v>132</v>
      </c>
      <c r="BM237" s="217" t="s">
        <v>659</v>
      </c>
    </row>
    <row r="238" s="2" customFormat="1">
      <c r="A238" s="40"/>
      <c r="B238" s="41"/>
      <c r="C238" s="42"/>
      <c r="D238" s="219" t="s">
        <v>134</v>
      </c>
      <c r="E238" s="42"/>
      <c r="F238" s="220" t="s">
        <v>660</v>
      </c>
      <c r="G238" s="42"/>
      <c r="H238" s="42"/>
      <c r="I238" s="221"/>
      <c r="J238" s="42"/>
      <c r="K238" s="42"/>
      <c r="L238" s="46"/>
      <c r="M238" s="222"/>
      <c r="N238" s="223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134</v>
      </c>
      <c r="AU238" s="19" t="s">
        <v>83</v>
      </c>
    </row>
    <row r="239" s="12" customFormat="1" ht="22.8" customHeight="1">
      <c r="A239" s="12"/>
      <c r="B239" s="190"/>
      <c r="C239" s="191"/>
      <c r="D239" s="192" t="s">
        <v>72</v>
      </c>
      <c r="E239" s="204" t="s">
        <v>661</v>
      </c>
      <c r="F239" s="204" t="s">
        <v>662</v>
      </c>
      <c r="G239" s="191"/>
      <c r="H239" s="191"/>
      <c r="I239" s="194"/>
      <c r="J239" s="205">
        <f>BK239</f>
        <v>0</v>
      </c>
      <c r="K239" s="191"/>
      <c r="L239" s="196"/>
      <c r="M239" s="197"/>
      <c r="N239" s="198"/>
      <c r="O239" s="198"/>
      <c r="P239" s="199">
        <f>SUM(P240:P254)</f>
        <v>0</v>
      </c>
      <c r="Q239" s="198"/>
      <c r="R239" s="199">
        <f>SUM(R240:R254)</f>
        <v>0.14935931999999999</v>
      </c>
      <c r="S239" s="198"/>
      <c r="T239" s="200">
        <f>SUM(T240:T254)</f>
        <v>0.0053195999999999998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01" t="s">
        <v>83</v>
      </c>
      <c r="AT239" s="202" t="s">
        <v>72</v>
      </c>
      <c r="AU239" s="202" t="s">
        <v>81</v>
      </c>
      <c r="AY239" s="201" t="s">
        <v>124</v>
      </c>
      <c r="BK239" s="203">
        <f>SUM(BK240:BK254)</f>
        <v>0</v>
      </c>
    </row>
    <row r="240" s="2" customFormat="1" ht="16.5" customHeight="1">
      <c r="A240" s="40"/>
      <c r="B240" s="41"/>
      <c r="C240" s="206" t="s">
        <v>663</v>
      </c>
      <c r="D240" s="206" t="s">
        <v>127</v>
      </c>
      <c r="E240" s="207" t="s">
        <v>664</v>
      </c>
      <c r="F240" s="208" t="s">
        <v>665</v>
      </c>
      <c r="G240" s="209" t="s">
        <v>218</v>
      </c>
      <c r="H240" s="210">
        <v>17.16</v>
      </c>
      <c r="I240" s="211"/>
      <c r="J240" s="212">
        <f>ROUND(I240*H240,2)</f>
        <v>0</v>
      </c>
      <c r="K240" s="208" t="s">
        <v>131</v>
      </c>
      <c r="L240" s="46"/>
      <c r="M240" s="213" t="s">
        <v>19</v>
      </c>
      <c r="N240" s="214" t="s">
        <v>44</v>
      </c>
      <c r="O240" s="86"/>
      <c r="P240" s="215">
        <f>O240*H240</f>
        <v>0</v>
      </c>
      <c r="Q240" s="215">
        <v>0.001</v>
      </c>
      <c r="R240" s="215">
        <f>Q240*H240</f>
        <v>0.017160000000000002</v>
      </c>
      <c r="S240" s="215">
        <v>0.00031</v>
      </c>
      <c r="T240" s="216">
        <f>S240*H240</f>
        <v>0.0053195999999999998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17" t="s">
        <v>132</v>
      </c>
      <c r="AT240" s="217" t="s">
        <v>127</v>
      </c>
      <c r="AU240" s="217" t="s">
        <v>83</v>
      </c>
      <c r="AY240" s="19" t="s">
        <v>124</v>
      </c>
      <c r="BE240" s="218">
        <f>IF(N240="základní",J240,0)</f>
        <v>0</v>
      </c>
      <c r="BF240" s="218">
        <f>IF(N240="snížená",J240,0)</f>
        <v>0</v>
      </c>
      <c r="BG240" s="218">
        <f>IF(N240="zákl. přenesená",J240,0)</f>
        <v>0</v>
      </c>
      <c r="BH240" s="218">
        <f>IF(N240="sníž. přenesená",J240,0)</f>
        <v>0</v>
      </c>
      <c r="BI240" s="218">
        <f>IF(N240="nulová",J240,0)</f>
        <v>0</v>
      </c>
      <c r="BJ240" s="19" t="s">
        <v>81</v>
      </c>
      <c r="BK240" s="218">
        <f>ROUND(I240*H240,2)</f>
        <v>0</v>
      </c>
      <c r="BL240" s="19" t="s">
        <v>132</v>
      </c>
      <c r="BM240" s="217" t="s">
        <v>666</v>
      </c>
    </row>
    <row r="241" s="2" customFormat="1">
      <c r="A241" s="40"/>
      <c r="B241" s="41"/>
      <c r="C241" s="42"/>
      <c r="D241" s="219" t="s">
        <v>134</v>
      </c>
      <c r="E241" s="42"/>
      <c r="F241" s="220" t="s">
        <v>667</v>
      </c>
      <c r="G241" s="42"/>
      <c r="H241" s="42"/>
      <c r="I241" s="221"/>
      <c r="J241" s="42"/>
      <c r="K241" s="42"/>
      <c r="L241" s="46"/>
      <c r="M241" s="222"/>
      <c r="N241" s="223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134</v>
      </c>
      <c r="AU241" s="19" t="s">
        <v>83</v>
      </c>
    </row>
    <row r="242" s="14" customFormat="1">
      <c r="A242" s="14"/>
      <c r="B242" s="250"/>
      <c r="C242" s="251"/>
      <c r="D242" s="241" t="s">
        <v>316</v>
      </c>
      <c r="E242" s="252" t="s">
        <v>19</v>
      </c>
      <c r="F242" s="253" t="s">
        <v>668</v>
      </c>
      <c r="G242" s="251"/>
      <c r="H242" s="254">
        <v>17.16</v>
      </c>
      <c r="I242" s="255"/>
      <c r="J242" s="251"/>
      <c r="K242" s="251"/>
      <c r="L242" s="256"/>
      <c r="M242" s="257"/>
      <c r="N242" s="258"/>
      <c r="O242" s="258"/>
      <c r="P242" s="258"/>
      <c r="Q242" s="258"/>
      <c r="R242" s="258"/>
      <c r="S242" s="258"/>
      <c r="T242" s="259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60" t="s">
        <v>316</v>
      </c>
      <c r="AU242" s="260" t="s">
        <v>83</v>
      </c>
      <c r="AV242" s="14" t="s">
        <v>83</v>
      </c>
      <c r="AW242" s="14" t="s">
        <v>33</v>
      </c>
      <c r="AX242" s="14" t="s">
        <v>73</v>
      </c>
      <c r="AY242" s="260" t="s">
        <v>124</v>
      </c>
    </row>
    <row r="243" s="15" customFormat="1">
      <c r="A243" s="15"/>
      <c r="B243" s="261"/>
      <c r="C243" s="262"/>
      <c r="D243" s="241" t="s">
        <v>316</v>
      </c>
      <c r="E243" s="263" t="s">
        <v>19</v>
      </c>
      <c r="F243" s="264" t="s">
        <v>319</v>
      </c>
      <c r="G243" s="262"/>
      <c r="H243" s="265">
        <v>17.16</v>
      </c>
      <c r="I243" s="266"/>
      <c r="J243" s="262"/>
      <c r="K243" s="262"/>
      <c r="L243" s="267"/>
      <c r="M243" s="268"/>
      <c r="N243" s="269"/>
      <c r="O243" s="269"/>
      <c r="P243" s="269"/>
      <c r="Q243" s="269"/>
      <c r="R243" s="269"/>
      <c r="S243" s="269"/>
      <c r="T243" s="270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71" t="s">
        <v>316</v>
      </c>
      <c r="AU243" s="271" t="s">
        <v>83</v>
      </c>
      <c r="AV243" s="15" t="s">
        <v>146</v>
      </c>
      <c r="AW243" s="15" t="s">
        <v>33</v>
      </c>
      <c r="AX243" s="15" t="s">
        <v>81</v>
      </c>
      <c r="AY243" s="271" t="s">
        <v>124</v>
      </c>
    </row>
    <row r="244" s="2" customFormat="1" ht="24.15" customHeight="1">
      <c r="A244" s="40"/>
      <c r="B244" s="41"/>
      <c r="C244" s="206" t="s">
        <v>669</v>
      </c>
      <c r="D244" s="206" t="s">
        <v>127</v>
      </c>
      <c r="E244" s="207" t="s">
        <v>670</v>
      </c>
      <c r="F244" s="208" t="s">
        <v>671</v>
      </c>
      <c r="G244" s="209" t="s">
        <v>218</v>
      </c>
      <c r="H244" s="210">
        <v>24.838000000000001</v>
      </c>
      <c r="I244" s="211"/>
      <c r="J244" s="212">
        <f>ROUND(I244*H244,2)</f>
        <v>0</v>
      </c>
      <c r="K244" s="208" t="s">
        <v>131</v>
      </c>
      <c r="L244" s="46"/>
      <c r="M244" s="213" t="s">
        <v>19</v>
      </c>
      <c r="N244" s="214" t="s">
        <v>44</v>
      </c>
      <c r="O244" s="86"/>
      <c r="P244" s="215">
        <f>O244*H244</f>
        <v>0</v>
      </c>
      <c r="Q244" s="215">
        <v>0.0044999999999999997</v>
      </c>
      <c r="R244" s="215">
        <f>Q244*H244</f>
        <v>0.111771</v>
      </c>
      <c r="S244" s="215">
        <v>0</v>
      </c>
      <c r="T244" s="216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17" t="s">
        <v>132</v>
      </c>
      <c r="AT244" s="217" t="s">
        <v>127</v>
      </c>
      <c r="AU244" s="217" t="s">
        <v>83</v>
      </c>
      <c r="AY244" s="19" t="s">
        <v>124</v>
      </c>
      <c r="BE244" s="218">
        <f>IF(N244="základní",J244,0)</f>
        <v>0</v>
      </c>
      <c r="BF244" s="218">
        <f>IF(N244="snížená",J244,0)</f>
        <v>0</v>
      </c>
      <c r="BG244" s="218">
        <f>IF(N244="zákl. přenesená",J244,0)</f>
        <v>0</v>
      </c>
      <c r="BH244" s="218">
        <f>IF(N244="sníž. přenesená",J244,0)</f>
        <v>0</v>
      </c>
      <c r="BI244" s="218">
        <f>IF(N244="nulová",J244,0)</f>
        <v>0</v>
      </c>
      <c r="BJ244" s="19" t="s">
        <v>81</v>
      </c>
      <c r="BK244" s="218">
        <f>ROUND(I244*H244,2)</f>
        <v>0</v>
      </c>
      <c r="BL244" s="19" t="s">
        <v>132</v>
      </c>
      <c r="BM244" s="217" t="s">
        <v>672</v>
      </c>
    </row>
    <row r="245" s="2" customFormat="1">
      <c r="A245" s="40"/>
      <c r="B245" s="41"/>
      <c r="C245" s="42"/>
      <c r="D245" s="219" t="s">
        <v>134</v>
      </c>
      <c r="E245" s="42"/>
      <c r="F245" s="220" t="s">
        <v>673</v>
      </c>
      <c r="G245" s="42"/>
      <c r="H245" s="42"/>
      <c r="I245" s="221"/>
      <c r="J245" s="42"/>
      <c r="K245" s="42"/>
      <c r="L245" s="46"/>
      <c r="M245" s="222"/>
      <c r="N245" s="223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134</v>
      </c>
      <c r="AU245" s="19" t="s">
        <v>83</v>
      </c>
    </row>
    <row r="246" s="14" customFormat="1">
      <c r="A246" s="14"/>
      <c r="B246" s="250"/>
      <c r="C246" s="251"/>
      <c r="D246" s="241" t="s">
        <v>316</v>
      </c>
      <c r="E246" s="252" t="s">
        <v>19</v>
      </c>
      <c r="F246" s="253" t="s">
        <v>674</v>
      </c>
      <c r="G246" s="251"/>
      <c r="H246" s="254">
        <v>24.838000000000001</v>
      </c>
      <c r="I246" s="255"/>
      <c r="J246" s="251"/>
      <c r="K246" s="251"/>
      <c r="L246" s="256"/>
      <c r="M246" s="257"/>
      <c r="N246" s="258"/>
      <c r="O246" s="258"/>
      <c r="P246" s="258"/>
      <c r="Q246" s="258"/>
      <c r="R246" s="258"/>
      <c r="S246" s="258"/>
      <c r="T246" s="259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60" t="s">
        <v>316</v>
      </c>
      <c r="AU246" s="260" t="s">
        <v>83</v>
      </c>
      <c r="AV246" s="14" t="s">
        <v>83</v>
      </c>
      <c r="AW246" s="14" t="s">
        <v>33</v>
      </c>
      <c r="AX246" s="14" t="s">
        <v>73</v>
      </c>
      <c r="AY246" s="260" t="s">
        <v>124</v>
      </c>
    </row>
    <row r="247" s="15" customFormat="1">
      <c r="A247" s="15"/>
      <c r="B247" s="261"/>
      <c r="C247" s="262"/>
      <c r="D247" s="241" t="s">
        <v>316</v>
      </c>
      <c r="E247" s="263" t="s">
        <v>19</v>
      </c>
      <c r="F247" s="264" t="s">
        <v>319</v>
      </c>
      <c r="G247" s="262"/>
      <c r="H247" s="265">
        <v>24.838000000000001</v>
      </c>
      <c r="I247" s="266"/>
      <c r="J247" s="262"/>
      <c r="K247" s="262"/>
      <c r="L247" s="267"/>
      <c r="M247" s="268"/>
      <c r="N247" s="269"/>
      <c r="O247" s="269"/>
      <c r="P247" s="269"/>
      <c r="Q247" s="269"/>
      <c r="R247" s="269"/>
      <c r="S247" s="269"/>
      <c r="T247" s="270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71" t="s">
        <v>316</v>
      </c>
      <c r="AU247" s="271" t="s">
        <v>83</v>
      </c>
      <c r="AV247" s="15" t="s">
        <v>146</v>
      </c>
      <c r="AW247" s="15" t="s">
        <v>33</v>
      </c>
      <c r="AX247" s="15" t="s">
        <v>81</v>
      </c>
      <c r="AY247" s="271" t="s">
        <v>124</v>
      </c>
    </row>
    <row r="248" s="2" customFormat="1" ht="16.5" customHeight="1">
      <c r="A248" s="40"/>
      <c r="B248" s="41"/>
      <c r="C248" s="206" t="s">
        <v>675</v>
      </c>
      <c r="D248" s="206" t="s">
        <v>127</v>
      </c>
      <c r="E248" s="207" t="s">
        <v>676</v>
      </c>
      <c r="F248" s="208" t="s">
        <v>677</v>
      </c>
      <c r="G248" s="209" t="s">
        <v>218</v>
      </c>
      <c r="H248" s="210">
        <v>42.558999999999998</v>
      </c>
      <c r="I248" s="211"/>
      <c r="J248" s="212">
        <f>ROUND(I248*H248,2)</f>
        <v>0</v>
      </c>
      <c r="K248" s="208" t="s">
        <v>131</v>
      </c>
      <c r="L248" s="46"/>
      <c r="M248" s="213" t="s">
        <v>19</v>
      </c>
      <c r="N248" s="214" t="s">
        <v>44</v>
      </c>
      <c r="O248" s="86"/>
      <c r="P248" s="215">
        <f>O248*H248</f>
        <v>0</v>
      </c>
      <c r="Q248" s="215">
        <v>0.00020000000000000001</v>
      </c>
      <c r="R248" s="215">
        <f>Q248*H248</f>
        <v>0.0085117999999999999</v>
      </c>
      <c r="S248" s="215">
        <v>0</v>
      </c>
      <c r="T248" s="216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17" t="s">
        <v>132</v>
      </c>
      <c r="AT248" s="217" t="s">
        <v>127</v>
      </c>
      <c r="AU248" s="217" t="s">
        <v>83</v>
      </c>
      <c r="AY248" s="19" t="s">
        <v>124</v>
      </c>
      <c r="BE248" s="218">
        <f>IF(N248="základní",J248,0)</f>
        <v>0</v>
      </c>
      <c r="BF248" s="218">
        <f>IF(N248="snížená",J248,0)</f>
        <v>0</v>
      </c>
      <c r="BG248" s="218">
        <f>IF(N248="zákl. přenesená",J248,0)</f>
        <v>0</v>
      </c>
      <c r="BH248" s="218">
        <f>IF(N248="sníž. přenesená",J248,0)</f>
        <v>0</v>
      </c>
      <c r="BI248" s="218">
        <f>IF(N248="nulová",J248,0)</f>
        <v>0</v>
      </c>
      <c r="BJ248" s="19" t="s">
        <v>81</v>
      </c>
      <c r="BK248" s="218">
        <f>ROUND(I248*H248,2)</f>
        <v>0</v>
      </c>
      <c r="BL248" s="19" t="s">
        <v>132</v>
      </c>
      <c r="BM248" s="217" t="s">
        <v>678</v>
      </c>
    </row>
    <row r="249" s="2" customFormat="1">
      <c r="A249" s="40"/>
      <c r="B249" s="41"/>
      <c r="C249" s="42"/>
      <c r="D249" s="219" t="s">
        <v>134</v>
      </c>
      <c r="E249" s="42"/>
      <c r="F249" s="220" t="s">
        <v>679</v>
      </c>
      <c r="G249" s="42"/>
      <c r="H249" s="42"/>
      <c r="I249" s="221"/>
      <c r="J249" s="42"/>
      <c r="K249" s="42"/>
      <c r="L249" s="46"/>
      <c r="M249" s="222"/>
      <c r="N249" s="223"/>
      <c r="O249" s="86"/>
      <c r="P249" s="86"/>
      <c r="Q249" s="86"/>
      <c r="R249" s="86"/>
      <c r="S249" s="86"/>
      <c r="T249" s="87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9" t="s">
        <v>134</v>
      </c>
      <c r="AU249" s="19" t="s">
        <v>83</v>
      </c>
    </row>
    <row r="250" s="14" customFormat="1">
      <c r="A250" s="14"/>
      <c r="B250" s="250"/>
      <c r="C250" s="251"/>
      <c r="D250" s="241" t="s">
        <v>316</v>
      </c>
      <c r="E250" s="252" t="s">
        <v>19</v>
      </c>
      <c r="F250" s="253" t="s">
        <v>680</v>
      </c>
      <c r="G250" s="251"/>
      <c r="H250" s="254">
        <v>38.689999999999998</v>
      </c>
      <c r="I250" s="255"/>
      <c r="J250" s="251"/>
      <c r="K250" s="251"/>
      <c r="L250" s="256"/>
      <c r="M250" s="257"/>
      <c r="N250" s="258"/>
      <c r="O250" s="258"/>
      <c r="P250" s="258"/>
      <c r="Q250" s="258"/>
      <c r="R250" s="258"/>
      <c r="S250" s="258"/>
      <c r="T250" s="259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60" t="s">
        <v>316</v>
      </c>
      <c r="AU250" s="260" t="s">
        <v>83</v>
      </c>
      <c r="AV250" s="14" t="s">
        <v>83</v>
      </c>
      <c r="AW250" s="14" t="s">
        <v>33</v>
      </c>
      <c r="AX250" s="14" t="s">
        <v>73</v>
      </c>
      <c r="AY250" s="260" t="s">
        <v>124</v>
      </c>
    </row>
    <row r="251" s="15" customFormat="1">
      <c r="A251" s="15"/>
      <c r="B251" s="261"/>
      <c r="C251" s="262"/>
      <c r="D251" s="241" t="s">
        <v>316</v>
      </c>
      <c r="E251" s="263" t="s">
        <v>19</v>
      </c>
      <c r="F251" s="264" t="s">
        <v>319</v>
      </c>
      <c r="G251" s="262"/>
      <c r="H251" s="265">
        <v>38.689999999999998</v>
      </c>
      <c r="I251" s="266"/>
      <c r="J251" s="262"/>
      <c r="K251" s="262"/>
      <c r="L251" s="267"/>
      <c r="M251" s="268"/>
      <c r="N251" s="269"/>
      <c r="O251" s="269"/>
      <c r="P251" s="269"/>
      <c r="Q251" s="269"/>
      <c r="R251" s="269"/>
      <c r="S251" s="269"/>
      <c r="T251" s="270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71" t="s">
        <v>316</v>
      </c>
      <c r="AU251" s="271" t="s">
        <v>83</v>
      </c>
      <c r="AV251" s="15" t="s">
        <v>146</v>
      </c>
      <c r="AW251" s="15" t="s">
        <v>33</v>
      </c>
      <c r="AX251" s="15" t="s">
        <v>81</v>
      </c>
      <c r="AY251" s="271" t="s">
        <v>124</v>
      </c>
    </row>
    <row r="252" s="14" customFormat="1">
      <c r="A252" s="14"/>
      <c r="B252" s="250"/>
      <c r="C252" s="251"/>
      <c r="D252" s="241" t="s">
        <v>316</v>
      </c>
      <c r="E252" s="251"/>
      <c r="F252" s="253" t="s">
        <v>681</v>
      </c>
      <c r="G252" s="251"/>
      <c r="H252" s="254">
        <v>42.558999999999998</v>
      </c>
      <c r="I252" s="255"/>
      <c r="J252" s="251"/>
      <c r="K252" s="251"/>
      <c r="L252" s="256"/>
      <c r="M252" s="257"/>
      <c r="N252" s="258"/>
      <c r="O252" s="258"/>
      <c r="P252" s="258"/>
      <c r="Q252" s="258"/>
      <c r="R252" s="258"/>
      <c r="S252" s="258"/>
      <c r="T252" s="259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60" t="s">
        <v>316</v>
      </c>
      <c r="AU252" s="260" t="s">
        <v>83</v>
      </c>
      <c r="AV252" s="14" t="s">
        <v>83</v>
      </c>
      <c r="AW252" s="14" t="s">
        <v>4</v>
      </c>
      <c r="AX252" s="14" t="s">
        <v>81</v>
      </c>
      <c r="AY252" s="260" t="s">
        <v>124</v>
      </c>
    </row>
    <row r="253" s="2" customFormat="1" ht="16.5" customHeight="1">
      <c r="A253" s="40"/>
      <c r="B253" s="41"/>
      <c r="C253" s="206" t="s">
        <v>682</v>
      </c>
      <c r="D253" s="206" t="s">
        <v>127</v>
      </c>
      <c r="E253" s="207" t="s">
        <v>683</v>
      </c>
      <c r="F253" s="208" t="s">
        <v>684</v>
      </c>
      <c r="G253" s="209" t="s">
        <v>218</v>
      </c>
      <c r="H253" s="210">
        <v>42.558999999999998</v>
      </c>
      <c r="I253" s="211"/>
      <c r="J253" s="212">
        <f>ROUND(I253*H253,2)</f>
        <v>0</v>
      </c>
      <c r="K253" s="208" t="s">
        <v>131</v>
      </c>
      <c r="L253" s="46"/>
      <c r="M253" s="213" t="s">
        <v>19</v>
      </c>
      <c r="N253" s="214" t="s">
        <v>44</v>
      </c>
      <c r="O253" s="86"/>
      <c r="P253" s="215">
        <f>O253*H253</f>
        <v>0</v>
      </c>
      <c r="Q253" s="215">
        <v>0.00027999999999999998</v>
      </c>
      <c r="R253" s="215">
        <f>Q253*H253</f>
        <v>0.011916519999999998</v>
      </c>
      <c r="S253" s="215">
        <v>0</v>
      </c>
      <c r="T253" s="216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17" t="s">
        <v>132</v>
      </c>
      <c r="AT253" s="217" t="s">
        <v>127</v>
      </c>
      <c r="AU253" s="217" t="s">
        <v>83</v>
      </c>
      <c r="AY253" s="19" t="s">
        <v>124</v>
      </c>
      <c r="BE253" s="218">
        <f>IF(N253="základní",J253,0)</f>
        <v>0</v>
      </c>
      <c r="BF253" s="218">
        <f>IF(N253="snížená",J253,0)</f>
        <v>0</v>
      </c>
      <c r="BG253" s="218">
        <f>IF(N253="zákl. přenesená",J253,0)</f>
        <v>0</v>
      </c>
      <c r="BH253" s="218">
        <f>IF(N253="sníž. přenesená",J253,0)</f>
        <v>0</v>
      </c>
      <c r="BI253" s="218">
        <f>IF(N253="nulová",J253,0)</f>
        <v>0</v>
      </c>
      <c r="BJ253" s="19" t="s">
        <v>81</v>
      </c>
      <c r="BK253" s="218">
        <f>ROUND(I253*H253,2)</f>
        <v>0</v>
      </c>
      <c r="BL253" s="19" t="s">
        <v>132</v>
      </c>
      <c r="BM253" s="217" t="s">
        <v>685</v>
      </c>
    </row>
    <row r="254" s="2" customFormat="1">
      <c r="A254" s="40"/>
      <c r="B254" s="41"/>
      <c r="C254" s="42"/>
      <c r="D254" s="219" t="s">
        <v>134</v>
      </c>
      <c r="E254" s="42"/>
      <c r="F254" s="220" t="s">
        <v>686</v>
      </c>
      <c r="G254" s="42"/>
      <c r="H254" s="42"/>
      <c r="I254" s="221"/>
      <c r="J254" s="42"/>
      <c r="K254" s="42"/>
      <c r="L254" s="46"/>
      <c r="M254" s="272"/>
      <c r="N254" s="273"/>
      <c r="O254" s="236"/>
      <c r="P254" s="236"/>
      <c r="Q254" s="236"/>
      <c r="R254" s="236"/>
      <c r="S254" s="236"/>
      <c r="T254" s="274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9" t="s">
        <v>134</v>
      </c>
      <c r="AU254" s="19" t="s">
        <v>83</v>
      </c>
    </row>
    <row r="255" s="2" customFormat="1" ht="6.96" customHeight="1">
      <c r="A255" s="40"/>
      <c r="B255" s="61"/>
      <c r="C255" s="62"/>
      <c r="D255" s="62"/>
      <c r="E255" s="62"/>
      <c r="F255" s="62"/>
      <c r="G255" s="62"/>
      <c r="H255" s="62"/>
      <c r="I255" s="62"/>
      <c r="J255" s="62"/>
      <c r="K255" s="62"/>
      <c r="L255" s="46"/>
      <c r="M255" s="40"/>
      <c r="O255" s="40"/>
      <c r="P255" s="40"/>
      <c r="Q255" s="40"/>
      <c r="R255" s="40"/>
      <c r="S255" s="40"/>
      <c r="T255" s="40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</row>
  </sheetData>
  <sheetProtection sheet="1" autoFilter="0" formatColumns="0" formatRows="0" objects="1" scenarios="1" spinCount="100000" saltValue="jB338bQHGwxNtDQqoAQvCX1bDrZEImyp2a2GJ1cQYgpKlaAmTX8DUHbFRJER+/Chh96QEwaDlTpwc8oubbYauw==" hashValue="BQrX0nqvrrFtL8g/AkayPJVaQ/v5dRHmDEm1YAeMz7ezUQ3PIvnyiR8XrczJuRxCWPgRjxI7ak3LqJZw1P650g==" algorithmName="SHA-512" password="CC35"/>
  <autoFilter ref="C91:K254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hyperlinks>
    <hyperlink ref="F96" r:id="rId1" display="https://podminky.urs.cz/item/CS_URS_2025_01/342272225"/>
    <hyperlink ref="F100" r:id="rId2" display="https://podminky.urs.cz/item/CS_URS_2025_01/342291121"/>
    <hyperlink ref="F104" r:id="rId3" display="https://podminky.urs.cz/item/CS_URS_2025_01/612142001"/>
    <hyperlink ref="F109" r:id="rId4" display="https://podminky.urs.cz/item/CS_URS_2025_01/612311101"/>
    <hyperlink ref="F113" r:id="rId5" display="https://podminky.urs.cz/item/CS_URS_2025_01/612321131"/>
    <hyperlink ref="F117" r:id="rId6" display="https://podminky.urs.cz/item/CS_URS_2025_01/631312141"/>
    <hyperlink ref="F119" r:id="rId7" display="https://podminky.urs.cz/item/CS_URS_2025_01/632451234"/>
    <hyperlink ref="F121" r:id="rId8" display="https://podminky.urs.cz/item/CS_URS_2025_01/642942111"/>
    <hyperlink ref="F125" r:id="rId9" display="https://podminky.urs.cz/item/CS_URS_2025_01/962031132"/>
    <hyperlink ref="F129" r:id="rId10" display="https://podminky.urs.cz/item/CS_URS_2025_01/965042231"/>
    <hyperlink ref="F133" r:id="rId11" display="https://podminky.urs.cz/item/CS_URS_2025_01/965045113"/>
    <hyperlink ref="F138" r:id="rId12" display="https://podminky.urs.cz/item/CS_URS_2025_01/997013214"/>
    <hyperlink ref="F140" r:id="rId13" display="https://podminky.urs.cz/item/CS_URS_2025_01/997013501"/>
    <hyperlink ref="F146" r:id="rId14" display="https://podminky.urs.cz/item/CS_URS_2025_01/997013631"/>
    <hyperlink ref="F149" r:id="rId15" display="https://podminky.urs.cz/item/CS_URS_2025_01/998011001"/>
    <hyperlink ref="F153" r:id="rId16" display="https://podminky.urs.cz/item/CS_URS_2025_01/763131101"/>
    <hyperlink ref="F156" r:id="rId17" display="https://podminky.urs.cz/item/CS_URS_2025_01/763131451"/>
    <hyperlink ref="F160" r:id="rId18" display="https://podminky.urs.cz/item/CS_URS_2025_01/763131714"/>
    <hyperlink ref="F162" r:id="rId19" display="https://podminky.urs.cz/item/CS_URS_2025_01/763172327"/>
    <hyperlink ref="F165" r:id="rId20" display="https://podminky.urs.cz/item/CS_URS_2025_01/998763301"/>
    <hyperlink ref="F168" r:id="rId21" display="https://podminky.urs.cz/item/CS_URS_2025_01/766660001"/>
    <hyperlink ref="F171" r:id="rId22" display="https://podminky.urs.cz/item/CS_URS_2025_01/766660728"/>
    <hyperlink ref="F174" r:id="rId23" display="https://podminky.urs.cz/item/CS_URS_2025_01/766660729"/>
    <hyperlink ref="F177" r:id="rId24" display="https://podminky.urs.cz/item/CS_URS_2025_01/998766103"/>
    <hyperlink ref="F180" r:id="rId25" display="https://podminky.urs.cz/item/CS_URS_2025_01/771121011"/>
    <hyperlink ref="F184" r:id="rId26" display="https://podminky.urs.cz/item/CS_URS_2025_01/771151012"/>
    <hyperlink ref="F186" r:id="rId27" display="https://podminky.urs.cz/item/CS_URS_2025_01/771571810"/>
    <hyperlink ref="F188" r:id="rId28" display="https://podminky.urs.cz/item/CS_URS_2025_01/771574263"/>
    <hyperlink ref="F196" r:id="rId29" display="https://podminky.urs.cz/item/CS_URS_2025_01/771577111"/>
    <hyperlink ref="F198" r:id="rId30" display="https://podminky.urs.cz/item/CS_URS_2025_01/771577114"/>
    <hyperlink ref="F200" r:id="rId31" display="https://podminky.urs.cz/item/CS_URS_2025_01/998771103"/>
    <hyperlink ref="F203" r:id="rId32" display="https://podminky.urs.cz/item/CS_URS_2025_01/781121011"/>
    <hyperlink ref="F207" r:id="rId33" display="https://podminky.urs.cz/item/CS_URS_2025_01/781151031"/>
    <hyperlink ref="F209" r:id="rId34" display="https://podminky.urs.cz/item/CS_URS_2025_01/781471810"/>
    <hyperlink ref="F211" r:id="rId35" display="https://podminky.urs.cz/item/CS_URS_2025_01/781474115"/>
    <hyperlink ref="F215" r:id="rId36" display="https://podminky.urs.cz/item/CS_URS_2025_01/781477114"/>
    <hyperlink ref="F217" r:id="rId37" display="https://podminky.urs.cz/item/CS_URS_2025_01/781477115"/>
    <hyperlink ref="F219" r:id="rId38" display="https://podminky.urs.cz/item/CS_URS_2025_01/781494111"/>
    <hyperlink ref="F223" r:id="rId39" display="https://podminky.urs.cz/item/CS_URS_2025_01/781494511"/>
    <hyperlink ref="F227" r:id="rId40" display="https://podminky.urs.cz/item/CS_URS_2025_01/998781103"/>
    <hyperlink ref="F230" r:id="rId41" display="https://podminky.urs.cz/item/CS_URS_2025_01/783301303"/>
    <hyperlink ref="F234" r:id="rId42" display="https://podminky.urs.cz/item/CS_URS_2025_01/783301313"/>
    <hyperlink ref="F236" r:id="rId43" display="https://podminky.urs.cz/item/CS_URS_2025_01/783314203"/>
    <hyperlink ref="F238" r:id="rId44" display="https://podminky.urs.cz/item/CS_URS_2025_01/783317101"/>
    <hyperlink ref="F241" r:id="rId45" display="https://podminky.urs.cz/item/CS_URS_2025_01/784121001"/>
    <hyperlink ref="F245" r:id="rId46" display="https://podminky.urs.cz/item/CS_URS_2025_01/784161507"/>
    <hyperlink ref="F249" r:id="rId47" display="https://podminky.urs.cz/item/CS_URS_2025_01/784181101"/>
    <hyperlink ref="F254" r:id="rId48" display="https://podminky.urs.cz/item/CS_URS_2025_01/7843310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9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92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83</v>
      </c>
    </row>
    <row r="4" s="1" customFormat="1" ht="24.96" customHeight="1">
      <c r="B4" s="22"/>
      <c r="D4" s="132" t="s">
        <v>96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Rekonstrukce soc.zařízení u tělocvičny, Gymnázium Fr.Živného, Bohumín,Jana Palacha 794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97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687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688</v>
      </c>
      <c r="G12" s="40"/>
      <c r="H12" s="40"/>
      <c r="I12" s="134" t="s">
        <v>23</v>
      </c>
      <c r="J12" s="139" t="str">
        <f>'Rekapitulace stavby'!AN8</f>
        <v>9. 6. 2025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 xml:space="preserve">Gymnázium Fr.Živného, Bohumín,Jana Palacha 794,p. </v>
      </c>
      <c r="F15" s="40"/>
      <c r="G15" s="40"/>
      <c r="H15" s="40"/>
      <c r="I15" s="134" t="s">
        <v>28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689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35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36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ROUND(J90,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ROUND((SUM(BE90:BE246)),  2)</f>
        <v>0</v>
      </c>
      <c r="G33" s="40"/>
      <c r="H33" s="40"/>
      <c r="I33" s="150">
        <v>0.20999999999999999</v>
      </c>
      <c r="J33" s="149">
        <f>ROUND(((SUM(BE90:BE246))*I33),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ROUND((SUM(BF90:BF246)),  2)</f>
        <v>0</v>
      </c>
      <c r="G34" s="40"/>
      <c r="H34" s="40"/>
      <c r="I34" s="150">
        <v>0.12</v>
      </c>
      <c r="J34" s="149">
        <f>ROUND(((SUM(BF90:BF246))*I34),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ROUND((SUM(BG90:BG246)),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ROUND((SUM(BH90:BH246)),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ROUND((SUM(BI90:BI246)),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99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Rekonstrukce soc.zařízení u tělocvičny, Gymnázium Fr.Živného, Bohumín,Jana Palacha 794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97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D.1.2.2 - Zdravotechnické instalace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Nový Bohumín</v>
      </c>
      <c r="G52" s="42"/>
      <c r="H52" s="42"/>
      <c r="I52" s="34" t="s">
        <v>23</v>
      </c>
      <c r="J52" s="74" t="str">
        <f>IF(J12="","",J12)</f>
        <v>9. 6. 2025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Gymnázium Fr.Živného, Bohumín,Jana Palacha 794,p. </v>
      </c>
      <c r="G54" s="42"/>
      <c r="H54" s="42"/>
      <c r="I54" s="34" t="s">
        <v>31</v>
      </c>
      <c r="J54" s="38" t="str">
        <f>E21</f>
        <v>Lenka Jerakasová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 xml:space="preserve">Lenka Jerakasová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100</v>
      </c>
      <c r="D57" s="164"/>
      <c r="E57" s="164"/>
      <c r="F57" s="164"/>
      <c r="G57" s="164"/>
      <c r="H57" s="164"/>
      <c r="I57" s="164"/>
      <c r="J57" s="165" t="s">
        <v>101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J90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102</v>
      </c>
    </row>
    <row r="60" s="9" customFormat="1" ht="24.96" customHeight="1">
      <c r="A60" s="9"/>
      <c r="B60" s="167"/>
      <c r="C60" s="168"/>
      <c r="D60" s="169" t="s">
        <v>390</v>
      </c>
      <c r="E60" s="170"/>
      <c r="F60" s="170"/>
      <c r="G60" s="170"/>
      <c r="H60" s="170"/>
      <c r="I60" s="170"/>
      <c r="J60" s="171">
        <f>J91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690</v>
      </c>
      <c r="E61" s="176"/>
      <c r="F61" s="176"/>
      <c r="G61" s="176"/>
      <c r="H61" s="176"/>
      <c r="I61" s="176"/>
      <c r="J61" s="177">
        <f>J92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4.88" customHeight="1">
      <c r="A62" s="10"/>
      <c r="B62" s="173"/>
      <c r="C62" s="174"/>
      <c r="D62" s="175" t="s">
        <v>691</v>
      </c>
      <c r="E62" s="176"/>
      <c r="F62" s="176"/>
      <c r="G62" s="176"/>
      <c r="H62" s="176"/>
      <c r="I62" s="176"/>
      <c r="J62" s="177">
        <f>J118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392</v>
      </c>
      <c r="E63" s="176"/>
      <c r="F63" s="176"/>
      <c r="G63" s="176"/>
      <c r="H63" s="176"/>
      <c r="I63" s="176"/>
      <c r="J63" s="177">
        <f>J123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393</v>
      </c>
      <c r="E64" s="176"/>
      <c r="F64" s="176"/>
      <c r="G64" s="176"/>
      <c r="H64" s="176"/>
      <c r="I64" s="176"/>
      <c r="J64" s="177">
        <f>J128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394</v>
      </c>
      <c r="E65" s="176"/>
      <c r="F65" s="176"/>
      <c r="G65" s="176"/>
      <c r="H65" s="176"/>
      <c r="I65" s="176"/>
      <c r="J65" s="177">
        <f>J133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7"/>
      <c r="C66" s="168"/>
      <c r="D66" s="169" t="s">
        <v>103</v>
      </c>
      <c r="E66" s="170"/>
      <c r="F66" s="170"/>
      <c r="G66" s="170"/>
      <c r="H66" s="170"/>
      <c r="I66" s="170"/>
      <c r="J66" s="171">
        <f>J145</f>
        <v>0</v>
      </c>
      <c r="K66" s="168"/>
      <c r="L66" s="17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3"/>
      <c r="C67" s="174"/>
      <c r="D67" s="175" t="s">
        <v>692</v>
      </c>
      <c r="E67" s="176"/>
      <c r="F67" s="176"/>
      <c r="G67" s="176"/>
      <c r="H67" s="176"/>
      <c r="I67" s="176"/>
      <c r="J67" s="177">
        <f>J146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693</v>
      </c>
      <c r="E68" s="176"/>
      <c r="F68" s="176"/>
      <c r="G68" s="176"/>
      <c r="H68" s="176"/>
      <c r="I68" s="176"/>
      <c r="J68" s="177">
        <f>J184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694</v>
      </c>
      <c r="E69" s="176"/>
      <c r="F69" s="176"/>
      <c r="G69" s="176"/>
      <c r="H69" s="176"/>
      <c r="I69" s="176"/>
      <c r="J69" s="177">
        <f>J215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3"/>
      <c r="C70" s="174"/>
      <c r="D70" s="175" t="s">
        <v>695</v>
      </c>
      <c r="E70" s="176"/>
      <c r="F70" s="176"/>
      <c r="G70" s="176"/>
      <c r="H70" s="176"/>
      <c r="I70" s="176"/>
      <c r="J70" s="177">
        <f>J218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6" s="2" customFormat="1" ht="6.96" customHeight="1">
      <c r="A76" s="40"/>
      <c r="B76" s="63"/>
      <c r="C76" s="64"/>
      <c r="D76" s="64"/>
      <c r="E76" s="64"/>
      <c r="F76" s="64"/>
      <c r="G76" s="64"/>
      <c r="H76" s="64"/>
      <c r="I76" s="64"/>
      <c r="J76" s="64"/>
      <c r="K76" s="64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4.96" customHeight="1">
      <c r="A77" s="40"/>
      <c r="B77" s="41"/>
      <c r="C77" s="25" t="s">
        <v>109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16</v>
      </c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162" t="str">
        <f>E7</f>
        <v>Rekonstrukce soc.zařízení u tělocvičny, Gymnázium Fr.Živného, Bohumín,Jana Palacha 794</v>
      </c>
      <c r="F80" s="34"/>
      <c r="G80" s="34"/>
      <c r="H80" s="34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97</v>
      </c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6.5" customHeight="1">
      <c r="A82" s="40"/>
      <c r="B82" s="41"/>
      <c r="C82" s="42"/>
      <c r="D82" s="42"/>
      <c r="E82" s="71" t="str">
        <f>E9</f>
        <v>D.1.2.2 - Zdravotechnické instalace</v>
      </c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21</v>
      </c>
      <c r="D84" s="42"/>
      <c r="E84" s="42"/>
      <c r="F84" s="29" t="str">
        <f>F12</f>
        <v>Nový Bohumín</v>
      </c>
      <c r="G84" s="42"/>
      <c r="H84" s="42"/>
      <c r="I84" s="34" t="s">
        <v>23</v>
      </c>
      <c r="J84" s="74" t="str">
        <f>IF(J12="","",J12)</f>
        <v>9. 6. 2025</v>
      </c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15" customHeight="1">
      <c r="A86" s="40"/>
      <c r="B86" s="41"/>
      <c r="C86" s="34" t="s">
        <v>25</v>
      </c>
      <c r="D86" s="42"/>
      <c r="E86" s="42"/>
      <c r="F86" s="29" t="str">
        <f>E15</f>
        <v xml:space="preserve">Gymnázium Fr.Živného, Bohumín,Jana Palacha 794,p. </v>
      </c>
      <c r="G86" s="42"/>
      <c r="H86" s="42"/>
      <c r="I86" s="34" t="s">
        <v>31</v>
      </c>
      <c r="J86" s="38" t="str">
        <f>E21</f>
        <v>Lenka Jerakasová</v>
      </c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15" customHeight="1">
      <c r="A87" s="40"/>
      <c r="B87" s="41"/>
      <c r="C87" s="34" t="s">
        <v>29</v>
      </c>
      <c r="D87" s="42"/>
      <c r="E87" s="42"/>
      <c r="F87" s="29" t="str">
        <f>IF(E18="","",E18)</f>
        <v>Vyplň údaj</v>
      </c>
      <c r="G87" s="42"/>
      <c r="H87" s="42"/>
      <c r="I87" s="34" t="s">
        <v>34</v>
      </c>
      <c r="J87" s="38" t="str">
        <f>E24</f>
        <v xml:space="preserve">Lenka Jerakasová </v>
      </c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0.32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11" customFormat="1" ht="29.28" customHeight="1">
      <c r="A89" s="179"/>
      <c r="B89" s="180"/>
      <c r="C89" s="181" t="s">
        <v>110</v>
      </c>
      <c r="D89" s="182" t="s">
        <v>58</v>
      </c>
      <c r="E89" s="182" t="s">
        <v>54</v>
      </c>
      <c r="F89" s="182" t="s">
        <v>55</v>
      </c>
      <c r="G89" s="182" t="s">
        <v>111</v>
      </c>
      <c r="H89" s="182" t="s">
        <v>112</v>
      </c>
      <c r="I89" s="182" t="s">
        <v>113</v>
      </c>
      <c r="J89" s="182" t="s">
        <v>101</v>
      </c>
      <c r="K89" s="183" t="s">
        <v>114</v>
      </c>
      <c r="L89" s="184"/>
      <c r="M89" s="94" t="s">
        <v>19</v>
      </c>
      <c r="N89" s="95" t="s">
        <v>43</v>
      </c>
      <c r="O89" s="95" t="s">
        <v>115</v>
      </c>
      <c r="P89" s="95" t="s">
        <v>116</v>
      </c>
      <c r="Q89" s="95" t="s">
        <v>117</v>
      </c>
      <c r="R89" s="95" t="s">
        <v>118</v>
      </c>
      <c r="S89" s="95" t="s">
        <v>119</v>
      </c>
      <c r="T89" s="96" t="s">
        <v>120</v>
      </c>
      <c r="U89" s="179"/>
      <c r="V89" s="179"/>
      <c r="W89" s="179"/>
      <c r="X89" s="179"/>
      <c r="Y89" s="179"/>
      <c r="Z89" s="179"/>
      <c r="AA89" s="179"/>
      <c r="AB89" s="179"/>
      <c r="AC89" s="179"/>
      <c r="AD89" s="179"/>
      <c r="AE89" s="179"/>
    </row>
    <row r="90" s="2" customFormat="1" ht="22.8" customHeight="1">
      <c r="A90" s="40"/>
      <c r="B90" s="41"/>
      <c r="C90" s="101" t="s">
        <v>121</v>
      </c>
      <c r="D90" s="42"/>
      <c r="E90" s="42"/>
      <c r="F90" s="42"/>
      <c r="G90" s="42"/>
      <c r="H90" s="42"/>
      <c r="I90" s="42"/>
      <c r="J90" s="185">
        <f>BK90</f>
        <v>0</v>
      </c>
      <c r="K90" s="42"/>
      <c r="L90" s="46"/>
      <c r="M90" s="97"/>
      <c r="N90" s="186"/>
      <c r="O90" s="98"/>
      <c r="P90" s="187">
        <f>P91+P145</f>
        <v>0</v>
      </c>
      <c r="Q90" s="98"/>
      <c r="R90" s="187">
        <f>R91+R145</f>
        <v>2.9272750000000003</v>
      </c>
      <c r="S90" s="98"/>
      <c r="T90" s="188">
        <f>T91+T145</f>
        <v>0.92802999999999991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72</v>
      </c>
      <c r="AU90" s="19" t="s">
        <v>102</v>
      </c>
      <c r="BK90" s="189">
        <f>BK91+BK145</f>
        <v>0</v>
      </c>
    </row>
    <row r="91" s="12" customFormat="1" ht="25.92" customHeight="1">
      <c r="A91" s="12"/>
      <c r="B91" s="190"/>
      <c r="C91" s="191"/>
      <c r="D91" s="192" t="s">
        <v>72</v>
      </c>
      <c r="E91" s="193" t="s">
        <v>401</v>
      </c>
      <c r="F91" s="193" t="s">
        <v>402</v>
      </c>
      <c r="G91" s="191"/>
      <c r="H91" s="191"/>
      <c r="I91" s="194"/>
      <c r="J91" s="195">
        <f>BK91</f>
        <v>0</v>
      </c>
      <c r="K91" s="191"/>
      <c r="L91" s="196"/>
      <c r="M91" s="197"/>
      <c r="N91" s="198"/>
      <c r="O91" s="198"/>
      <c r="P91" s="199">
        <f>P92+P123+P128+P133</f>
        <v>0</v>
      </c>
      <c r="Q91" s="198"/>
      <c r="R91" s="199">
        <f>R92+R123+R128+R133</f>
        <v>2.7230000000000003</v>
      </c>
      <c r="S91" s="198"/>
      <c r="T91" s="200">
        <f>T92+T123+T128+T133</f>
        <v>0.42499999999999999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1" t="s">
        <v>81</v>
      </c>
      <c r="AT91" s="202" t="s">
        <v>72</v>
      </c>
      <c r="AU91" s="202" t="s">
        <v>73</v>
      </c>
      <c r="AY91" s="201" t="s">
        <v>124</v>
      </c>
      <c r="BK91" s="203">
        <f>BK92+BK123+BK128+BK133</f>
        <v>0</v>
      </c>
    </row>
    <row r="92" s="12" customFormat="1" ht="22.8" customHeight="1">
      <c r="A92" s="12"/>
      <c r="B92" s="190"/>
      <c r="C92" s="191"/>
      <c r="D92" s="192" t="s">
        <v>72</v>
      </c>
      <c r="E92" s="204" t="s">
        <v>81</v>
      </c>
      <c r="F92" s="204" t="s">
        <v>696</v>
      </c>
      <c r="G92" s="191"/>
      <c r="H92" s="191"/>
      <c r="I92" s="194"/>
      <c r="J92" s="205">
        <f>BK92</f>
        <v>0</v>
      </c>
      <c r="K92" s="191"/>
      <c r="L92" s="196"/>
      <c r="M92" s="197"/>
      <c r="N92" s="198"/>
      <c r="O92" s="198"/>
      <c r="P92" s="199">
        <f>P93+SUM(P94:P118)</f>
        <v>0</v>
      </c>
      <c r="Q92" s="198"/>
      <c r="R92" s="199">
        <f>R93+SUM(R94:R118)</f>
        <v>2.4990000000000001</v>
      </c>
      <c r="S92" s="198"/>
      <c r="T92" s="200">
        <f>T93+SUM(T94:T118)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1" t="s">
        <v>81</v>
      </c>
      <c r="AT92" s="202" t="s">
        <v>72</v>
      </c>
      <c r="AU92" s="202" t="s">
        <v>81</v>
      </c>
      <c r="AY92" s="201" t="s">
        <v>124</v>
      </c>
      <c r="BK92" s="203">
        <f>BK93+SUM(BK94:BK118)</f>
        <v>0</v>
      </c>
    </row>
    <row r="93" s="2" customFormat="1" ht="16.5" customHeight="1">
      <c r="A93" s="40"/>
      <c r="B93" s="41"/>
      <c r="C93" s="206" t="s">
        <v>81</v>
      </c>
      <c r="D93" s="206" t="s">
        <v>127</v>
      </c>
      <c r="E93" s="207" t="s">
        <v>697</v>
      </c>
      <c r="F93" s="208" t="s">
        <v>698</v>
      </c>
      <c r="G93" s="209" t="s">
        <v>433</v>
      </c>
      <c r="H93" s="210">
        <v>3.3599999999999999</v>
      </c>
      <c r="I93" s="211"/>
      <c r="J93" s="212">
        <f>ROUND(I93*H93,2)</f>
        <v>0</v>
      </c>
      <c r="K93" s="208" t="s">
        <v>131</v>
      </c>
      <c r="L93" s="46"/>
      <c r="M93" s="213" t="s">
        <v>19</v>
      </c>
      <c r="N93" s="214" t="s">
        <v>44</v>
      </c>
      <c r="O93" s="86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146</v>
      </c>
      <c r="AT93" s="217" t="s">
        <v>127</v>
      </c>
      <c r="AU93" s="217" t="s">
        <v>83</v>
      </c>
      <c r="AY93" s="19" t="s">
        <v>124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81</v>
      </c>
      <c r="BK93" s="218">
        <f>ROUND(I93*H93,2)</f>
        <v>0</v>
      </c>
      <c r="BL93" s="19" t="s">
        <v>146</v>
      </c>
      <c r="BM93" s="217" t="s">
        <v>699</v>
      </c>
    </row>
    <row r="94" s="2" customFormat="1">
      <c r="A94" s="40"/>
      <c r="B94" s="41"/>
      <c r="C94" s="42"/>
      <c r="D94" s="219" t="s">
        <v>134</v>
      </c>
      <c r="E94" s="42"/>
      <c r="F94" s="220" t="s">
        <v>700</v>
      </c>
      <c r="G94" s="42"/>
      <c r="H94" s="42"/>
      <c r="I94" s="221"/>
      <c r="J94" s="42"/>
      <c r="K94" s="42"/>
      <c r="L94" s="46"/>
      <c r="M94" s="222"/>
      <c r="N94" s="22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134</v>
      </c>
      <c r="AU94" s="19" t="s">
        <v>83</v>
      </c>
    </row>
    <row r="95" s="14" customFormat="1">
      <c r="A95" s="14"/>
      <c r="B95" s="250"/>
      <c r="C95" s="251"/>
      <c r="D95" s="241" t="s">
        <v>316</v>
      </c>
      <c r="E95" s="252" t="s">
        <v>19</v>
      </c>
      <c r="F95" s="253" t="s">
        <v>701</v>
      </c>
      <c r="G95" s="251"/>
      <c r="H95" s="254">
        <v>3.3599999999999999</v>
      </c>
      <c r="I95" s="255"/>
      <c r="J95" s="251"/>
      <c r="K95" s="251"/>
      <c r="L95" s="256"/>
      <c r="M95" s="257"/>
      <c r="N95" s="258"/>
      <c r="O95" s="258"/>
      <c r="P95" s="258"/>
      <c r="Q95" s="258"/>
      <c r="R95" s="258"/>
      <c r="S95" s="258"/>
      <c r="T95" s="259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60" t="s">
        <v>316</v>
      </c>
      <c r="AU95" s="260" t="s">
        <v>83</v>
      </c>
      <c r="AV95" s="14" t="s">
        <v>83</v>
      </c>
      <c r="AW95" s="14" t="s">
        <v>33</v>
      </c>
      <c r="AX95" s="14" t="s">
        <v>73</v>
      </c>
      <c r="AY95" s="260" t="s">
        <v>124</v>
      </c>
    </row>
    <row r="96" s="15" customFormat="1">
      <c r="A96" s="15"/>
      <c r="B96" s="261"/>
      <c r="C96" s="262"/>
      <c r="D96" s="241" t="s">
        <v>316</v>
      </c>
      <c r="E96" s="263" t="s">
        <v>19</v>
      </c>
      <c r="F96" s="264" t="s">
        <v>319</v>
      </c>
      <c r="G96" s="262"/>
      <c r="H96" s="265">
        <v>3.3599999999999999</v>
      </c>
      <c r="I96" s="266"/>
      <c r="J96" s="262"/>
      <c r="K96" s="262"/>
      <c r="L96" s="267"/>
      <c r="M96" s="268"/>
      <c r="N96" s="269"/>
      <c r="O96" s="269"/>
      <c r="P96" s="269"/>
      <c r="Q96" s="269"/>
      <c r="R96" s="269"/>
      <c r="S96" s="269"/>
      <c r="T96" s="270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T96" s="271" t="s">
        <v>316</v>
      </c>
      <c r="AU96" s="271" t="s">
        <v>83</v>
      </c>
      <c r="AV96" s="15" t="s">
        <v>146</v>
      </c>
      <c r="AW96" s="15" t="s">
        <v>33</v>
      </c>
      <c r="AX96" s="15" t="s">
        <v>81</v>
      </c>
      <c r="AY96" s="271" t="s">
        <v>124</v>
      </c>
    </row>
    <row r="97" s="2" customFormat="1" ht="37.8" customHeight="1">
      <c r="A97" s="40"/>
      <c r="B97" s="41"/>
      <c r="C97" s="206" t="s">
        <v>83</v>
      </c>
      <c r="D97" s="206" t="s">
        <v>127</v>
      </c>
      <c r="E97" s="207" t="s">
        <v>702</v>
      </c>
      <c r="F97" s="208" t="s">
        <v>703</v>
      </c>
      <c r="G97" s="209" t="s">
        <v>433</v>
      </c>
      <c r="H97" s="210">
        <v>1.8899999999999999</v>
      </c>
      <c r="I97" s="211"/>
      <c r="J97" s="212">
        <f>ROUND(I97*H97,2)</f>
        <v>0</v>
      </c>
      <c r="K97" s="208" t="s">
        <v>131</v>
      </c>
      <c r="L97" s="46"/>
      <c r="M97" s="213" t="s">
        <v>19</v>
      </c>
      <c r="N97" s="214" t="s">
        <v>44</v>
      </c>
      <c r="O97" s="86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146</v>
      </c>
      <c r="AT97" s="217" t="s">
        <v>127</v>
      </c>
      <c r="AU97" s="217" t="s">
        <v>83</v>
      </c>
      <c r="AY97" s="19" t="s">
        <v>124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81</v>
      </c>
      <c r="BK97" s="218">
        <f>ROUND(I97*H97,2)</f>
        <v>0</v>
      </c>
      <c r="BL97" s="19" t="s">
        <v>146</v>
      </c>
      <c r="BM97" s="217" t="s">
        <v>704</v>
      </c>
    </row>
    <row r="98" s="2" customFormat="1">
      <c r="A98" s="40"/>
      <c r="B98" s="41"/>
      <c r="C98" s="42"/>
      <c r="D98" s="219" t="s">
        <v>134</v>
      </c>
      <c r="E98" s="42"/>
      <c r="F98" s="220" t="s">
        <v>705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134</v>
      </c>
      <c r="AU98" s="19" t="s">
        <v>83</v>
      </c>
    </row>
    <row r="99" s="2" customFormat="1" ht="24.15" customHeight="1">
      <c r="A99" s="40"/>
      <c r="B99" s="41"/>
      <c r="C99" s="206" t="s">
        <v>141</v>
      </c>
      <c r="D99" s="206" t="s">
        <v>127</v>
      </c>
      <c r="E99" s="207" t="s">
        <v>706</v>
      </c>
      <c r="F99" s="208" t="s">
        <v>707</v>
      </c>
      <c r="G99" s="209" t="s">
        <v>433</v>
      </c>
      <c r="H99" s="210">
        <v>1.8899999999999999</v>
      </c>
      <c r="I99" s="211"/>
      <c r="J99" s="212">
        <f>ROUND(I99*H99,2)</f>
        <v>0</v>
      </c>
      <c r="K99" s="208" t="s">
        <v>131</v>
      </c>
      <c r="L99" s="46"/>
      <c r="M99" s="213" t="s">
        <v>19</v>
      </c>
      <c r="N99" s="214" t="s">
        <v>44</v>
      </c>
      <c r="O99" s="86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146</v>
      </c>
      <c r="AT99" s="217" t="s">
        <v>127</v>
      </c>
      <c r="AU99" s="217" t="s">
        <v>83</v>
      </c>
      <c r="AY99" s="19" t="s">
        <v>124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81</v>
      </c>
      <c r="BK99" s="218">
        <f>ROUND(I99*H99,2)</f>
        <v>0</v>
      </c>
      <c r="BL99" s="19" t="s">
        <v>146</v>
      </c>
      <c r="BM99" s="217" t="s">
        <v>708</v>
      </c>
    </row>
    <row r="100" s="2" customFormat="1">
      <c r="A100" s="40"/>
      <c r="B100" s="41"/>
      <c r="C100" s="42"/>
      <c r="D100" s="219" t="s">
        <v>134</v>
      </c>
      <c r="E100" s="42"/>
      <c r="F100" s="220" t="s">
        <v>709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134</v>
      </c>
      <c r="AU100" s="19" t="s">
        <v>83</v>
      </c>
    </row>
    <row r="101" s="2" customFormat="1" ht="24.15" customHeight="1">
      <c r="A101" s="40"/>
      <c r="B101" s="41"/>
      <c r="C101" s="206" t="s">
        <v>146</v>
      </c>
      <c r="D101" s="206" t="s">
        <v>127</v>
      </c>
      <c r="E101" s="207" t="s">
        <v>710</v>
      </c>
      <c r="F101" s="208" t="s">
        <v>711</v>
      </c>
      <c r="G101" s="209" t="s">
        <v>433</v>
      </c>
      <c r="H101" s="210">
        <v>1.8899999999999999</v>
      </c>
      <c r="I101" s="211"/>
      <c r="J101" s="212">
        <f>ROUND(I101*H101,2)</f>
        <v>0</v>
      </c>
      <c r="K101" s="208" t="s">
        <v>131</v>
      </c>
      <c r="L101" s="46"/>
      <c r="M101" s="213" t="s">
        <v>19</v>
      </c>
      <c r="N101" s="214" t="s">
        <v>44</v>
      </c>
      <c r="O101" s="86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146</v>
      </c>
      <c r="AT101" s="217" t="s">
        <v>127</v>
      </c>
      <c r="AU101" s="217" t="s">
        <v>83</v>
      </c>
      <c r="AY101" s="19" t="s">
        <v>124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81</v>
      </c>
      <c r="BK101" s="218">
        <f>ROUND(I101*H101,2)</f>
        <v>0</v>
      </c>
      <c r="BL101" s="19" t="s">
        <v>146</v>
      </c>
      <c r="BM101" s="217" t="s">
        <v>712</v>
      </c>
    </row>
    <row r="102" s="2" customFormat="1">
      <c r="A102" s="40"/>
      <c r="B102" s="41"/>
      <c r="C102" s="42"/>
      <c r="D102" s="219" t="s">
        <v>134</v>
      </c>
      <c r="E102" s="42"/>
      <c r="F102" s="220" t="s">
        <v>713</v>
      </c>
      <c r="G102" s="42"/>
      <c r="H102" s="42"/>
      <c r="I102" s="221"/>
      <c r="J102" s="42"/>
      <c r="K102" s="42"/>
      <c r="L102" s="46"/>
      <c r="M102" s="222"/>
      <c r="N102" s="22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134</v>
      </c>
      <c r="AU102" s="19" t="s">
        <v>83</v>
      </c>
    </row>
    <row r="103" s="2" customFormat="1" ht="24.15" customHeight="1">
      <c r="A103" s="40"/>
      <c r="B103" s="41"/>
      <c r="C103" s="206" t="s">
        <v>151</v>
      </c>
      <c r="D103" s="206" t="s">
        <v>127</v>
      </c>
      <c r="E103" s="207" t="s">
        <v>714</v>
      </c>
      <c r="F103" s="208" t="s">
        <v>715</v>
      </c>
      <c r="G103" s="209" t="s">
        <v>433</v>
      </c>
      <c r="H103" s="210">
        <v>1.8899999999999999</v>
      </c>
      <c r="I103" s="211"/>
      <c r="J103" s="212">
        <f>ROUND(I103*H103,2)</f>
        <v>0</v>
      </c>
      <c r="K103" s="208" t="s">
        <v>131</v>
      </c>
      <c r="L103" s="46"/>
      <c r="M103" s="213" t="s">
        <v>19</v>
      </c>
      <c r="N103" s="214" t="s">
        <v>44</v>
      </c>
      <c r="O103" s="86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146</v>
      </c>
      <c r="AT103" s="217" t="s">
        <v>127</v>
      </c>
      <c r="AU103" s="217" t="s">
        <v>83</v>
      </c>
      <c r="AY103" s="19" t="s">
        <v>124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81</v>
      </c>
      <c r="BK103" s="218">
        <f>ROUND(I103*H103,2)</f>
        <v>0</v>
      </c>
      <c r="BL103" s="19" t="s">
        <v>146</v>
      </c>
      <c r="BM103" s="217" t="s">
        <v>716</v>
      </c>
    </row>
    <row r="104" s="2" customFormat="1">
      <c r="A104" s="40"/>
      <c r="B104" s="41"/>
      <c r="C104" s="42"/>
      <c r="D104" s="219" t="s">
        <v>134</v>
      </c>
      <c r="E104" s="42"/>
      <c r="F104" s="220" t="s">
        <v>717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134</v>
      </c>
      <c r="AU104" s="19" t="s">
        <v>83</v>
      </c>
    </row>
    <row r="105" s="2" customFormat="1" ht="24.15" customHeight="1">
      <c r="A105" s="40"/>
      <c r="B105" s="41"/>
      <c r="C105" s="206" t="s">
        <v>156</v>
      </c>
      <c r="D105" s="206" t="s">
        <v>127</v>
      </c>
      <c r="E105" s="207" t="s">
        <v>718</v>
      </c>
      <c r="F105" s="208" t="s">
        <v>719</v>
      </c>
      <c r="G105" s="209" t="s">
        <v>164</v>
      </c>
      <c r="H105" s="210">
        <v>4.2530000000000001</v>
      </c>
      <c r="I105" s="211"/>
      <c r="J105" s="212">
        <f>ROUND(I105*H105,2)</f>
        <v>0</v>
      </c>
      <c r="K105" s="208" t="s">
        <v>131</v>
      </c>
      <c r="L105" s="46"/>
      <c r="M105" s="213" t="s">
        <v>19</v>
      </c>
      <c r="N105" s="214" t="s">
        <v>44</v>
      </c>
      <c r="O105" s="86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146</v>
      </c>
      <c r="AT105" s="217" t="s">
        <v>127</v>
      </c>
      <c r="AU105" s="217" t="s">
        <v>83</v>
      </c>
      <c r="AY105" s="19" t="s">
        <v>124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9" t="s">
        <v>81</v>
      </c>
      <c r="BK105" s="218">
        <f>ROUND(I105*H105,2)</f>
        <v>0</v>
      </c>
      <c r="BL105" s="19" t="s">
        <v>146</v>
      </c>
      <c r="BM105" s="217" t="s">
        <v>720</v>
      </c>
    </row>
    <row r="106" s="2" customFormat="1">
      <c r="A106" s="40"/>
      <c r="B106" s="41"/>
      <c r="C106" s="42"/>
      <c r="D106" s="219" t="s">
        <v>134</v>
      </c>
      <c r="E106" s="42"/>
      <c r="F106" s="220" t="s">
        <v>721</v>
      </c>
      <c r="G106" s="42"/>
      <c r="H106" s="42"/>
      <c r="I106" s="221"/>
      <c r="J106" s="42"/>
      <c r="K106" s="42"/>
      <c r="L106" s="46"/>
      <c r="M106" s="222"/>
      <c r="N106" s="223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134</v>
      </c>
      <c r="AU106" s="19" t="s">
        <v>83</v>
      </c>
    </row>
    <row r="107" s="14" customFormat="1">
      <c r="A107" s="14"/>
      <c r="B107" s="250"/>
      <c r="C107" s="251"/>
      <c r="D107" s="241" t="s">
        <v>316</v>
      </c>
      <c r="E107" s="252" t="s">
        <v>19</v>
      </c>
      <c r="F107" s="253" t="s">
        <v>722</v>
      </c>
      <c r="G107" s="251"/>
      <c r="H107" s="254">
        <v>1.8899999999999999</v>
      </c>
      <c r="I107" s="255"/>
      <c r="J107" s="251"/>
      <c r="K107" s="251"/>
      <c r="L107" s="256"/>
      <c r="M107" s="257"/>
      <c r="N107" s="258"/>
      <c r="O107" s="258"/>
      <c r="P107" s="258"/>
      <c r="Q107" s="258"/>
      <c r="R107" s="258"/>
      <c r="S107" s="258"/>
      <c r="T107" s="259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60" t="s">
        <v>316</v>
      </c>
      <c r="AU107" s="260" t="s">
        <v>83</v>
      </c>
      <c r="AV107" s="14" t="s">
        <v>83</v>
      </c>
      <c r="AW107" s="14" t="s">
        <v>33</v>
      </c>
      <c r="AX107" s="14" t="s">
        <v>73</v>
      </c>
      <c r="AY107" s="260" t="s">
        <v>124</v>
      </c>
    </row>
    <row r="108" s="15" customFormat="1">
      <c r="A108" s="15"/>
      <c r="B108" s="261"/>
      <c r="C108" s="262"/>
      <c r="D108" s="241" t="s">
        <v>316</v>
      </c>
      <c r="E108" s="263" t="s">
        <v>19</v>
      </c>
      <c r="F108" s="264" t="s">
        <v>319</v>
      </c>
      <c r="G108" s="262"/>
      <c r="H108" s="265">
        <v>1.8899999999999999</v>
      </c>
      <c r="I108" s="266"/>
      <c r="J108" s="262"/>
      <c r="K108" s="262"/>
      <c r="L108" s="267"/>
      <c r="M108" s="268"/>
      <c r="N108" s="269"/>
      <c r="O108" s="269"/>
      <c r="P108" s="269"/>
      <c r="Q108" s="269"/>
      <c r="R108" s="269"/>
      <c r="S108" s="269"/>
      <c r="T108" s="270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71" t="s">
        <v>316</v>
      </c>
      <c r="AU108" s="271" t="s">
        <v>83</v>
      </c>
      <c r="AV108" s="15" t="s">
        <v>146</v>
      </c>
      <c r="AW108" s="15" t="s">
        <v>33</v>
      </c>
      <c r="AX108" s="15" t="s">
        <v>81</v>
      </c>
      <c r="AY108" s="271" t="s">
        <v>124</v>
      </c>
    </row>
    <row r="109" s="14" customFormat="1">
      <c r="A109" s="14"/>
      <c r="B109" s="250"/>
      <c r="C109" s="251"/>
      <c r="D109" s="241" t="s">
        <v>316</v>
      </c>
      <c r="E109" s="251"/>
      <c r="F109" s="253" t="s">
        <v>723</v>
      </c>
      <c r="G109" s="251"/>
      <c r="H109" s="254">
        <v>4.2530000000000001</v>
      </c>
      <c r="I109" s="255"/>
      <c r="J109" s="251"/>
      <c r="K109" s="251"/>
      <c r="L109" s="256"/>
      <c r="M109" s="257"/>
      <c r="N109" s="258"/>
      <c r="O109" s="258"/>
      <c r="P109" s="258"/>
      <c r="Q109" s="258"/>
      <c r="R109" s="258"/>
      <c r="S109" s="258"/>
      <c r="T109" s="259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60" t="s">
        <v>316</v>
      </c>
      <c r="AU109" s="260" t="s">
        <v>83</v>
      </c>
      <c r="AV109" s="14" t="s">
        <v>83</v>
      </c>
      <c r="AW109" s="14" t="s">
        <v>4</v>
      </c>
      <c r="AX109" s="14" t="s">
        <v>81</v>
      </c>
      <c r="AY109" s="260" t="s">
        <v>124</v>
      </c>
    </row>
    <row r="110" s="2" customFormat="1" ht="24.15" customHeight="1">
      <c r="A110" s="40"/>
      <c r="B110" s="41"/>
      <c r="C110" s="206" t="s">
        <v>161</v>
      </c>
      <c r="D110" s="206" t="s">
        <v>127</v>
      </c>
      <c r="E110" s="207" t="s">
        <v>724</v>
      </c>
      <c r="F110" s="208" t="s">
        <v>725</v>
      </c>
      <c r="G110" s="209" t="s">
        <v>433</v>
      </c>
      <c r="H110" s="210">
        <v>1.47</v>
      </c>
      <c r="I110" s="211"/>
      <c r="J110" s="212">
        <f>ROUND(I110*H110,2)</f>
        <v>0</v>
      </c>
      <c r="K110" s="208" t="s">
        <v>131</v>
      </c>
      <c r="L110" s="46"/>
      <c r="M110" s="213" t="s">
        <v>19</v>
      </c>
      <c r="N110" s="214" t="s">
        <v>44</v>
      </c>
      <c r="O110" s="86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146</v>
      </c>
      <c r="AT110" s="217" t="s">
        <v>127</v>
      </c>
      <c r="AU110" s="217" t="s">
        <v>83</v>
      </c>
      <c r="AY110" s="19" t="s">
        <v>124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81</v>
      </c>
      <c r="BK110" s="218">
        <f>ROUND(I110*H110,2)</f>
        <v>0</v>
      </c>
      <c r="BL110" s="19" t="s">
        <v>146</v>
      </c>
      <c r="BM110" s="217" t="s">
        <v>726</v>
      </c>
    </row>
    <row r="111" s="2" customFormat="1">
      <c r="A111" s="40"/>
      <c r="B111" s="41"/>
      <c r="C111" s="42"/>
      <c r="D111" s="219" t="s">
        <v>134</v>
      </c>
      <c r="E111" s="42"/>
      <c r="F111" s="220" t="s">
        <v>727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134</v>
      </c>
      <c r="AU111" s="19" t="s">
        <v>83</v>
      </c>
    </row>
    <row r="112" s="2" customFormat="1" ht="37.8" customHeight="1">
      <c r="A112" s="40"/>
      <c r="B112" s="41"/>
      <c r="C112" s="206" t="s">
        <v>169</v>
      </c>
      <c r="D112" s="206" t="s">
        <v>127</v>
      </c>
      <c r="E112" s="207" t="s">
        <v>728</v>
      </c>
      <c r="F112" s="208" t="s">
        <v>729</v>
      </c>
      <c r="G112" s="209" t="s">
        <v>433</v>
      </c>
      <c r="H112" s="210">
        <v>1.47</v>
      </c>
      <c r="I112" s="211"/>
      <c r="J112" s="212">
        <f>ROUND(I112*H112,2)</f>
        <v>0</v>
      </c>
      <c r="K112" s="208" t="s">
        <v>131</v>
      </c>
      <c r="L112" s="46"/>
      <c r="M112" s="213" t="s">
        <v>19</v>
      </c>
      <c r="N112" s="214" t="s">
        <v>44</v>
      </c>
      <c r="O112" s="86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7" t="s">
        <v>146</v>
      </c>
      <c r="AT112" s="217" t="s">
        <v>127</v>
      </c>
      <c r="AU112" s="217" t="s">
        <v>83</v>
      </c>
      <c r="AY112" s="19" t="s">
        <v>124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9" t="s">
        <v>81</v>
      </c>
      <c r="BK112" s="218">
        <f>ROUND(I112*H112,2)</f>
        <v>0</v>
      </c>
      <c r="BL112" s="19" t="s">
        <v>146</v>
      </c>
      <c r="BM112" s="217" t="s">
        <v>730</v>
      </c>
    </row>
    <row r="113" s="2" customFormat="1">
      <c r="A113" s="40"/>
      <c r="B113" s="41"/>
      <c r="C113" s="42"/>
      <c r="D113" s="219" t="s">
        <v>134</v>
      </c>
      <c r="E113" s="42"/>
      <c r="F113" s="220" t="s">
        <v>731</v>
      </c>
      <c r="G113" s="42"/>
      <c r="H113" s="42"/>
      <c r="I113" s="221"/>
      <c r="J113" s="42"/>
      <c r="K113" s="42"/>
      <c r="L113" s="46"/>
      <c r="M113" s="222"/>
      <c r="N113" s="223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134</v>
      </c>
      <c r="AU113" s="19" t="s">
        <v>83</v>
      </c>
    </row>
    <row r="114" s="14" customFormat="1">
      <c r="A114" s="14"/>
      <c r="B114" s="250"/>
      <c r="C114" s="251"/>
      <c r="D114" s="241" t="s">
        <v>316</v>
      </c>
      <c r="E114" s="252" t="s">
        <v>19</v>
      </c>
      <c r="F114" s="253" t="s">
        <v>732</v>
      </c>
      <c r="G114" s="251"/>
      <c r="H114" s="254">
        <v>1.47</v>
      </c>
      <c r="I114" s="255"/>
      <c r="J114" s="251"/>
      <c r="K114" s="251"/>
      <c r="L114" s="256"/>
      <c r="M114" s="257"/>
      <c r="N114" s="258"/>
      <c r="O114" s="258"/>
      <c r="P114" s="258"/>
      <c r="Q114" s="258"/>
      <c r="R114" s="258"/>
      <c r="S114" s="258"/>
      <c r="T114" s="259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60" t="s">
        <v>316</v>
      </c>
      <c r="AU114" s="260" t="s">
        <v>83</v>
      </c>
      <c r="AV114" s="14" t="s">
        <v>83</v>
      </c>
      <c r="AW114" s="14" t="s">
        <v>33</v>
      </c>
      <c r="AX114" s="14" t="s">
        <v>73</v>
      </c>
      <c r="AY114" s="260" t="s">
        <v>124</v>
      </c>
    </row>
    <row r="115" s="15" customFormat="1">
      <c r="A115" s="15"/>
      <c r="B115" s="261"/>
      <c r="C115" s="262"/>
      <c r="D115" s="241" t="s">
        <v>316</v>
      </c>
      <c r="E115" s="263" t="s">
        <v>19</v>
      </c>
      <c r="F115" s="264" t="s">
        <v>319</v>
      </c>
      <c r="G115" s="262"/>
      <c r="H115" s="265">
        <v>1.47</v>
      </c>
      <c r="I115" s="266"/>
      <c r="J115" s="262"/>
      <c r="K115" s="262"/>
      <c r="L115" s="267"/>
      <c r="M115" s="268"/>
      <c r="N115" s="269"/>
      <c r="O115" s="269"/>
      <c r="P115" s="269"/>
      <c r="Q115" s="269"/>
      <c r="R115" s="269"/>
      <c r="S115" s="269"/>
      <c r="T115" s="270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71" t="s">
        <v>316</v>
      </c>
      <c r="AU115" s="271" t="s">
        <v>83</v>
      </c>
      <c r="AV115" s="15" t="s">
        <v>146</v>
      </c>
      <c r="AW115" s="15" t="s">
        <v>33</v>
      </c>
      <c r="AX115" s="15" t="s">
        <v>81</v>
      </c>
      <c r="AY115" s="271" t="s">
        <v>124</v>
      </c>
    </row>
    <row r="116" s="2" customFormat="1" ht="16.5" customHeight="1">
      <c r="A116" s="40"/>
      <c r="B116" s="41"/>
      <c r="C116" s="224" t="s">
        <v>174</v>
      </c>
      <c r="D116" s="224" t="s">
        <v>175</v>
      </c>
      <c r="E116" s="225" t="s">
        <v>733</v>
      </c>
      <c r="F116" s="226" t="s">
        <v>734</v>
      </c>
      <c r="G116" s="227" t="s">
        <v>164</v>
      </c>
      <c r="H116" s="228">
        <v>2.4990000000000001</v>
      </c>
      <c r="I116" s="229"/>
      <c r="J116" s="230">
        <f>ROUND(I116*H116,2)</f>
        <v>0</v>
      </c>
      <c r="K116" s="226" t="s">
        <v>131</v>
      </c>
      <c r="L116" s="231"/>
      <c r="M116" s="232" t="s">
        <v>19</v>
      </c>
      <c r="N116" s="233" t="s">
        <v>44</v>
      </c>
      <c r="O116" s="86"/>
      <c r="P116" s="215">
        <f>O116*H116</f>
        <v>0</v>
      </c>
      <c r="Q116" s="215">
        <v>1</v>
      </c>
      <c r="R116" s="215">
        <f>Q116*H116</f>
        <v>2.4990000000000001</v>
      </c>
      <c r="S116" s="215">
        <v>0</v>
      </c>
      <c r="T116" s="21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7" t="s">
        <v>169</v>
      </c>
      <c r="AT116" s="217" t="s">
        <v>175</v>
      </c>
      <c r="AU116" s="217" t="s">
        <v>83</v>
      </c>
      <c r="AY116" s="19" t="s">
        <v>124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9" t="s">
        <v>81</v>
      </c>
      <c r="BK116" s="218">
        <f>ROUND(I116*H116,2)</f>
        <v>0</v>
      </c>
      <c r="BL116" s="19" t="s">
        <v>146</v>
      </c>
      <c r="BM116" s="217" t="s">
        <v>735</v>
      </c>
    </row>
    <row r="117" s="14" customFormat="1">
      <c r="A117" s="14"/>
      <c r="B117" s="250"/>
      <c r="C117" s="251"/>
      <c r="D117" s="241" t="s">
        <v>316</v>
      </c>
      <c r="E117" s="251"/>
      <c r="F117" s="253" t="s">
        <v>736</v>
      </c>
      <c r="G117" s="251"/>
      <c r="H117" s="254">
        <v>2.4990000000000001</v>
      </c>
      <c r="I117" s="255"/>
      <c r="J117" s="251"/>
      <c r="K117" s="251"/>
      <c r="L117" s="256"/>
      <c r="M117" s="257"/>
      <c r="N117" s="258"/>
      <c r="O117" s="258"/>
      <c r="P117" s="258"/>
      <c r="Q117" s="258"/>
      <c r="R117" s="258"/>
      <c r="S117" s="258"/>
      <c r="T117" s="259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60" t="s">
        <v>316</v>
      </c>
      <c r="AU117" s="260" t="s">
        <v>83</v>
      </c>
      <c r="AV117" s="14" t="s">
        <v>83</v>
      </c>
      <c r="AW117" s="14" t="s">
        <v>4</v>
      </c>
      <c r="AX117" s="14" t="s">
        <v>81</v>
      </c>
      <c r="AY117" s="260" t="s">
        <v>124</v>
      </c>
    </row>
    <row r="118" s="12" customFormat="1" ht="20.88" customHeight="1">
      <c r="A118" s="12"/>
      <c r="B118" s="190"/>
      <c r="C118" s="191"/>
      <c r="D118" s="192" t="s">
        <v>72</v>
      </c>
      <c r="E118" s="204" t="s">
        <v>146</v>
      </c>
      <c r="F118" s="204" t="s">
        <v>737</v>
      </c>
      <c r="G118" s="191"/>
      <c r="H118" s="191"/>
      <c r="I118" s="194"/>
      <c r="J118" s="205">
        <f>BK118</f>
        <v>0</v>
      </c>
      <c r="K118" s="191"/>
      <c r="L118" s="196"/>
      <c r="M118" s="197"/>
      <c r="N118" s="198"/>
      <c r="O118" s="198"/>
      <c r="P118" s="199">
        <f>SUM(P119:P122)</f>
        <v>0</v>
      </c>
      <c r="Q118" s="198"/>
      <c r="R118" s="199">
        <f>SUM(R119:R122)</f>
        <v>0</v>
      </c>
      <c r="S118" s="198"/>
      <c r="T118" s="200">
        <f>SUM(T119:T122)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1" t="s">
        <v>81</v>
      </c>
      <c r="AT118" s="202" t="s">
        <v>72</v>
      </c>
      <c r="AU118" s="202" t="s">
        <v>83</v>
      </c>
      <c r="AY118" s="201" t="s">
        <v>124</v>
      </c>
      <c r="BK118" s="203">
        <f>SUM(BK119:BK122)</f>
        <v>0</v>
      </c>
    </row>
    <row r="119" s="2" customFormat="1" ht="16.5" customHeight="1">
      <c r="A119" s="40"/>
      <c r="B119" s="41"/>
      <c r="C119" s="206" t="s">
        <v>180</v>
      </c>
      <c r="D119" s="206" t="s">
        <v>127</v>
      </c>
      <c r="E119" s="207" t="s">
        <v>738</v>
      </c>
      <c r="F119" s="208" t="s">
        <v>739</v>
      </c>
      <c r="G119" s="209" t="s">
        <v>433</v>
      </c>
      <c r="H119" s="210">
        <v>0.41999999999999998</v>
      </c>
      <c r="I119" s="211"/>
      <c r="J119" s="212">
        <f>ROUND(I119*H119,2)</f>
        <v>0</v>
      </c>
      <c r="K119" s="208" t="s">
        <v>131</v>
      </c>
      <c r="L119" s="46"/>
      <c r="M119" s="213" t="s">
        <v>19</v>
      </c>
      <c r="N119" s="214" t="s">
        <v>44</v>
      </c>
      <c r="O119" s="86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7" t="s">
        <v>146</v>
      </c>
      <c r="AT119" s="217" t="s">
        <v>127</v>
      </c>
      <c r="AU119" s="217" t="s">
        <v>141</v>
      </c>
      <c r="AY119" s="19" t="s">
        <v>124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9" t="s">
        <v>81</v>
      </c>
      <c r="BK119" s="218">
        <f>ROUND(I119*H119,2)</f>
        <v>0</v>
      </c>
      <c r="BL119" s="19" t="s">
        <v>146</v>
      </c>
      <c r="BM119" s="217" t="s">
        <v>740</v>
      </c>
    </row>
    <row r="120" s="2" customFormat="1">
      <c r="A120" s="40"/>
      <c r="B120" s="41"/>
      <c r="C120" s="42"/>
      <c r="D120" s="219" t="s">
        <v>134</v>
      </c>
      <c r="E120" s="42"/>
      <c r="F120" s="220" t="s">
        <v>741</v>
      </c>
      <c r="G120" s="42"/>
      <c r="H120" s="42"/>
      <c r="I120" s="221"/>
      <c r="J120" s="42"/>
      <c r="K120" s="42"/>
      <c r="L120" s="46"/>
      <c r="M120" s="222"/>
      <c r="N120" s="22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134</v>
      </c>
      <c r="AU120" s="19" t="s">
        <v>141</v>
      </c>
    </row>
    <row r="121" s="14" customFormat="1">
      <c r="A121" s="14"/>
      <c r="B121" s="250"/>
      <c r="C121" s="251"/>
      <c r="D121" s="241" t="s">
        <v>316</v>
      </c>
      <c r="E121" s="252" t="s">
        <v>19</v>
      </c>
      <c r="F121" s="253" t="s">
        <v>742</v>
      </c>
      <c r="G121" s="251"/>
      <c r="H121" s="254">
        <v>0.41999999999999998</v>
      </c>
      <c r="I121" s="255"/>
      <c r="J121" s="251"/>
      <c r="K121" s="251"/>
      <c r="L121" s="256"/>
      <c r="M121" s="257"/>
      <c r="N121" s="258"/>
      <c r="O121" s="258"/>
      <c r="P121" s="258"/>
      <c r="Q121" s="258"/>
      <c r="R121" s="258"/>
      <c r="S121" s="258"/>
      <c r="T121" s="259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60" t="s">
        <v>316</v>
      </c>
      <c r="AU121" s="260" t="s">
        <v>141</v>
      </c>
      <c r="AV121" s="14" t="s">
        <v>83</v>
      </c>
      <c r="AW121" s="14" t="s">
        <v>33</v>
      </c>
      <c r="AX121" s="14" t="s">
        <v>73</v>
      </c>
      <c r="AY121" s="260" t="s">
        <v>124</v>
      </c>
    </row>
    <row r="122" s="15" customFormat="1">
      <c r="A122" s="15"/>
      <c r="B122" s="261"/>
      <c r="C122" s="262"/>
      <c r="D122" s="241" t="s">
        <v>316</v>
      </c>
      <c r="E122" s="263" t="s">
        <v>19</v>
      </c>
      <c r="F122" s="264" t="s">
        <v>319</v>
      </c>
      <c r="G122" s="262"/>
      <c r="H122" s="265">
        <v>0.41999999999999998</v>
      </c>
      <c r="I122" s="266"/>
      <c r="J122" s="262"/>
      <c r="K122" s="262"/>
      <c r="L122" s="267"/>
      <c r="M122" s="268"/>
      <c r="N122" s="269"/>
      <c r="O122" s="269"/>
      <c r="P122" s="269"/>
      <c r="Q122" s="269"/>
      <c r="R122" s="269"/>
      <c r="S122" s="269"/>
      <c r="T122" s="270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71" t="s">
        <v>316</v>
      </c>
      <c r="AU122" s="271" t="s">
        <v>141</v>
      </c>
      <c r="AV122" s="15" t="s">
        <v>146</v>
      </c>
      <c r="AW122" s="15" t="s">
        <v>33</v>
      </c>
      <c r="AX122" s="15" t="s">
        <v>81</v>
      </c>
      <c r="AY122" s="271" t="s">
        <v>124</v>
      </c>
    </row>
    <row r="123" s="12" customFormat="1" ht="22.8" customHeight="1">
      <c r="A123" s="12"/>
      <c r="B123" s="190"/>
      <c r="C123" s="191"/>
      <c r="D123" s="192" t="s">
        <v>72</v>
      </c>
      <c r="E123" s="204" t="s">
        <v>156</v>
      </c>
      <c r="F123" s="204" t="s">
        <v>414</v>
      </c>
      <c r="G123" s="191"/>
      <c r="H123" s="191"/>
      <c r="I123" s="194"/>
      <c r="J123" s="205">
        <f>BK123</f>
        <v>0</v>
      </c>
      <c r="K123" s="191"/>
      <c r="L123" s="196"/>
      <c r="M123" s="197"/>
      <c r="N123" s="198"/>
      <c r="O123" s="198"/>
      <c r="P123" s="199">
        <f>SUM(P124:P127)</f>
        <v>0</v>
      </c>
      <c r="Q123" s="198"/>
      <c r="R123" s="199">
        <f>SUM(R124:R127)</f>
        <v>0.22400000000000001</v>
      </c>
      <c r="S123" s="198"/>
      <c r="T123" s="200">
        <f>SUM(T124:T127)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1" t="s">
        <v>81</v>
      </c>
      <c r="AT123" s="202" t="s">
        <v>72</v>
      </c>
      <c r="AU123" s="202" t="s">
        <v>81</v>
      </c>
      <c r="AY123" s="201" t="s">
        <v>124</v>
      </c>
      <c r="BK123" s="203">
        <f>SUM(BK124:BK127)</f>
        <v>0</v>
      </c>
    </row>
    <row r="124" s="2" customFormat="1" ht="16.5" customHeight="1">
      <c r="A124" s="40"/>
      <c r="B124" s="41"/>
      <c r="C124" s="206" t="s">
        <v>185</v>
      </c>
      <c r="D124" s="206" t="s">
        <v>127</v>
      </c>
      <c r="E124" s="207" t="s">
        <v>743</v>
      </c>
      <c r="F124" s="208" t="s">
        <v>744</v>
      </c>
      <c r="G124" s="209" t="s">
        <v>218</v>
      </c>
      <c r="H124" s="210">
        <v>4</v>
      </c>
      <c r="I124" s="211"/>
      <c r="J124" s="212">
        <f>ROUND(I124*H124,2)</f>
        <v>0</v>
      </c>
      <c r="K124" s="208" t="s">
        <v>131</v>
      </c>
      <c r="L124" s="46"/>
      <c r="M124" s="213" t="s">
        <v>19</v>
      </c>
      <c r="N124" s="214" t="s">
        <v>44</v>
      </c>
      <c r="O124" s="86"/>
      <c r="P124" s="215">
        <f>O124*H124</f>
        <v>0</v>
      </c>
      <c r="Q124" s="215">
        <v>0.056000000000000001</v>
      </c>
      <c r="R124" s="215">
        <f>Q124*H124</f>
        <v>0.22400000000000001</v>
      </c>
      <c r="S124" s="215">
        <v>0</v>
      </c>
      <c r="T124" s="21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146</v>
      </c>
      <c r="AT124" s="217" t="s">
        <v>127</v>
      </c>
      <c r="AU124" s="217" t="s">
        <v>83</v>
      </c>
      <c r="AY124" s="19" t="s">
        <v>124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9" t="s">
        <v>81</v>
      </c>
      <c r="BK124" s="218">
        <f>ROUND(I124*H124,2)</f>
        <v>0</v>
      </c>
      <c r="BL124" s="19" t="s">
        <v>146</v>
      </c>
      <c r="BM124" s="217" t="s">
        <v>745</v>
      </c>
    </row>
    <row r="125" s="2" customFormat="1">
      <c r="A125" s="40"/>
      <c r="B125" s="41"/>
      <c r="C125" s="42"/>
      <c r="D125" s="219" t="s">
        <v>134</v>
      </c>
      <c r="E125" s="42"/>
      <c r="F125" s="220" t="s">
        <v>746</v>
      </c>
      <c r="G125" s="42"/>
      <c r="H125" s="42"/>
      <c r="I125" s="221"/>
      <c r="J125" s="42"/>
      <c r="K125" s="42"/>
      <c r="L125" s="46"/>
      <c r="M125" s="222"/>
      <c r="N125" s="22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134</v>
      </c>
      <c r="AU125" s="19" t="s">
        <v>83</v>
      </c>
    </row>
    <row r="126" s="14" customFormat="1">
      <c r="A126" s="14"/>
      <c r="B126" s="250"/>
      <c r="C126" s="251"/>
      <c r="D126" s="241" t="s">
        <v>316</v>
      </c>
      <c r="E126" s="252" t="s">
        <v>19</v>
      </c>
      <c r="F126" s="253" t="s">
        <v>747</v>
      </c>
      <c r="G126" s="251"/>
      <c r="H126" s="254">
        <v>0.75</v>
      </c>
      <c r="I126" s="255"/>
      <c r="J126" s="251"/>
      <c r="K126" s="251"/>
      <c r="L126" s="256"/>
      <c r="M126" s="257"/>
      <c r="N126" s="258"/>
      <c r="O126" s="258"/>
      <c r="P126" s="258"/>
      <c r="Q126" s="258"/>
      <c r="R126" s="258"/>
      <c r="S126" s="258"/>
      <c r="T126" s="259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60" t="s">
        <v>316</v>
      </c>
      <c r="AU126" s="260" t="s">
        <v>83</v>
      </c>
      <c r="AV126" s="14" t="s">
        <v>83</v>
      </c>
      <c r="AW126" s="14" t="s">
        <v>33</v>
      </c>
      <c r="AX126" s="14" t="s">
        <v>73</v>
      </c>
      <c r="AY126" s="260" t="s">
        <v>124</v>
      </c>
    </row>
    <row r="127" s="14" customFormat="1">
      <c r="A127" s="14"/>
      <c r="B127" s="250"/>
      <c r="C127" s="251"/>
      <c r="D127" s="241" t="s">
        <v>316</v>
      </c>
      <c r="E127" s="252" t="s">
        <v>19</v>
      </c>
      <c r="F127" s="253" t="s">
        <v>748</v>
      </c>
      <c r="G127" s="251"/>
      <c r="H127" s="254">
        <v>4</v>
      </c>
      <c r="I127" s="255"/>
      <c r="J127" s="251"/>
      <c r="K127" s="251"/>
      <c r="L127" s="256"/>
      <c r="M127" s="257"/>
      <c r="N127" s="258"/>
      <c r="O127" s="258"/>
      <c r="P127" s="258"/>
      <c r="Q127" s="258"/>
      <c r="R127" s="258"/>
      <c r="S127" s="258"/>
      <c r="T127" s="259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60" t="s">
        <v>316</v>
      </c>
      <c r="AU127" s="260" t="s">
        <v>83</v>
      </c>
      <c r="AV127" s="14" t="s">
        <v>83</v>
      </c>
      <c r="AW127" s="14" t="s">
        <v>33</v>
      </c>
      <c r="AX127" s="14" t="s">
        <v>81</v>
      </c>
      <c r="AY127" s="260" t="s">
        <v>124</v>
      </c>
    </row>
    <row r="128" s="12" customFormat="1" ht="22.8" customHeight="1">
      <c r="A128" s="12"/>
      <c r="B128" s="190"/>
      <c r="C128" s="191"/>
      <c r="D128" s="192" t="s">
        <v>72</v>
      </c>
      <c r="E128" s="204" t="s">
        <v>174</v>
      </c>
      <c r="F128" s="204" t="s">
        <v>447</v>
      </c>
      <c r="G128" s="191"/>
      <c r="H128" s="191"/>
      <c r="I128" s="194"/>
      <c r="J128" s="205">
        <f>BK128</f>
        <v>0</v>
      </c>
      <c r="K128" s="191"/>
      <c r="L128" s="196"/>
      <c r="M128" s="197"/>
      <c r="N128" s="198"/>
      <c r="O128" s="198"/>
      <c r="P128" s="199">
        <f>SUM(P129:P132)</f>
        <v>0</v>
      </c>
      <c r="Q128" s="198"/>
      <c r="R128" s="199">
        <f>SUM(R129:R132)</f>
        <v>0</v>
      </c>
      <c r="S128" s="198"/>
      <c r="T128" s="200">
        <f>SUM(T129:T132)</f>
        <v>0.42499999999999999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1" t="s">
        <v>81</v>
      </c>
      <c r="AT128" s="202" t="s">
        <v>72</v>
      </c>
      <c r="AU128" s="202" t="s">
        <v>81</v>
      </c>
      <c r="AY128" s="201" t="s">
        <v>124</v>
      </c>
      <c r="BK128" s="203">
        <f>SUM(BK129:BK132)</f>
        <v>0</v>
      </c>
    </row>
    <row r="129" s="2" customFormat="1" ht="21.75" customHeight="1">
      <c r="A129" s="40"/>
      <c r="B129" s="41"/>
      <c r="C129" s="206" t="s">
        <v>8</v>
      </c>
      <c r="D129" s="206" t="s">
        <v>127</v>
      </c>
      <c r="E129" s="207" t="s">
        <v>749</v>
      </c>
      <c r="F129" s="208" t="s">
        <v>750</v>
      </c>
      <c r="G129" s="209" t="s">
        <v>130</v>
      </c>
      <c r="H129" s="210">
        <v>5</v>
      </c>
      <c r="I129" s="211"/>
      <c r="J129" s="212">
        <f>ROUND(I129*H129,2)</f>
        <v>0</v>
      </c>
      <c r="K129" s="208" t="s">
        <v>131</v>
      </c>
      <c r="L129" s="46"/>
      <c r="M129" s="213" t="s">
        <v>19</v>
      </c>
      <c r="N129" s="214" t="s">
        <v>44</v>
      </c>
      <c r="O129" s="86"/>
      <c r="P129" s="215">
        <f>O129*H129</f>
        <v>0</v>
      </c>
      <c r="Q129" s="215">
        <v>0</v>
      </c>
      <c r="R129" s="215">
        <f>Q129*H129</f>
        <v>0</v>
      </c>
      <c r="S129" s="215">
        <v>0.0089999999999999993</v>
      </c>
      <c r="T129" s="216">
        <f>S129*H129</f>
        <v>0.044999999999999998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7" t="s">
        <v>146</v>
      </c>
      <c r="AT129" s="217" t="s">
        <v>127</v>
      </c>
      <c r="AU129" s="217" t="s">
        <v>83</v>
      </c>
      <c r="AY129" s="19" t="s">
        <v>124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9" t="s">
        <v>81</v>
      </c>
      <c r="BK129" s="218">
        <f>ROUND(I129*H129,2)</f>
        <v>0</v>
      </c>
      <c r="BL129" s="19" t="s">
        <v>146</v>
      </c>
      <c r="BM129" s="217" t="s">
        <v>751</v>
      </c>
    </row>
    <row r="130" s="2" customFormat="1">
      <c r="A130" s="40"/>
      <c r="B130" s="41"/>
      <c r="C130" s="42"/>
      <c r="D130" s="219" t="s">
        <v>134</v>
      </c>
      <c r="E130" s="42"/>
      <c r="F130" s="220" t="s">
        <v>752</v>
      </c>
      <c r="G130" s="42"/>
      <c r="H130" s="42"/>
      <c r="I130" s="221"/>
      <c r="J130" s="42"/>
      <c r="K130" s="42"/>
      <c r="L130" s="46"/>
      <c r="M130" s="222"/>
      <c r="N130" s="223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134</v>
      </c>
      <c r="AU130" s="19" t="s">
        <v>83</v>
      </c>
    </row>
    <row r="131" s="2" customFormat="1" ht="21.75" customHeight="1">
      <c r="A131" s="40"/>
      <c r="B131" s="41"/>
      <c r="C131" s="206" t="s">
        <v>194</v>
      </c>
      <c r="D131" s="206" t="s">
        <v>127</v>
      </c>
      <c r="E131" s="207" t="s">
        <v>753</v>
      </c>
      <c r="F131" s="208" t="s">
        <v>754</v>
      </c>
      <c r="G131" s="209" t="s">
        <v>130</v>
      </c>
      <c r="H131" s="210">
        <v>20</v>
      </c>
      <c r="I131" s="211"/>
      <c r="J131" s="212">
        <f>ROUND(I131*H131,2)</f>
        <v>0</v>
      </c>
      <c r="K131" s="208" t="s">
        <v>131</v>
      </c>
      <c r="L131" s="46"/>
      <c r="M131" s="213" t="s">
        <v>19</v>
      </c>
      <c r="N131" s="214" t="s">
        <v>44</v>
      </c>
      <c r="O131" s="86"/>
      <c r="P131" s="215">
        <f>O131*H131</f>
        <v>0</v>
      </c>
      <c r="Q131" s="215">
        <v>0</v>
      </c>
      <c r="R131" s="215">
        <f>Q131*H131</f>
        <v>0</v>
      </c>
      <c r="S131" s="215">
        <v>0.019</v>
      </c>
      <c r="T131" s="216">
        <f>S131*H131</f>
        <v>0.38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7" t="s">
        <v>146</v>
      </c>
      <c r="AT131" s="217" t="s">
        <v>127</v>
      </c>
      <c r="AU131" s="217" t="s">
        <v>83</v>
      </c>
      <c r="AY131" s="19" t="s">
        <v>124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9" t="s">
        <v>81</v>
      </c>
      <c r="BK131" s="218">
        <f>ROUND(I131*H131,2)</f>
        <v>0</v>
      </c>
      <c r="BL131" s="19" t="s">
        <v>146</v>
      </c>
      <c r="BM131" s="217" t="s">
        <v>755</v>
      </c>
    </row>
    <row r="132" s="2" customFormat="1">
      <c r="A132" s="40"/>
      <c r="B132" s="41"/>
      <c r="C132" s="42"/>
      <c r="D132" s="219" t="s">
        <v>134</v>
      </c>
      <c r="E132" s="42"/>
      <c r="F132" s="220" t="s">
        <v>756</v>
      </c>
      <c r="G132" s="42"/>
      <c r="H132" s="42"/>
      <c r="I132" s="221"/>
      <c r="J132" s="42"/>
      <c r="K132" s="42"/>
      <c r="L132" s="46"/>
      <c r="M132" s="222"/>
      <c r="N132" s="223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134</v>
      </c>
      <c r="AU132" s="19" t="s">
        <v>83</v>
      </c>
    </row>
    <row r="133" s="12" customFormat="1" ht="22.8" customHeight="1">
      <c r="A133" s="12"/>
      <c r="B133" s="190"/>
      <c r="C133" s="191"/>
      <c r="D133" s="192" t="s">
        <v>72</v>
      </c>
      <c r="E133" s="204" t="s">
        <v>463</v>
      </c>
      <c r="F133" s="204" t="s">
        <v>464</v>
      </c>
      <c r="G133" s="191"/>
      <c r="H133" s="191"/>
      <c r="I133" s="194"/>
      <c r="J133" s="205">
        <f>BK133</f>
        <v>0</v>
      </c>
      <c r="K133" s="191"/>
      <c r="L133" s="196"/>
      <c r="M133" s="197"/>
      <c r="N133" s="198"/>
      <c r="O133" s="198"/>
      <c r="P133" s="199">
        <f>SUM(P134:P144)</f>
        <v>0</v>
      </c>
      <c r="Q133" s="198"/>
      <c r="R133" s="199">
        <f>SUM(R134:R144)</f>
        <v>0</v>
      </c>
      <c r="S133" s="198"/>
      <c r="T133" s="200">
        <f>SUM(T134:T144)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01" t="s">
        <v>81</v>
      </c>
      <c r="AT133" s="202" t="s">
        <v>72</v>
      </c>
      <c r="AU133" s="202" t="s">
        <v>81</v>
      </c>
      <c r="AY133" s="201" t="s">
        <v>124</v>
      </c>
      <c r="BK133" s="203">
        <f>SUM(BK134:BK144)</f>
        <v>0</v>
      </c>
    </row>
    <row r="134" s="2" customFormat="1" ht="24.15" customHeight="1">
      <c r="A134" s="40"/>
      <c r="B134" s="41"/>
      <c r="C134" s="206" t="s">
        <v>199</v>
      </c>
      <c r="D134" s="206" t="s">
        <v>127</v>
      </c>
      <c r="E134" s="207" t="s">
        <v>465</v>
      </c>
      <c r="F134" s="208" t="s">
        <v>466</v>
      </c>
      <c r="G134" s="209" t="s">
        <v>164</v>
      </c>
      <c r="H134" s="210">
        <v>0.92800000000000005</v>
      </c>
      <c r="I134" s="211"/>
      <c r="J134" s="212">
        <f>ROUND(I134*H134,2)</f>
        <v>0</v>
      </c>
      <c r="K134" s="208" t="s">
        <v>131</v>
      </c>
      <c r="L134" s="46"/>
      <c r="M134" s="213" t="s">
        <v>19</v>
      </c>
      <c r="N134" s="214" t="s">
        <v>44</v>
      </c>
      <c r="O134" s="86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7" t="s">
        <v>146</v>
      </c>
      <c r="AT134" s="217" t="s">
        <v>127</v>
      </c>
      <c r="AU134" s="217" t="s">
        <v>83</v>
      </c>
      <c r="AY134" s="19" t="s">
        <v>124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9" t="s">
        <v>81</v>
      </c>
      <c r="BK134" s="218">
        <f>ROUND(I134*H134,2)</f>
        <v>0</v>
      </c>
      <c r="BL134" s="19" t="s">
        <v>146</v>
      </c>
      <c r="BM134" s="217" t="s">
        <v>757</v>
      </c>
    </row>
    <row r="135" s="2" customFormat="1">
      <c r="A135" s="40"/>
      <c r="B135" s="41"/>
      <c r="C135" s="42"/>
      <c r="D135" s="219" t="s">
        <v>134</v>
      </c>
      <c r="E135" s="42"/>
      <c r="F135" s="220" t="s">
        <v>468</v>
      </c>
      <c r="G135" s="42"/>
      <c r="H135" s="42"/>
      <c r="I135" s="221"/>
      <c r="J135" s="42"/>
      <c r="K135" s="42"/>
      <c r="L135" s="46"/>
      <c r="M135" s="222"/>
      <c r="N135" s="223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134</v>
      </c>
      <c r="AU135" s="19" t="s">
        <v>83</v>
      </c>
    </row>
    <row r="136" s="2" customFormat="1" ht="21.75" customHeight="1">
      <c r="A136" s="40"/>
      <c r="B136" s="41"/>
      <c r="C136" s="206" t="s">
        <v>204</v>
      </c>
      <c r="D136" s="206" t="s">
        <v>127</v>
      </c>
      <c r="E136" s="207" t="s">
        <v>469</v>
      </c>
      <c r="F136" s="208" t="s">
        <v>470</v>
      </c>
      <c r="G136" s="209" t="s">
        <v>164</v>
      </c>
      <c r="H136" s="210">
        <v>0.92800000000000005</v>
      </c>
      <c r="I136" s="211"/>
      <c r="J136" s="212">
        <f>ROUND(I136*H136,2)</f>
        <v>0</v>
      </c>
      <c r="K136" s="208" t="s">
        <v>131</v>
      </c>
      <c r="L136" s="46"/>
      <c r="M136" s="213" t="s">
        <v>19</v>
      </c>
      <c r="N136" s="214" t="s">
        <v>44</v>
      </c>
      <c r="O136" s="86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7" t="s">
        <v>146</v>
      </c>
      <c r="AT136" s="217" t="s">
        <v>127</v>
      </c>
      <c r="AU136" s="217" t="s">
        <v>83</v>
      </c>
      <c r="AY136" s="19" t="s">
        <v>124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9" t="s">
        <v>81</v>
      </c>
      <c r="BK136" s="218">
        <f>ROUND(I136*H136,2)</f>
        <v>0</v>
      </c>
      <c r="BL136" s="19" t="s">
        <v>146</v>
      </c>
      <c r="BM136" s="217" t="s">
        <v>758</v>
      </c>
    </row>
    <row r="137" s="2" customFormat="1">
      <c r="A137" s="40"/>
      <c r="B137" s="41"/>
      <c r="C137" s="42"/>
      <c r="D137" s="219" t="s">
        <v>134</v>
      </c>
      <c r="E137" s="42"/>
      <c r="F137" s="220" t="s">
        <v>472</v>
      </c>
      <c r="G137" s="42"/>
      <c r="H137" s="42"/>
      <c r="I137" s="221"/>
      <c r="J137" s="42"/>
      <c r="K137" s="42"/>
      <c r="L137" s="46"/>
      <c r="M137" s="222"/>
      <c r="N137" s="223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134</v>
      </c>
      <c r="AU137" s="19" t="s">
        <v>83</v>
      </c>
    </row>
    <row r="138" s="2" customFormat="1" ht="24.15" customHeight="1">
      <c r="A138" s="40"/>
      <c r="B138" s="41"/>
      <c r="C138" s="206" t="s">
        <v>132</v>
      </c>
      <c r="D138" s="206" t="s">
        <v>127</v>
      </c>
      <c r="E138" s="207" t="s">
        <v>473</v>
      </c>
      <c r="F138" s="208" t="s">
        <v>474</v>
      </c>
      <c r="G138" s="209" t="s">
        <v>164</v>
      </c>
      <c r="H138" s="210">
        <v>167.25700000000001</v>
      </c>
      <c r="I138" s="211"/>
      <c r="J138" s="212">
        <f>ROUND(I138*H138,2)</f>
        <v>0</v>
      </c>
      <c r="K138" s="208" t="s">
        <v>131</v>
      </c>
      <c r="L138" s="46"/>
      <c r="M138" s="213" t="s">
        <v>19</v>
      </c>
      <c r="N138" s="214" t="s">
        <v>44</v>
      </c>
      <c r="O138" s="86"/>
      <c r="P138" s="215">
        <f>O138*H138</f>
        <v>0</v>
      </c>
      <c r="Q138" s="215">
        <v>0</v>
      </c>
      <c r="R138" s="215">
        <f>Q138*H138</f>
        <v>0</v>
      </c>
      <c r="S138" s="215">
        <v>0</v>
      </c>
      <c r="T138" s="216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7" t="s">
        <v>146</v>
      </c>
      <c r="AT138" s="217" t="s">
        <v>127</v>
      </c>
      <c r="AU138" s="217" t="s">
        <v>83</v>
      </c>
      <c r="AY138" s="19" t="s">
        <v>124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9" t="s">
        <v>81</v>
      </c>
      <c r="BK138" s="218">
        <f>ROUND(I138*H138,2)</f>
        <v>0</v>
      </c>
      <c r="BL138" s="19" t="s">
        <v>146</v>
      </c>
      <c r="BM138" s="217" t="s">
        <v>759</v>
      </c>
    </row>
    <row r="139" s="2" customFormat="1">
      <c r="A139" s="40"/>
      <c r="B139" s="41"/>
      <c r="C139" s="42"/>
      <c r="D139" s="219" t="s">
        <v>134</v>
      </c>
      <c r="E139" s="42"/>
      <c r="F139" s="220" t="s">
        <v>760</v>
      </c>
      <c r="G139" s="42"/>
      <c r="H139" s="42"/>
      <c r="I139" s="221"/>
      <c r="J139" s="42"/>
      <c r="K139" s="42"/>
      <c r="L139" s="46"/>
      <c r="M139" s="222"/>
      <c r="N139" s="223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134</v>
      </c>
      <c r="AU139" s="19" t="s">
        <v>83</v>
      </c>
    </row>
    <row r="140" s="14" customFormat="1">
      <c r="A140" s="14"/>
      <c r="B140" s="250"/>
      <c r="C140" s="251"/>
      <c r="D140" s="241" t="s">
        <v>316</v>
      </c>
      <c r="E140" s="252" t="s">
        <v>19</v>
      </c>
      <c r="F140" s="253" t="s">
        <v>476</v>
      </c>
      <c r="G140" s="251"/>
      <c r="H140" s="254">
        <v>8.8030000000000008</v>
      </c>
      <c r="I140" s="255"/>
      <c r="J140" s="251"/>
      <c r="K140" s="251"/>
      <c r="L140" s="256"/>
      <c r="M140" s="257"/>
      <c r="N140" s="258"/>
      <c r="O140" s="258"/>
      <c r="P140" s="258"/>
      <c r="Q140" s="258"/>
      <c r="R140" s="258"/>
      <c r="S140" s="258"/>
      <c r="T140" s="259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0" t="s">
        <v>316</v>
      </c>
      <c r="AU140" s="260" t="s">
        <v>83</v>
      </c>
      <c r="AV140" s="14" t="s">
        <v>83</v>
      </c>
      <c r="AW140" s="14" t="s">
        <v>33</v>
      </c>
      <c r="AX140" s="14" t="s">
        <v>73</v>
      </c>
      <c r="AY140" s="260" t="s">
        <v>124</v>
      </c>
    </row>
    <row r="141" s="15" customFormat="1">
      <c r="A141" s="15"/>
      <c r="B141" s="261"/>
      <c r="C141" s="262"/>
      <c r="D141" s="241" t="s">
        <v>316</v>
      </c>
      <c r="E141" s="263" t="s">
        <v>19</v>
      </c>
      <c r="F141" s="264" t="s">
        <v>319</v>
      </c>
      <c r="G141" s="262"/>
      <c r="H141" s="265">
        <v>8.8030000000000008</v>
      </c>
      <c r="I141" s="266"/>
      <c r="J141" s="262"/>
      <c r="K141" s="262"/>
      <c r="L141" s="267"/>
      <c r="M141" s="268"/>
      <c r="N141" s="269"/>
      <c r="O141" s="269"/>
      <c r="P141" s="269"/>
      <c r="Q141" s="269"/>
      <c r="R141" s="269"/>
      <c r="S141" s="269"/>
      <c r="T141" s="270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71" t="s">
        <v>316</v>
      </c>
      <c r="AU141" s="271" t="s">
        <v>83</v>
      </c>
      <c r="AV141" s="15" t="s">
        <v>146</v>
      </c>
      <c r="AW141" s="15" t="s">
        <v>33</v>
      </c>
      <c r="AX141" s="15" t="s">
        <v>81</v>
      </c>
      <c r="AY141" s="271" t="s">
        <v>124</v>
      </c>
    </row>
    <row r="142" s="14" customFormat="1">
      <c r="A142" s="14"/>
      <c r="B142" s="250"/>
      <c r="C142" s="251"/>
      <c r="D142" s="241" t="s">
        <v>316</v>
      </c>
      <c r="E142" s="251"/>
      <c r="F142" s="253" t="s">
        <v>477</v>
      </c>
      <c r="G142" s="251"/>
      <c r="H142" s="254">
        <v>167.25700000000001</v>
      </c>
      <c r="I142" s="255"/>
      <c r="J142" s="251"/>
      <c r="K142" s="251"/>
      <c r="L142" s="256"/>
      <c r="M142" s="257"/>
      <c r="N142" s="258"/>
      <c r="O142" s="258"/>
      <c r="P142" s="258"/>
      <c r="Q142" s="258"/>
      <c r="R142" s="258"/>
      <c r="S142" s="258"/>
      <c r="T142" s="259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0" t="s">
        <v>316</v>
      </c>
      <c r="AU142" s="260" t="s">
        <v>83</v>
      </c>
      <c r="AV142" s="14" t="s">
        <v>83</v>
      </c>
      <c r="AW142" s="14" t="s">
        <v>4</v>
      </c>
      <c r="AX142" s="14" t="s">
        <v>81</v>
      </c>
      <c r="AY142" s="260" t="s">
        <v>124</v>
      </c>
    </row>
    <row r="143" s="2" customFormat="1" ht="24.15" customHeight="1">
      <c r="A143" s="40"/>
      <c r="B143" s="41"/>
      <c r="C143" s="206" t="s">
        <v>215</v>
      </c>
      <c r="D143" s="206" t="s">
        <v>127</v>
      </c>
      <c r="E143" s="207" t="s">
        <v>478</v>
      </c>
      <c r="F143" s="208" t="s">
        <v>479</v>
      </c>
      <c r="G143" s="209" t="s">
        <v>164</v>
      </c>
      <c r="H143" s="210">
        <v>8.8030000000000008</v>
      </c>
      <c r="I143" s="211"/>
      <c r="J143" s="212">
        <f>ROUND(I143*H143,2)</f>
        <v>0</v>
      </c>
      <c r="K143" s="208" t="s">
        <v>131</v>
      </c>
      <c r="L143" s="46"/>
      <c r="M143" s="213" t="s">
        <v>19</v>
      </c>
      <c r="N143" s="214" t="s">
        <v>44</v>
      </c>
      <c r="O143" s="86"/>
      <c r="P143" s="215">
        <f>O143*H143</f>
        <v>0</v>
      </c>
      <c r="Q143" s="215">
        <v>0</v>
      </c>
      <c r="R143" s="215">
        <f>Q143*H143</f>
        <v>0</v>
      </c>
      <c r="S143" s="215">
        <v>0</v>
      </c>
      <c r="T143" s="216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7" t="s">
        <v>146</v>
      </c>
      <c r="AT143" s="217" t="s">
        <v>127</v>
      </c>
      <c r="AU143" s="217" t="s">
        <v>83</v>
      </c>
      <c r="AY143" s="19" t="s">
        <v>124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9" t="s">
        <v>81</v>
      </c>
      <c r="BK143" s="218">
        <f>ROUND(I143*H143,2)</f>
        <v>0</v>
      </c>
      <c r="BL143" s="19" t="s">
        <v>146</v>
      </c>
      <c r="BM143" s="217" t="s">
        <v>761</v>
      </c>
    </row>
    <row r="144" s="2" customFormat="1">
      <c r="A144" s="40"/>
      <c r="B144" s="41"/>
      <c r="C144" s="42"/>
      <c r="D144" s="219" t="s">
        <v>134</v>
      </c>
      <c r="E144" s="42"/>
      <c r="F144" s="220" t="s">
        <v>481</v>
      </c>
      <c r="G144" s="42"/>
      <c r="H144" s="42"/>
      <c r="I144" s="221"/>
      <c r="J144" s="42"/>
      <c r="K144" s="42"/>
      <c r="L144" s="46"/>
      <c r="M144" s="222"/>
      <c r="N144" s="223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134</v>
      </c>
      <c r="AU144" s="19" t="s">
        <v>83</v>
      </c>
    </row>
    <row r="145" s="12" customFormat="1" ht="25.92" customHeight="1">
      <c r="A145" s="12"/>
      <c r="B145" s="190"/>
      <c r="C145" s="191"/>
      <c r="D145" s="192" t="s">
        <v>72</v>
      </c>
      <c r="E145" s="193" t="s">
        <v>122</v>
      </c>
      <c r="F145" s="193" t="s">
        <v>123</v>
      </c>
      <c r="G145" s="191"/>
      <c r="H145" s="191"/>
      <c r="I145" s="194"/>
      <c r="J145" s="195">
        <f>BK145</f>
        <v>0</v>
      </c>
      <c r="K145" s="191"/>
      <c r="L145" s="196"/>
      <c r="M145" s="197"/>
      <c r="N145" s="198"/>
      <c r="O145" s="198"/>
      <c r="P145" s="199">
        <f>P146+P184+P215+P218</f>
        <v>0</v>
      </c>
      <c r="Q145" s="198"/>
      <c r="R145" s="199">
        <f>R146+R184+R215+R218</f>
        <v>0.20427500000000004</v>
      </c>
      <c r="S145" s="198"/>
      <c r="T145" s="200">
        <f>T146+T184+T215+T218</f>
        <v>0.50302999999999998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01" t="s">
        <v>83</v>
      </c>
      <c r="AT145" s="202" t="s">
        <v>72</v>
      </c>
      <c r="AU145" s="202" t="s">
        <v>73</v>
      </c>
      <c r="AY145" s="201" t="s">
        <v>124</v>
      </c>
      <c r="BK145" s="203">
        <f>BK146+BK184+BK215+BK218</f>
        <v>0</v>
      </c>
    </row>
    <row r="146" s="12" customFormat="1" ht="22.8" customHeight="1">
      <c r="A146" s="12"/>
      <c r="B146" s="190"/>
      <c r="C146" s="191"/>
      <c r="D146" s="192" t="s">
        <v>72</v>
      </c>
      <c r="E146" s="204" t="s">
        <v>762</v>
      </c>
      <c r="F146" s="204" t="s">
        <v>763</v>
      </c>
      <c r="G146" s="191"/>
      <c r="H146" s="191"/>
      <c r="I146" s="194"/>
      <c r="J146" s="205">
        <f>BK146</f>
        <v>0</v>
      </c>
      <c r="K146" s="191"/>
      <c r="L146" s="196"/>
      <c r="M146" s="197"/>
      <c r="N146" s="198"/>
      <c r="O146" s="198"/>
      <c r="P146" s="199">
        <f>SUM(P147:P183)</f>
        <v>0</v>
      </c>
      <c r="Q146" s="198"/>
      <c r="R146" s="199">
        <f>SUM(R147:R183)</f>
        <v>0.026735000000000002</v>
      </c>
      <c r="S146" s="198"/>
      <c r="T146" s="200">
        <f>SUM(T147:T183)</f>
        <v>0.16603000000000001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01" t="s">
        <v>83</v>
      </c>
      <c r="AT146" s="202" t="s">
        <v>72</v>
      </c>
      <c r="AU146" s="202" t="s">
        <v>81</v>
      </c>
      <c r="AY146" s="201" t="s">
        <v>124</v>
      </c>
      <c r="BK146" s="203">
        <f>SUM(BK147:BK183)</f>
        <v>0</v>
      </c>
    </row>
    <row r="147" s="2" customFormat="1" ht="16.5" customHeight="1">
      <c r="A147" s="40"/>
      <c r="B147" s="41"/>
      <c r="C147" s="206" t="s">
        <v>221</v>
      </c>
      <c r="D147" s="206" t="s">
        <v>127</v>
      </c>
      <c r="E147" s="207" t="s">
        <v>764</v>
      </c>
      <c r="F147" s="208" t="s">
        <v>765</v>
      </c>
      <c r="G147" s="209" t="s">
        <v>138</v>
      </c>
      <c r="H147" s="210">
        <v>1</v>
      </c>
      <c r="I147" s="211"/>
      <c r="J147" s="212">
        <f>ROUND(I147*H147,2)</f>
        <v>0</v>
      </c>
      <c r="K147" s="208" t="s">
        <v>131</v>
      </c>
      <c r="L147" s="46"/>
      <c r="M147" s="213" t="s">
        <v>19</v>
      </c>
      <c r="N147" s="214" t="s">
        <v>44</v>
      </c>
      <c r="O147" s="86"/>
      <c r="P147" s="215">
        <f>O147*H147</f>
        <v>0</v>
      </c>
      <c r="Q147" s="215">
        <v>0.00122</v>
      </c>
      <c r="R147" s="215">
        <f>Q147*H147</f>
        <v>0.00122</v>
      </c>
      <c r="S147" s="215">
        <v>0.00081999999999999998</v>
      </c>
      <c r="T147" s="216">
        <f>S147*H147</f>
        <v>0.00081999999999999998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7" t="s">
        <v>132</v>
      </c>
      <c r="AT147" s="217" t="s">
        <v>127</v>
      </c>
      <c r="AU147" s="217" t="s">
        <v>83</v>
      </c>
      <c r="AY147" s="19" t="s">
        <v>124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9" t="s">
        <v>81</v>
      </c>
      <c r="BK147" s="218">
        <f>ROUND(I147*H147,2)</f>
        <v>0</v>
      </c>
      <c r="BL147" s="19" t="s">
        <v>132</v>
      </c>
      <c r="BM147" s="217" t="s">
        <v>766</v>
      </c>
    </row>
    <row r="148" s="2" customFormat="1">
      <c r="A148" s="40"/>
      <c r="B148" s="41"/>
      <c r="C148" s="42"/>
      <c r="D148" s="219" t="s">
        <v>134</v>
      </c>
      <c r="E148" s="42"/>
      <c r="F148" s="220" t="s">
        <v>767</v>
      </c>
      <c r="G148" s="42"/>
      <c r="H148" s="42"/>
      <c r="I148" s="221"/>
      <c r="J148" s="42"/>
      <c r="K148" s="42"/>
      <c r="L148" s="46"/>
      <c r="M148" s="222"/>
      <c r="N148" s="223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134</v>
      </c>
      <c r="AU148" s="19" t="s">
        <v>83</v>
      </c>
    </row>
    <row r="149" s="2" customFormat="1" ht="16.5" customHeight="1">
      <c r="A149" s="40"/>
      <c r="B149" s="41"/>
      <c r="C149" s="206" t="s">
        <v>226</v>
      </c>
      <c r="D149" s="206" t="s">
        <v>127</v>
      </c>
      <c r="E149" s="207" t="s">
        <v>768</v>
      </c>
      <c r="F149" s="208" t="s">
        <v>769</v>
      </c>
      <c r="G149" s="209" t="s">
        <v>130</v>
      </c>
      <c r="H149" s="210">
        <v>5</v>
      </c>
      <c r="I149" s="211"/>
      <c r="J149" s="212">
        <f>ROUND(I149*H149,2)</f>
        <v>0</v>
      </c>
      <c r="K149" s="208" t="s">
        <v>131</v>
      </c>
      <c r="L149" s="46"/>
      <c r="M149" s="213" t="s">
        <v>19</v>
      </c>
      <c r="N149" s="214" t="s">
        <v>44</v>
      </c>
      <c r="O149" s="86"/>
      <c r="P149" s="215">
        <f>O149*H149</f>
        <v>0</v>
      </c>
      <c r="Q149" s="215">
        <v>0</v>
      </c>
      <c r="R149" s="215">
        <f>Q149*H149</f>
        <v>0</v>
      </c>
      <c r="S149" s="215">
        <v>0.026700000000000002</v>
      </c>
      <c r="T149" s="216">
        <f>S149*H149</f>
        <v>0.13350000000000001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7" t="s">
        <v>132</v>
      </c>
      <c r="AT149" s="217" t="s">
        <v>127</v>
      </c>
      <c r="AU149" s="217" t="s">
        <v>83</v>
      </c>
      <c r="AY149" s="19" t="s">
        <v>124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9" t="s">
        <v>81</v>
      </c>
      <c r="BK149" s="218">
        <f>ROUND(I149*H149,2)</f>
        <v>0</v>
      </c>
      <c r="BL149" s="19" t="s">
        <v>132</v>
      </c>
      <c r="BM149" s="217" t="s">
        <v>770</v>
      </c>
    </row>
    <row r="150" s="2" customFormat="1">
      <c r="A150" s="40"/>
      <c r="B150" s="41"/>
      <c r="C150" s="42"/>
      <c r="D150" s="219" t="s">
        <v>134</v>
      </c>
      <c r="E150" s="42"/>
      <c r="F150" s="220" t="s">
        <v>771</v>
      </c>
      <c r="G150" s="42"/>
      <c r="H150" s="42"/>
      <c r="I150" s="221"/>
      <c r="J150" s="42"/>
      <c r="K150" s="42"/>
      <c r="L150" s="46"/>
      <c r="M150" s="222"/>
      <c r="N150" s="223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134</v>
      </c>
      <c r="AU150" s="19" t="s">
        <v>83</v>
      </c>
    </row>
    <row r="151" s="2" customFormat="1" ht="16.5" customHeight="1">
      <c r="A151" s="40"/>
      <c r="B151" s="41"/>
      <c r="C151" s="206" t="s">
        <v>231</v>
      </c>
      <c r="D151" s="206" t="s">
        <v>127</v>
      </c>
      <c r="E151" s="207" t="s">
        <v>772</v>
      </c>
      <c r="F151" s="208" t="s">
        <v>773</v>
      </c>
      <c r="G151" s="209" t="s">
        <v>130</v>
      </c>
      <c r="H151" s="210">
        <v>1</v>
      </c>
      <c r="I151" s="211"/>
      <c r="J151" s="212">
        <f>ROUND(I151*H151,2)</f>
        <v>0</v>
      </c>
      <c r="K151" s="208" t="s">
        <v>131</v>
      </c>
      <c r="L151" s="46"/>
      <c r="M151" s="213" t="s">
        <v>19</v>
      </c>
      <c r="N151" s="214" t="s">
        <v>44</v>
      </c>
      <c r="O151" s="86"/>
      <c r="P151" s="215">
        <f>O151*H151</f>
        <v>0</v>
      </c>
      <c r="Q151" s="215">
        <v>0</v>
      </c>
      <c r="R151" s="215">
        <f>Q151*H151</f>
        <v>0</v>
      </c>
      <c r="S151" s="215">
        <v>0.0020999999999999999</v>
      </c>
      <c r="T151" s="216">
        <f>S151*H151</f>
        <v>0.0020999999999999999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7" t="s">
        <v>132</v>
      </c>
      <c r="AT151" s="217" t="s">
        <v>127</v>
      </c>
      <c r="AU151" s="217" t="s">
        <v>83</v>
      </c>
      <c r="AY151" s="19" t="s">
        <v>124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9" t="s">
        <v>81</v>
      </c>
      <c r="BK151" s="218">
        <f>ROUND(I151*H151,2)</f>
        <v>0</v>
      </c>
      <c r="BL151" s="19" t="s">
        <v>132</v>
      </c>
      <c r="BM151" s="217" t="s">
        <v>774</v>
      </c>
    </row>
    <row r="152" s="2" customFormat="1">
      <c r="A152" s="40"/>
      <c r="B152" s="41"/>
      <c r="C152" s="42"/>
      <c r="D152" s="219" t="s">
        <v>134</v>
      </c>
      <c r="E152" s="42"/>
      <c r="F152" s="220" t="s">
        <v>775</v>
      </c>
      <c r="G152" s="42"/>
      <c r="H152" s="42"/>
      <c r="I152" s="221"/>
      <c r="J152" s="42"/>
      <c r="K152" s="42"/>
      <c r="L152" s="46"/>
      <c r="M152" s="222"/>
      <c r="N152" s="223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134</v>
      </c>
      <c r="AU152" s="19" t="s">
        <v>83</v>
      </c>
    </row>
    <row r="153" s="2" customFormat="1" ht="16.5" customHeight="1">
      <c r="A153" s="40"/>
      <c r="B153" s="41"/>
      <c r="C153" s="206" t="s">
        <v>7</v>
      </c>
      <c r="D153" s="206" t="s">
        <v>127</v>
      </c>
      <c r="E153" s="207" t="s">
        <v>776</v>
      </c>
      <c r="F153" s="208" t="s">
        <v>777</v>
      </c>
      <c r="G153" s="209" t="s">
        <v>138</v>
      </c>
      <c r="H153" s="210">
        <v>1</v>
      </c>
      <c r="I153" s="211"/>
      <c r="J153" s="212">
        <f>ROUND(I153*H153,2)</f>
        <v>0</v>
      </c>
      <c r="K153" s="208" t="s">
        <v>131</v>
      </c>
      <c r="L153" s="46"/>
      <c r="M153" s="213" t="s">
        <v>19</v>
      </c>
      <c r="N153" s="214" t="s">
        <v>44</v>
      </c>
      <c r="O153" s="86"/>
      <c r="P153" s="215">
        <f>O153*H153</f>
        <v>0</v>
      </c>
      <c r="Q153" s="215">
        <v>0.0011199999999999999</v>
      </c>
      <c r="R153" s="215">
        <f>Q153*H153</f>
        <v>0.0011199999999999999</v>
      </c>
      <c r="S153" s="215">
        <v>0</v>
      </c>
      <c r="T153" s="216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7" t="s">
        <v>132</v>
      </c>
      <c r="AT153" s="217" t="s">
        <v>127</v>
      </c>
      <c r="AU153" s="217" t="s">
        <v>83</v>
      </c>
      <c r="AY153" s="19" t="s">
        <v>124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9" t="s">
        <v>81</v>
      </c>
      <c r="BK153" s="218">
        <f>ROUND(I153*H153,2)</f>
        <v>0</v>
      </c>
      <c r="BL153" s="19" t="s">
        <v>132</v>
      </c>
      <c r="BM153" s="217" t="s">
        <v>778</v>
      </c>
    </row>
    <row r="154" s="2" customFormat="1">
      <c r="A154" s="40"/>
      <c r="B154" s="41"/>
      <c r="C154" s="42"/>
      <c r="D154" s="219" t="s">
        <v>134</v>
      </c>
      <c r="E154" s="42"/>
      <c r="F154" s="220" t="s">
        <v>779</v>
      </c>
      <c r="G154" s="42"/>
      <c r="H154" s="42"/>
      <c r="I154" s="221"/>
      <c r="J154" s="42"/>
      <c r="K154" s="42"/>
      <c r="L154" s="46"/>
      <c r="M154" s="222"/>
      <c r="N154" s="223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134</v>
      </c>
      <c r="AU154" s="19" t="s">
        <v>83</v>
      </c>
    </row>
    <row r="155" s="2" customFormat="1" ht="16.5" customHeight="1">
      <c r="A155" s="40"/>
      <c r="B155" s="41"/>
      <c r="C155" s="206" t="s">
        <v>240</v>
      </c>
      <c r="D155" s="206" t="s">
        <v>127</v>
      </c>
      <c r="E155" s="207" t="s">
        <v>780</v>
      </c>
      <c r="F155" s="208" t="s">
        <v>781</v>
      </c>
      <c r="G155" s="209" t="s">
        <v>130</v>
      </c>
      <c r="H155" s="210">
        <v>4</v>
      </c>
      <c r="I155" s="211"/>
      <c r="J155" s="212">
        <f>ROUND(I155*H155,2)</f>
        <v>0</v>
      </c>
      <c r="K155" s="208" t="s">
        <v>131</v>
      </c>
      <c r="L155" s="46"/>
      <c r="M155" s="213" t="s">
        <v>19</v>
      </c>
      <c r="N155" s="214" t="s">
        <v>44</v>
      </c>
      <c r="O155" s="86"/>
      <c r="P155" s="215">
        <f>O155*H155</f>
        <v>0</v>
      </c>
      <c r="Q155" s="215">
        <v>0.00142</v>
      </c>
      <c r="R155" s="215">
        <f>Q155*H155</f>
        <v>0.0056800000000000002</v>
      </c>
      <c r="S155" s="215">
        <v>0</v>
      </c>
      <c r="T155" s="216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7" t="s">
        <v>132</v>
      </c>
      <c r="AT155" s="217" t="s">
        <v>127</v>
      </c>
      <c r="AU155" s="217" t="s">
        <v>83</v>
      </c>
      <c r="AY155" s="19" t="s">
        <v>124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9" t="s">
        <v>81</v>
      </c>
      <c r="BK155" s="218">
        <f>ROUND(I155*H155,2)</f>
        <v>0</v>
      </c>
      <c r="BL155" s="19" t="s">
        <v>132</v>
      </c>
      <c r="BM155" s="217" t="s">
        <v>782</v>
      </c>
    </row>
    <row r="156" s="2" customFormat="1">
      <c r="A156" s="40"/>
      <c r="B156" s="41"/>
      <c r="C156" s="42"/>
      <c r="D156" s="219" t="s">
        <v>134</v>
      </c>
      <c r="E156" s="42"/>
      <c r="F156" s="220" t="s">
        <v>783</v>
      </c>
      <c r="G156" s="42"/>
      <c r="H156" s="42"/>
      <c r="I156" s="221"/>
      <c r="J156" s="42"/>
      <c r="K156" s="42"/>
      <c r="L156" s="46"/>
      <c r="M156" s="222"/>
      <c r="N156" s="223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134</v>
      </c>
      <c r="AU156" s="19" t="s">
        <v>83</v>
      </c>
    </row>
    <row r="157" s="2" customFormat="1" ht="16.5" customHeight="1">
      <c r="A157" s="40"/>
      <c r="B157" s="41"/>
      <c r="C157" s="206" t="s">
        <v>245</v>
      </c>
      <c r="D157" s="206" t="s">
        <v>127</v>
      </c>
      <c r="E157" s="207" t="s">
        <v>784</v>
      </c>
      <c r="F157" s="208" t="s">
        <v>785</v>
      </c>
      <c r="G157" s="209" t="s">
        <v>130</v>
      </c>
      <c r="H157" s="210">
        <v>3</v>
      </c>
      <c r="I157" s="211"/>
      <c r="J157" s="212">
        <f>ROUND(I157*H157,2)</f>
        <v>0</v>
      </c>
      <c r="K157" s="208" t="s">
        <v>131</v>
      </c>
      <c r="L157" s="46"/>
      <c r="M157" s="213" t="s">
        <v>19</v>
      </c>
      <c r="N157" s="214" t="s">
        <v>44</v>
      </c>
      <c r="O157" s="86"/>
      <c r="P157" s="215">
        <f>O157*H157</f>
        <v>0</v>
      </c>
      <c r="Q157" s="215">
        <v>0.00197</v>
      </c>
      <c r="R157" s="215">
        <f>Q157*H157</f>
        <v>0.0059100000000000003</v>
      </c>
      <c r="S157" s="215">
        <v>0</v>
      </c>
      <c r="T157" s="216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7" t="s">
        <v>132</v>
      </c>
      <c r="AT157" s="217" t="s">
        <v>127</v>
      </c>
      <c r="AU157" s="217" t="s">
        <v>83</v>
      </c>
      <c r="AY157" s="19" t="s">
        <v>124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9" t="s">
        <v>81</v>
      </c>
      <c r="BK157" s="218">
        <f>ROUND(I157*H157,2)</f>
        <v>0</v>
      </c>
      <c r="BL157" s="19" t="s">
        <v>132</v>
      </c>
      <c r="BM157" s="217" t="s">
        <v>786</v>
      </c>
    </row>
    <row r="158" s="2" customFormat="1">
      <c r="A158" s="40"/>
      <c r="B158" s="41"/>
      <c r="C158" s="42"/>
      <c r="D158" s="219" t="s">
        <v>134</v>
      </c>
      <c r="E158" s="42"/>
      <c r="F158" s="220" t="s">
        <v>787</v>
      </c>
      <c r="G158" s="42"/>
      <c r="H158" s="42"/>
      <c r="I158" s="221"/>
      <c r="J158" s="42"/>
      <c r="K158" s="42"/>
      <c r="L158" s="46"/>
      <c r="M158" s="222"/>
      <c r="N158" s="223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134</v>
      </c>
      <c r="AU158" s="19" t="s">
        <v>83</v>
      </c>
    </row>
    <row r="159" s="2" customFormat="1" ht="16.5" customHeight="1">
      <c r="A159" s="40"/>
      <c r="B159" s="41"/>
      <c r="C159" s="206" t="s">
        <v>252</v>
      </c>
      <c r="D159" s="206" t="s">
        <v>127</v>
      </c>
      <c r="E159" s="207" t="s">
        <v>788</v>
      </c>
      <c r="F159" s="208" t="s">
        <v>789</v>
      </c>
      <c r="G159" s="209" t="s">
        <v>130</v>
      </c>
      <c r="H159" s="210">
        <v>1</v>
      </c>
      <c r="I159" s="211"/>
      <c r="J159" s="212">
        <f>ROUND(I159*H159,2)</f>
        <v>0</v>
      </c>
      <c r="K159" s="208" t="s">
        <v>131</v>
      </c>
      <c r="L159" s="46"/>
      <c r="M159" s="213" t="s">
        <v>19</v>
      </c>
      <c r="N159" s="214" t="s">
        <v>44</v>
      </c>
      <c r="O159" s="86"/>
      <c r="P159" s="215">
        <f>O159*H159</f>
        <v>0</v>
      </c>
      <c r="Q159" s="215">
        <v>0.00063000000000000003</v>
      </c>
      <c r="R159" s="215">
        <f>Q159*H159</f>
        <v>0.00063000000000000003</v>
      </c>
      <c r="S159" s="215">
        <v>0</v>
      </c>
      <c r="T159" s="216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7" t="s">
        <v>132</v>
      </c>
      <c r="AT159" s="217" t="s">
        <v>127</v>
      </c>
      <c r="AU159" s="217" t="s">
        <v>83</v>
      </c>
      <c r="AY159" s="19" t="s">
        <v>124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9" t="s">
        <v>81</v>
      </c>
      <c r="BK159" s="218">
        <f>ROUND(I159*H159,2)</f>
        <v>0</v>
      </c>
      <c r="BL159" s="19" t="s">
        <v>132</v>
      </c>
      <c r="BM159" s="217" t="s">
        <v>790</v>
      </c>
    </row>
    <row r="160" s="2" customFormat="1">
      <c r="A160" s="40"/>
      <c r="B160" s="41"/>
      <c r="C160" s="42"/>
      <c r="D160" s="219" t="s">
        <v>134</v>
      </c>
      <c r="E160" s="42"/>
      <c r="F160" s="220" t="s">
        <v>791</v>
      </c>
      <c r="G160" s="42"/>
      <c r="H160" s="42"/>
      <c r="I160" s="221"/>
      <c r="J160" s="42"/>
      <c r="K160" s="42"/>
      <c r="L160" s="46"/>
      <c r="M160" s="222"/>
      <c r="N160" s="223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134</v>
      </c>
      <c r="AU160" s="19" t="s">
        <v>83</v>
      </c>
    </row>
    <row r="161" s="2" customFormat="1" ht="16.5" customHeight="1">
      <c r="A161" s="40"/>
      <c r="B161" s="41"/>
      <c r="C161" s="206" t="s">
        <v>259</v>
      </c>
      <c r="D161" s="206" t="s">
        <v>127</v>
      </c>
      <c r="E161" s="207" t="s">
        <v>792</v>
      </c>
      <c r="F161" s="208" t="s">
        <v>793</v>
      </c>
      <c r="G161" s="209" t="s">
        <v>130</v>
      </c>
      <c r="H161" s="210">
        <v>1</v>
      </c>
      <c r="I161" s="211"/>
      <c r="J161" s="212">
        <f>ROUND(I161*H161,2)</f>
        <v>0</v>
      </c>
      <c r="K161" s="208" t="s">
        <v>131</v>
      </c>
      <c r="L161" s="46"/>
      <c r="M161" s="213" t="s">
        <v>19</v>
      </c>
      <c r="N161" s="214" t="s">
        <v>44</v>
      </c>
      <c r="O161" s="86"/>
      <c r="P161" s="215">
        <f>O161*H161</f>
        <v>0</v>
      </c>
      <c r="Q161" s="215">
        <v>0.0012999999999999999</v>
      </c>
      <c r="R161" s="215">
        <f>Q161*H161</f>
        <v>0.0012999999999999999</v>
      </c>
      <c r="S161" s="215">
        <v>0</v>
      </c>
      <c r="T161" s="216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7" t="s">
        <v>132</v>
      </c>
      <c r="AT161" s="217" t="s">
        <v>127</v>
      </c>
      <c r="AU161" s="217" t="s">
        <v>83</v>
      </c>
      <c r="AY161" s="19" t="s">
        <v>124</v>
      </c>
      <c r="BE161" s="218">
        <f>IF(N161="základní",J161,0)</f>
        <v>0</v>
      </c>
      <c r="BF161" s="218">
        <f>IF(N161="snížená",J161,0)</f>
        <v>0</v>
      </c>
      <c r="BG161" s="218">
        <f>IF(N161="zákl. přenesená",J161,0)</f>
        <v>0</v>
      </c>
      <c r="BH161" s="218">
        <f>IF(N161="sníž. přenesená",J161,0)</f>
        <v>0</v>
      </c>
      <c r="BI161" s="218">
        <f>IF(N161="nulová",J161,0)</f>
        <v>0</v>
      </c>
      <c r="BJ161" s="19" t="s">
        <v>81</v>
      </c>
      <c r="BK161" s="218">
        <f>ROUND(I161*H161,2)</f>
        <v>0</v>
      </c>
      <c r="BL161" s="19" t="s">
        <v>132</v>
      </c>
      <c r="BM161" s="217" t="s">
        <v>794</v>
      </c>
    </row>
    <row r="162" s="2" customFormat="1">
      <c r="A162" s="40"/>
      <c r="B162" s="41"/>
      <c r="C162" s="42"/>
      <c r="D162" s="219" t="s">
        <v>134</v>
      </c>
      <c r="E162" s="42"/>
      <c r="F162" s="220" t="s">
        <v>795</v>
      </c>
      <c r="G162" s="42"/>
      <c r="H162" s="42"/>
      <c r="I162" s="221"/>
      <c r="J162" s="42"/>
      <c r="K162" s="42"/>
      <c r="L162" s="46"/>
      <c r="M162" s="222"/>
      <c r="N162" s="223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134</v>
      </c>
      <c r="AU162" s="19" t="s">
        <v>83</v>
      </c>
    </row>
    <row r="163" s="2" customFormat="1" ht="16.5" customHeight="1">
      <c r="A163" s="40"/>
      <c r="B163" s="41"/>
      <c r="C163" s="206" t="s">
        <v>360</v>
      </c>
      <c r="D163" s="206" t="s">
        <v>127</v>
      </c>
      <c r="E163" s="207" t="s">
        <v>796</v>
      </c>
      <c r="F163" s="208" t="s">
        <v>797</v>
      </c>
      <c r="G163" s="209" t="s">
        <v>130</v>
      </c>
      <c r="H163" s="210">
        <v>1</v>
      </c>
      <c r="I163" s="211"/>
      <c r="J163" s="212">
        <f>ROUND(I163*H163,2)</f>
        <v>0</v>
      </c>
      <c r="K163" s="208" t="s">
        <v>131</v>
      </c>
      <c r="L163" s="46"/>
      <c r="M163" s="213" t="s">
        <v>19</v>
      </c>
      <c r="N163" s="214" t="s">
        <v>44</v>
      </c>
      <c r="O163" s="86"/>
      <c r="P163" s="215">
        <f>O163*H163</f>
        <v>0</v>
      </c>
      <c r="Q163" s="215">
        <v>0.00042999999999999999</v>
      </c>
      <c r="R163" s="215">
        <f>Q163*H163</f>
        <v>0.00042999999999999999</v>
      </c>
      <c r="S163" s="215">
        <v>0</v>
      </c>
      <c r="T163" s="216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7" t="s">
        <v>132</v>
      </c>
      <c r="AT163" s="217" t="s">
        <v>127</v>
      </c>
      <c r="AU163" s="217" t="s">
        <v>83</v>
      </c>
      <c r="AY163" s="19" t="s">
        <v>124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9" t="s">
        <v>81</v>
      </c>
      <c r="BK163" s="218">
        <f>ROUND(I163*H163,2)</f>
        <v>0</v>
      </c>
      <c r="BL163" s="19" t="s">
        <v>132</v>
      </c>
      <c r="BM163" s="217" t="s">
        <v>798</v>
      </c>
    </row>
    <row r="164" s="2" customFormat="1">
      <c r="A164" s="40"/>
      <c r="B164" s="41"/>
      <c r="C164" s="42"/>
      <c r="D164" s="219" t="s">
        <v>134</v>
      </c>
      <c r="E164" s="42"/>
      <c r="F164" s="220" t="s">
        <v>799</v>
      </c>
      <c r="G164" s="42"/>
      <c r="H164" s="42"/>
      <c r="I164" s="221"/>
      <c r="J164" s="42"/>
      <c r="K164" s="42"/>
      <c r="L164" s="46"/>
      <c r="M164" s="222"/>
      <c r="N164" s="223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134</v>
      </c>
      <c r="AU164" s="19" t="s">
        <v>83</v>
      </c>
    </row>
    <row r="165" s="2" customFormat="1" ht="16.5" customHeight="1">
      <c r="A165" s="40"/>
      <c r="B165" s="41"/>
      <c r="C165" s="206" t="s">
        <v>364</v>
      </c>
      <c r="D165" s="206" t="s">
        <v>127</v>
      </c>
      <c r="E165" s="207" t="s">
        <v>800</v>
      </c>
      <c r="F165" s="208" t="s">
        <v>801</v>
      </c>
      <c r="G165" s="209" t="s">
        <v>130</v>
      </c>
      <c r="H165" s="210">
        <v>0.5</v>
      </c>
      <c r="I165" s="211"/>
      <c r="J165" s="212">
        <f>ROUND(I165*H165,2)</f>
        <v>0</v>
      </c>
      <c r="K165" s="208" t="s">
        <v>131</v>
      </c>
      <c r="L165" s="46"/>
      <c r="M165" s="213" t="s">
        <v>19</v>
      </c>
      <c r="N165" s="214" t="s">
        <v>44</v>
      </c>
      <c r="O165" s="86"/>
      <c r="P165" s="215">
        <f>O165*H165</f>
        <v>0</v>
      </c>
      <c r="Q165" s="215">
        <v>0.0015299999999999999</v>
      </c>
      <c r="R165" s="215">
        <f>Q165*H165</f>
        <v>0.00076499999999999995</v>
      </c>
      <c r="S165" s="215">
        <v>0</v>
      </c>
      <c r="T165" s="216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7" t="s">
        <v>132</v>
      </c>
      <c r="AT165" s="217" t="s">
        <v>127</v>
      </c>
      <c r="AU165" s="217" t="s">
        <v>83</v>
      </c>
      <c r="AY165" s="19" t="s">
        <v>124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9" t="s">
        <v>81</v>
      </c>
      <c r="BK165" s="218">
        <f>ROUND(I165*H165,2)</f>
        <v>0</v>
      </c>
      <c r="BL165" s="19" t="s">
        <v>132</v>
      </c>
      <c r="BM165" s="217" t="s">
        <v>802</v>
      </c>
    </row>
    <row r="166" s="2" customFormat="1">
      <c r="A166" s="40"/>
      <c r="B166" s="41"/>
      <c r="C166" s="42"/>
      <c r="D166" s="219" t="s">
        <v>134</v>
      </c>
      <c r="E166" s="42"/>
      <c r="F166" s="220" t="s">
        <v>803</v>
      </c>
      <c r="G166" s="42"/>
      <c r="H166" s="42"/>
      <c r="I166" s="221"/>
      <c r="J166" s="42"/>
      <c r="K166" s="42"/>
      <c r="L166" s="46"/>
      <c r="M166" s="222"/>
      <c r="N166" s="223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134</v>
      </c>
      <c r="AU166" s="19" t="s">
        <v>83</v>
      </c>
    </row>
    <row r="167" s="2" customFormat="1" ht="16.5" customHeight="1">
      <c r="A167" s="40"/>
      <c r="B167" s="41"/>
      <c r="C167" s="206" t="s">
        <v>369</v>
      </c>
      <c r="D167" s="206" t="s">
        <v>127</v>
      </c>
      <c r="E167" s="207" t="s">
        <v>804</v>
      </c>
      <c r="F167" s="208" t="s">
        <v>805</v>
      </c>
      <c r="G167" s="209" t="s">
        <v>138</v>
      </c>
      <c r="H167" s="210">
        <v>3</v>
      </c>
      <c r="I167" s="211"/>
      <c r="J167" s="212">
        <f>ROUND(I167*H167,2)</f>
        <v>0</v>
      </c>
      <c r="K167" s="208" t="s">
        <v>131</v>
      </c>
      <c r="L167" s="46"/>
      <c r="M167" s="213" t="s">
        <v>19</v>
      </c>
      <c r="N167" s="214" t="s">
        <v>44</v>
      </c>
      <c r="O167" s="86"/>
      <c r="P167" s="215">
        <f>O167*H167</f>
        <v>0</v>
      </c>
      <c r="Q167" s="215">
        <v>0</v>
      </c>
      <c r="R167" s="215">
        <f>Q167*H167</f>
        <v>0</v>
      </c>
      <c r="S167" s="215">
        <v>0</v>
      </c>
      <c r="T167" s="216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7" t="s">
        <v>132</v>
      </c>
      <c r="AT167" s="217" t="s">
        <v>127</v>
      </c>
      <c r="AU167" s="217" t="s">
        <v>83</v>
      </c>
      <c r="AY167" s="19" t="s">
        <v>124</v>
      </c>
      <c r="BE167" s="218">
        <f>IF(N167="základní",J167,0)</f>
        <v>0</v>
      </c>
      <c r="BF167" s="218">
        <f>IF(N167="snížená",J167,0)</f>
        <v>0</v>
      </c>
      <c r="BG167" s="218">
        <f>IF(N167="zákl. přenesená",J167,0)</f>
        <v>0</v>
      </c>
      <c r="BH167" s="218">
        <f>IF(N167="sníž. přenesená",J167,0)</f>
        <v>0</v>
      </c>
      <c r="BI167" s="218">
        <f>IF(N167="nulová",J167,0)</f>
        <v>0</v>
      </c>
      <c r="BJ167" s="19" t="s">
        <v>81</v>
      </c>
      <c r="BK167" s="218">
        <f>ROUND(I167*H167,2)</f>
        <v>0</v>
      </c>
      <c r="BL167" s="19" t="s">
        <v>132</v>
      </c>
      <c r="BM167" s="217" t="s">
        <v>806</v>
      </c>
    </row>
    <row r="168" s="2" customFormat="1">
      <c r="A168" s="40"/>
      <c r="B168" s="41"/>
      <c r="C168" s="42"/>
      <c r="D168" s="219" t="s">
        <v>134</v>
      </c>
      <c r="E168" s="42"/>
      <c r="F168" s="220" t="s">
        <v>807</v>
      </c>
      <c r="G168" s="42"/>
      <c r="H168" s="42"/>
      <c r="I168" s="221"/>
      <c r="J168" s="42"/>
      <c r="K168" s="42"/>
      <c r="L168" s="46"/>
      <c r="M168" s="222"/>
      <c r="N168" s="223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134</v>
      </c>
      <c r="AU168" s="19" t="s">
        <v>83</v>
      </c>
    </row>
    <row r="169" s="2" customFormat="1" ht="16.5" customHeight="1">
      <c r="A169" s="40"/>
      <c r="B169" s="41"/>
      <c r="C169" s="206" t="s">
        <v>374</v>
      </c>
      <c r="D169" s="206" t="s">
        <v>127</v>
      </c>
      <c r="E169" s="207" t="s">
        <v>808</v>
      </c>
      <c r="F169" s="208" t="s">
        <v>809</v>
      </c>
      <c r="G169" s="209" t="s">
        <v>138</v>
      </c>
      <c r="H169" s="210">
        <v>4</v>
      </c>
      <c r="I169" s="211"/>
      <c r="J169" s="212">
        <f>ROUND(I169*H169,2)</f>
        <v>0</v>
      </c>
      <c r="K169" s="208" t="s">
        <v>131</v>
      </c>
      <c r="L169" s="46"/>
      <c r="M169" s="213" t="s">
        <v>19</v>
      </c>
      <c r="N169" s="214" t="s">
        <v>44</v>
      </c>
      <c r="O169" s="86"/>
      <c r="P169" s="215">
        <f>O169*H169</f>
        <v>0</v>
      </c>
      <c r="Q169" s="215">
        <v>0</v>
      </c>
      <c r="R169" s="215">
        <f>Q169*H169</f>
        <v>0</v>
      </c>
      <c r="S169" s="215">
        <v>0</v>
      </c>
      <c r="T169" s="216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7" t="s">
        <v>132</v>
      </c>
      <c r="AT169" s="217" t="s">
        <v>127</v>
      </c>
      <c r="AU169" s="217" t="s">
        <v>83</v>
      </c>
      <c r="AY169" s="19" t="s">
        <v>124</v>
      </c>
      <c r="BE169" s="218">
        <f>IF(N169="základní",J169,0)</f>
        <v>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19" t="s">
        <v>81</v>
      </c>
      <c r="BK169" s="218">
        <f>ROUND(I169*H169,2)</f>
        <v>0</v>
      </c>
      <c r="BL169" s="19" t="s">
        <v>132</v>
      </c>
      <c r="BM169" s="217" t="s">
        <v>810</v>
      </c>
    </row>
    <row r="170" s="2" customFormat="1">
      <c r="A170" s="40"/>
      <c r="B170" s="41"/>
      <c r="C170" s="42"/>
      <c r="D170" s="219" t="s">
        <v>134</v>
      </c>
      <c r="E170" s="42"/>
      <c r="F170" s="220" t="s">
        <v>811</v>
      </c>
      <c r="G170" s="42"/>
      <c r="H170" s="42"/>
      <c r="I170" s="221"/>
      <c r="J170" s="42"/>
      <c r="K170" s="42"/>
      <c r="L170" s="46"/>
      <c r="M170" s="222"/>
      <c r="N170" s="223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134</v>
      </c>
      <c r="AU170" s="19" t="s">
        <v>83</v>
      </c>
    </row>
    <row r="171" s="2" customFormat="1" ht="16.5" customHeight="1">
      <c r="A171" s="40"/>
      <c r="B171" s="41"/>
      <c r="C171" s="206" t="s">
        <v>379</v>
      </c>
      <c r="D171" s="206" t="s">
        <v>127</v>
      </c>
      <c r="E171" s="207" t="s">
        <v>812</v>
      </c>
      <c r="F171" s="208" t="s">
        <v>813</v>
      </c>
      <c r="G171" s="209" t="s">
        <v>138</v>
      </c>
      <c r="H171" s="210">
        <v>1</v>
      </c>
      <c r="I171" s="211"/>
      <c r="J171" s="212">
        <f>ROUND(I171*H171,2)</f>
        <v>0</v>
      </c>
      <c r="K171" s="208" t="s">
        <v>131</v>
      </c>
      <c r="L171" s="46"/>
      <c r="M171" s="213" t="s">
        <v>19</v>
      </c>
      <c r="N171" s="214" t="s">
        <v>44</v>
      </c>
      <c r="O171" s="86"/>
      <c r="P171" s="215">
        <f>O171*H171</f>
        <v>0</v>
      </c>
      <c r="Q171" s="215">
        <v>0</v>
      </c>
      <c r="R171" s="215">
        <f>Q171*H171</f>
        <v>0</v>
      </c>
      <c r="S171" s="215">
        <v>0</v>
      </c>
      <c r="T171" s="216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7" t="s">
        <v>132</v>
      </c>
      <c r="AT171" s="217" t="s">
        <v>127</v>
      </c>
      <c r="AU171" s="217" t="s">
        <v>83</v>
      </c>
      <c r="AY171" s="19" t="s">
        <v>124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19" t="s">
        <v>81</v>
      </c>
      <c r="BK171" s="218">
        <f>ROUND(I171*H171,2)</f>
        <v>0</v>
      </c>
      <c r="BL171" s="19" t="s">
        <v>132</v>
      </c>
      <c r="BM171" s="217" t="s">
        <v>814</v>
      </c>
    </row>
    <row r="172" s="2" customFormat="1">
      <c r="A172" s="40"/>
      <c r="B172" s="41"/>
      <c r="C172" s="42"/>
      <c r="D172" s="219" t="s">
        <v>134</v>
      </c>
      <c r="E172" s="42"/>
      <c r="F172" s="220" t="s">
        <v>815</v>
      </c>
      <c r="G172" s="42"/>
      <c r="H172" s="42"/>
      <c r="I172" s="221"/>
      <c r="J172" s="42"/>
      <c r="K172" s="42"/>
      <c r="L172" s="46"/>
      <c r="M172" s="222"/>
      <c r="N172" s="223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134</v>
      </c>
      <c r="AU172" s="19" t="s">
        <v>83</v>
      </c>
    </row>
    <row r="173" s="2" customFormat="1" ht="16.5" customHeight="1">
      <c r="A173" s="40"/>
      <c r="B173" s="41"/>
      <c r="C173" s="206" t="s">
        <v>384</v>
      </c>
      <c r="D173" s="206" t="s">
        <v>127</v>
      </c>
      <c r="E173" s="207" t="s">
        <v>816</v>
      </c>
      <c r="F173" s="208" t="s">
        <v>817</v>
      </c>
      <c r="G173" s="209" t="s">
        <v>138</v>
      </c>
      <c r="H173" s="210">
        <v>1</v>
      </c>
      <c r="I173" s="211"/>
      <c r="J173" s="212">
        <f>ROUND(I173*H173,2)</f>
        <v>0</v>
      </c>
      <c r="K173" s="208" t="s">
        <v>131</v>
      </c>
      <c r="L173" s="46"/>
      <c r="M173" s="213" t="s">
        <v>19</v>
      </c>
      <c r="N173" s="214" t="s">
        <v>44</v>
      </c>
      <c r="O173" s="86"/>
      <c r="P173" s="215">
        <f>O173*H173</f>
        <v>0</v>
      </c>
      <c r="Q173" s="215">
        <v>0</v>
      </c>
      <c r="R173" s="215">
        <f>Q173*H173</f>
        <v>0</v>
      </c>
      <c r="S173" s="215">
        <v>0.029610000000000001</v>
      </c>
      <c r="T173" s="216">
        <f>S173*H173</f>
        <v>0.029610000000000001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7" t="s">
        <v>132</v>
      </c>
      <c r="AT173" s="217" t="s">
        <v>127</v>
      </c>
      <c r="AU173" s="217" t="s">
        <v>83</v>
      </c>
      <c r="AY173" s="19" t="s">
        <v>124</v>
      </c>
      <c r="BE173" s="218">
        <f>IF(N173="základní",J173,0)</f>
        <v>0</v>
      </c>
      <c r="BF173" s="218">
        <f>IF(N173="snížená",J173,0)</f>
        <v>0</v>
      </c>
      <c r="BG173" s="218">
        <f>IF(N173="zákl. přenesená",J173,0)</f>
        <v>0</v>
      </c>
      <c r="BH173" s="218">
        <f>IF(N173="sníž. přenesená",J173,0)</f>
        <v>0</v>
      </c>
      <c r="BI173" s="218">
        <f>IF(N173="nulová",J173,0)</f>
        <v>0</v>
      </c>
      <c r="BJ173" s="19" t="s">
        <v>81</v>
      </c>
      <c r="BK173" s="218">
        <f>ROUND(I173*H173,2)</f>
        <v>0</v>
      </c>
      <c r="BL173" s="19" t="s">
        <v>132</v>
      </c>
      <c r="BM173" s="217" t="s">
        <v>818</v>
      </c>
    </row>
    <row r="174" s="2" customFormat="1">
      <c r="A174" s="40"/>
      <c r="B174" s="41"/>
      <c r="C174" s="42"/>
      <c r="D174" s="219" t="s">
        <v>134</v>
      </c>
      <c r="E174" s="42"/>
      <c r="F174" s="220" t="s">
        <v>819</v>
      </c>
      <c r="G174" s="42"/>
      <c r="H174" s="42"/>
      <c r="I174" s="221"/>
      <c r="J174" s="42"/>
      <c r="K174" s="42"/>
      <c r="L174" s="46"/>
      <c r="M174" s="222"/>
      <c r="N174" s="223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134</v>
      </c>
      <c r="AU174" s="19" t="s">
        <v>83</v>
      </c>
    </row>
    <row r="175" s="2" customFormat="1" ht="16.5" customHeight="1">
      <c r="A175" s="40"/>
      <c r="B175" s="41"/>
      <c r="C175" s="206" t="s">
        <v>178</v>
      </c>
      <c r="D175" s="206" t="s">
        <v>127</v>
      </c>
      <c r="E175" s="207" t="s">
        <v>820</v>
      </c>
      <c r="F175" s="208" t="s">
        <v>821</v>
      </c>
      <c r="G175" s="209" t="s">
        <v>138</v>
      </c>
      <c r="H175" s="210">
        <v>2</v>
      </c>
      <c r="I175" s="211"/>
      <c r="J175" s="212">
        <f>ROUND(I175*H175,2)</f>
        <v>0</v>
      </c>
      <c r="K175" s="208" t="s">
        <v>131</v>
      </c>
      <c r="L175" s="46"/>
      <c r="M175" s="213" t="s">
        <v>19</v>
      </c>
      <c r="N175" s="214" t="s">
        <v>44</v>
      </c>
      <c r="O175" s="86"/>
      <c r="P175" s="215">
        <f>O175*H175</f>
        <v>0</v>
      </c>
      <c r="Q175" s="215">
        <v>0.00014999999999999999</v>
      </c>
      <c r="R175" s="215">
        <f>Q175*H175</f>
        <v>0.00029999999999999997</v>
      </c>
      <c r="S175" s="215">
        <v>0</v>
      </c>
      <c r="T175" s="216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7" t="s">
        <v>132</v>
      </c>
      <c r="AT175" s="217" t="s">
        <v>127</v>
      </c>
      <c r="AU175" s="217" t="s">
        <v>83</v>
      </c>
      <c r="AY175" s="19" t="s">
        <v>124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9" t="s">
        <v>81</v>
      </c>
      <c r="BK175" s="218">
        <f>ROUND(I175*H175,2)</f>
        <v>0</v>
      </c>
      <c r="BL175" s="19" t="s">
        <v>132</v>
      </c>
      <c r="BM175" s="217" t="s">
        <v>822</v>
      </c>
    </row>
    <row r="176" s="2" customFormat="1">
      <c r="A176" s="40"/>
      <c r="B176" s="41"/>
      <c r="C176" s="42"/>
      <c r="D176" s="219" t="s">
        <v>134</v>
      </c>
      <c r="E176" s="42"/>
      <c r="F176" s="220" t="s">
        <v>823</v>
      </c>
      <c r="G176" s="42"/>
      <c r="H176" s="42"/>
      <c r="I176" s="221"/>
      <c r="J176" s="42"/>
      <c r="K176" s="42"/>
      <c r="L176" s="46"/>
      <c r="M176" s="222"/>
      <c r="N176" s="223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134</v>
      </c>
      <c r="AU176" s="19" t="s">
        <v>83</v>
      </c>
    </row>
    <row r="177" s="2" customFormat="1" ht="16.5" customHeight="1">
      <c r="A177" s="40"/>
      <c r="B177" s="41"/>
      <c r="C177" s="224" t="s">
        <v>549</v>
      </c>
      <c r="D177" s="224" t="s">
        <v>175</v>
      </c>
      <c r="E177" s="225" t="s">
        <v>824</v>
      </c>
      <c r="F177" s="226" t="s">
        <v>825</v>
      </c>
      <c r="G177" s="227" t="s">
        <v>826</v>
      </c>
      <c r="H177" s="228">
        <v>2</v>
      </c>
      <c r="I177" s="229"/>
      <c r="J177" s="230">
        <f>ROUND(I177*H177,2)</f>
        <v>0</v>
      </c>
      <c r="K177" s="226" t="s">
        <v>131</v>
      </c>
      <c r="L177" s="231"/>
      <c r="M177" s="232" t="s">
        <v>19</v>
      </c>
      <c r="N177" s="233" t="s">
        <v>44</v>
      </c>
      <c r="O177" s="86"/>
      <c r="P177" s="215">
        <f>O177*H177</f>
        <v>0</v>
      </c>
      <c r="Q177" s="215">
        <v>0.0046899999999999997</v>
      </c>
      <c r="R177" s="215">
        <f>Q177*H177</f>
        <v>0.0093799999999999994</v>
      </c>
      <c r="S177" s="215">
        <v>0</v>
      </c>
      <c r="T177" s="216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7" t="s">
        <v>178</v>
      </c>
      <c r="AT177" s="217" t="s">
        <v>175</v>
      </c>
      <c r="AU177" s="217" t="s">
        <v>83</v>
      </c>
      <c r="AY177" s="19" t="s">
        <v>124</v>
      </c>
      <c r="BE177" s="218">
        <f>IF(N177="základní",J177,0)</f>
        <v>0</v>
      </c>
      <c r="BF177" s="218">
        <f>IF(N177="snížená",J177,0)</f>
        <v>0</v>
      </c>
      <c r="BG177" s="218">
        <f>IF(N177="zákl. přenesená",J177,0)</f>
        <v>0</v>
      </c>
      <c r="BH177" s="218">
        <f>IF(N177="sníž. přenesená",J177,0)</f>
        <v>0</v>
      </c>
      <c r="BI177" s="218">
        <f>IF(N177="nulová",J177,0)</f>
        <v>0</v>
      </c>
      <c r="BJ177" s="19" t="s">
        <v>81</v>
      </c>
      <c r="BK177" s="218">
        <f>ROUND(I177*H177,2)</f>
        <v>0</v>
      </c>
      <c r="BL177" s="19" t="s">
        <v>132</v>
      </c>
      <c r="BM177" s="217" t="s">
        <v>827</v>
      </c>
    </row>
    <row r="178" s="2" customFormat="1" ht="16.5" customHeight="1">
      <c r="A178" s="40"/>
      <c r="B178" s="41"/>
      <c r="C178" s="206" t="s">
        <v>554</v>
      </c>
      <c r="D178" s="206" t="s">
        <v>127</v>
      </c>
      <c r="E178" s="207" t="s">
        <v>828</v>
      </c>
      <c r="F178" s="208" t="s">
        <v>829</v>
      </c>
      <c r="G178" s="209" t="s">
        <v>130</v>
      </c>
      <c r="H178" s="210">
        <v>10.5</v>
      </c>
      <c r="I178" s="211"/>
      <c r="J178" s="212">
        <f>ROUND(I178*H178,2)</f>
        <v>0</v>
      </c>
      <c r="K178" s="208" t="s">
        <v>131</v>
      </c>
      <c r="L178" s="46"/>
      <c r="M178" s="213" t="s">
        <v>19</v>
      </c>
      <c r="N178" s="214" t="s">
        <v>44</v>
      </c>
      <c r="O178" s="86"/>
      <c r="P178" s="215">
        <f>O178*H178</f>
        <v>0</v>
      </c>
      <c r="Q178" s="215">
        <v>0</v>
      </c>
      <c r="R178" s="215">
        <f>Q178*H178</f>
        <v>0</v>
      </c>
      <c r="S178" s="215">
        <v>0</v>
      </c>
      <c r="T178" s="216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17" t="s">
        <v>132</v>
      </c>
      <c r="AT178" s="217" t="s">
        <v>127</v>
      </c>
      <c r="AU178" s="217" t="s">
        <v>83</v>
      </c>
      <c r="AY178" s="19" t="s">
        <v>124</v>
      </c>
      <c r="BE178" s="218">
        <f>IF(N178="základní",J178,0)</f>
        <v>0</v>
      </c>
      <c r="BF178" s="218">
        <f>IF(N178="snížená",J178,0)</f>
        <v>0</v>
      </c>
      <c r="BG178" s="218">
        <f>IF(N178="zákl. přenesená",J178,0)</f>
        <v>0</v>
      </c>
      <c r="BH178" s="218">
        <f>IF(N178="sníž. přenesená",J178,0)</f>
        <v>0</v>
      </c>
      <c r="BI178" s="218">
        <f>IF(N178="nulová",J178,0)</f>
        <v>0</v>
      </c>
      <c r="BJ178" s="19" t="s">
        <v>81</v>
      </c>
      <c r="BK178" s="218">
        <f>ROUND(I178*H178,2)</f>
        <v>0</v>
      </c>
      <c r="BL178" s="19" t="s">
        <v>132</v>
      </c>
      <c r="BM178" s="217" t="s">
        <v>830</v>
      </c>
    </row>
    <row r="179" s="2" customFormat="1">
      <c r="A179" s="40"/>
      <c r="B179" s="41"/>
      <c r="C179" s="42"/>
      <c r="D179" s="219" t="s">
        <v>134</v>
      </c>
      <c r="E179" s="42"/>
      <c r="F179" s="220" t="s">
        <v>831</v>
      </c>
      <c r="G179" s="42"/>
      <c r="H179" s="42"/>
      <c r="I179" s="221"/>
      <c r="J179" s="42"/>
      <c r="K179" s="42"/>
      <c r="L179" s="46"/>
      <c r="M179" s="222"/>
      <c r="N179" s="223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134</v>
      </c>
      <c r="AU179" s="19" t="s">
        <v>83</v>
      </c>
    </row>
    <row r="180" s="2" customFormat="1" ht="16.5" customHeight="1">
      <c r="A180" s="40"/>
      <c r="B180" s="41"/>
      <c r="C180" s="206" t="s">
        <v>559</v>
      </c>
      <c r="D180" s="206" t="s">
        <v>127</v>
      </c>
      <c r="E180" s="207" t="s">
        <v>832</v>
      </c>
      <c r="F180" s="208" t="s">
        <v>833</v>
      </c>
      <c r="G180" s="209" t="s">
        <v>130</v>
      </c>
      <c r="H180" s="210">
        <v>10</v>
      </c>
      <c r="I180" s="211"/>
      <c r="J180" s="212">
        <f>ROUND(I180*H180,2)</f>
        <v>0</v>
      </c>
      <c r="K180" s="208" t="s">
        <v>131</v>
      </c>
      <c r="L180" s="46"/>
      <c r="M180" s="213" t="s">
        <v>19</v>
      </c>
      <c r="N180" s="214" t="s">
        <v>44</v>
      </c>
      <c r="O180" s="86"/>
      <c r="P180" s="215">
        <f>O180*H180</f>
        <v>0</v>
      </c>
      <c r="Q180" s="215">
        <v>0</v>
      </c>
      <c r="R180" s="215">
        <f>Q180*H180</f>
        <v>0</v>
      </c>
      <c r="S180" s="215">
        <v>0</v>
      </c>
      <c r="T180" s="216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7" t="s">
        <v>132</v>
      </c>
      <c r="AT180" s="217" t="s">
        <v>127</v>
      </c>
      <c r="AU180" s="217" t="s">
        <v>83</v>
      </c>
      <c r="AY180" s="19" t="s">
        <v>124</v>
      </c>
      <c r="BE180" s="218">
        <f>IF(N180="základní",J180,0)</f>
        <v>0</v>
      </c>
      <c r="BF180" s="218">
        <f>IF(N180="snížená",J180,0)</f>
        <v>0</v>
      </c>
      <c r="BG180" s="218">
        <f>IF(N180="zákl. přenesená",J180,0)</f>
        <v>0</v>
      </c>
      <c r="BH180" s="218">
        <f>IF(N180="sníž. přenesená",J180,0)</f>
        <v>0</v>
      </c>
      <c r="BI180" s="218">
        <f>IF(N180="nulová",J180,0)</f>
        <v>0</v>
      </c>
      <c r="BJ180" s="19" t="s">
        <v>81</v>
      </c>
      <c r="BK180" s="218">
        <f>ROUND(I180*H180,2)</f>
        <v>0</v>
      </c>
      <c r="BL180" s="19" t="s">
        <v>132</v>
      </c>
      <c r="BM180" s="217" t="s">
        <v>834</v>
      </c>
    </row>
    <row r="181" s="2" customFormat="1">
      <c r="A181" s="40"/>
      <c r="B181" s="41"/>
      <c r="C181" s="42"/>
      <c r="D181" s="219" t="s">
        <v>134</v>
      </c>
      <c r="E181" s="42"/>
      <c r="F181" s="220" t="s">
        <v>835</v>
      </c>
      <c r="G181" s="42"/>
      <c r="H181" s="42"/>
      <c r="I181" s="221"/>
      <c r="J181" s="42"/>
      <c r="K181" s="42"/>
      <c r="L181" s="46"/>
      <c r="M181" s="222"/>
      <c r="N181" s="223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134</v>
      </c>
      <c r="AU181" s="19" t="s">
        <v>83</v>
      </c>
    </row>
    <row r="182" s="2" customFormat="1" ht="24.15" customHeight="1">
      <c r="A182" s="40"/>
      <c r="B182" s="41"/>
      <c r="C182" s="206" t="s">
        <v>564</v>
      </c>
      <c r="D182" s="206" t="s">
        <v>127</v>
      </c>
      <c r="E182" s="207" t="s">
        <v>836</v>
      </c>
      <c r="F182" s="208" t="s">
        <v>837</v>
      </c>
      <c r="G182" s="209" t="s">
        <v>164</v>
      </c>
      <c r="H182" s="210">
        <v>0.027</v>
      </c>
      <c r="I182" s="211"/>
      <c r="J182" s="212">
        <f>ROUND(I182*H182,2)</f>
        <v>0</v>
      </c>
      <c r="K182" s="208" t="s">
        <v>131</v>
      </c>
      <c r="L182" s="46"/>
      <c r="M182" s="213" t="s">
        <v>19</v>
      </c>
      <c r="N182" s="214" t="s">
        <v>44</v>
      </c>
      <c r="O182" s="86"/>
      <c r="P182" s="215">
        <f>O182*H182</f>
        <v>0</v>
      </c>
      <c r="Q182" s="215">
        <v>0</v>
      </c>
      <c r="R182" s="215">
        <f>Q182*H182</f>
        <v>0</v>
      </c>
      <c r="S182" s="215">
        <v>0</v>
      </c>
      <c r="T182" s="216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17" t="s">
        <v>132</v>
      </c>
      <c r="AT182" s="217" t="s">
        <v>127</v>
      </c>
      <c r="AU182" s="217" t="s">
        <v>83</v>
      </c>
      <c r="AY182" s="19" t="s">
        <v>124</v>
      </c>
      <c r="BE182" s="218">
        <f>IF(N182="základní",J182,0)</f>
        <v>0</v>
      </c>
      <c r="BF182" s="218">
        <f>IF(N182="snížená",J182,0)</f>
        <v>0</v>
      </c>
      <c r="BG182" s="218">
        <f>IF(N182="zákl. přenesená",J182,0)</f>
        <v>0</v>
      </c>
      <c r="BH182" s="218">
        <f>IF(N182="sníž. přenesená",J182,0)</f>
        <v>0</v>
      </c>
      <c r="BI182" s="218">
        <f>IF(N182="nulová",J182,0)</f>
        <v>0</v>
      </c>
      <c r="BJ182" s="19" t="s">
        <v>81</v>
      </c>
      <c r="BK182" s="218">
        <f>ROUND(I182*H182,2)</f>
        <v>0</v>
      </c>
      <c r="BL182" s="19" t="s">
        <v>132</v>
      </c>
      <c r="BM182" s="217" t="s">
        <v>838</v>
      </c>
    </row>
    <row r="183" s="2" customFormat="1">
      <c r="A183" s="40"/>
      <c r="B183" s="41"/>
      <c r="C183" s="42"/>
      <c r="D183" s="219" t="s">
        <v>134</v>
      </c>
      <c r="E183" s="42"/>
      <c r="F183" s="220" t="s">
        <v>839</v>
      </c>
      <c r="G183" s="42"/>
      <c r="H183" s="42"/>
      <c r="I183" s="221"/>
      <c r="J183" s="42"/>
      <c r="K183" s="42"/>
      <c r="L183" s="46"/>
      <c r="M183" s="222"/>
      <c r="N183" s="223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134</v>
      </c>
      <c r="AU183" s="19" t="s">
        <v>83</v>
      </c>
    </row>
    <row r="184" s="12" customFormat="1" ht="22.8" customHeight="1">
      <c r="A184" s="12"/>
      <c r="B184" s="190"/>
      <c r="C184" s="191"/>
      <c r="D184" s="192" t="s">
        <v>72</v>
      </c>
      <c r="E184" s="204" t="s">
        <v>840</v>
      </c>
      <c r="F184" s="204" t="s">
        <v>841</v>
      </c>
      <c r="G184" s="191"/>
      <c r="H184" s="191"/>
      <c r="I184" s="194"/>
      <c r="J184" s="205">
        <f>BK184</f>
        <v>0</v>
      </c>
      <c r="K184" s="191"/>
      <c r="L184" s="196"/>
      <c r="M184" s="197"/>
      <c r="N184" s="198"/>
      <c r="O184" s="198"/>
      <c r="P184" s="199">
        <f>SUM(P185:P214)</f>
        <v>0</v>
      </c>
      <c r="Q184" s="198"/>
      <c r="R184" s="199">
        <f>SUM(R185:R214)</f>
        <v>0.031510000000000003</v>
      </c>
      <c r="S184" s="198"/>
      <c r="T184" s="200">
        <f>SUM(T185:T214)</f>
        <v>0.094399999999999998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01" t="s">
        <v>83</v>
      </c>
      <c r="AT184" s="202" t="s">
        <v>72</v>
      </c>
      <c r="AU184" s="202" t="s">
        <v>81</v>
      </c>
      <c r="AY184" s="201" t="s">
        <v>124</v>
      </c>
      <c r="BK184" s="203">
        <f>SUM(BK185:BK214)</f>
        <v>0</v>
      </c>
    </row>
    <row r="185" s="2" customFormat="1" ht="16.5" customHeight="1">
      <c r="A185" s="40"/>
      <c r="B185" s="41"/>
      <c r="C185" s="206" t="s">
        <v>570</v>
      </c>
      <c r="D185" s="206" t="s">
        <v>127</v>
      </c>
      <c r="E185" s="207" t="s">
        <v>842</v>
      </c>
      <c r="F185" s="208" t="s">
        <v>843</v>
      </c>
      <c r="G185" s="209" t="s">
        <v>130</v>
      </c>
      <c r="H185" s="210">
        <v>40</v>
      </c>
      <c r="I185" s="211"/>
      <c r="J185" s="212">
        <f>ROUND(I185*H185,2)</f>
        <v>0</v>
      </c>
      <c r="K185" s="208" t="s">
        <v>131</v>
      </c>
      <c r="L185" s="46"/>
      <c r="M185" s="213" t="s">
        <v>19</v>
      </c>
      <c r="N185" s="214" t="s">
        <v>44</v>
      </c>
      <c r="O185" s="86"/>
      <c r="P185" s="215">
        <f>O185*H185</f>
        <v>0</v>
      </c>
      <c r="Q185" s="215">
        <v>0</v>
      </c>
      <c r="R185" s="215">
        <f>Q185*H185</f>
        <v>0</v>
      </c>
      <c r="S185" s="215">
        <v>0.0021299999999999999</v>
      </c>
      <c r="T185" s="216">
        <f>S185*H185</f>
        <v>0.085199999999999998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7" t="s">
        <v>132</v>
      </c>
      <c r="AT185" s="217" t="s">
        <v>127</v>
      </c>
      <c r="AU185" s="217" t="s">
        <v>83</v>
      </c>
      <c r="AY185" s="19" t="s">
        <v>124</v>
      </c>
      <c r="BE185" s="218">
        <f>IF(N185="základní",J185,0)</f>
        <v>0</v>
      </c>
      <c r="BF185" s="218">
        <f>IF(N185="snížená",J185,0)</f>
        <v>0</v>
      </c>
      <c r="BG185" s="218">
        <f>IF(N185="zákl. přenesená",J185,0)</f>
        <v>0</v>
      </c>
      <c r="BH185" s="218">
        <f>IF(N185="sníž. přenesená",J185,0)</f>
        <v>0</v>
      </c>
      <c r="BI185" s="218">
        <f>IF(N185="nulová",J185,0)</f>
        <v>0</v>
      </c>
      <c r="BJ185" s="19" t="s">
        <v>81</v>
      </c>
      <c r="BK185" s="218">
        <f>ROUND(I185*H185,2)</f>
        <v>0</v>
      </c>
      <c r="BL185" s="19" t="s">
        <v>132</v>
      </c>
      <c r="BM185" s="217" t="s">
        <v>844</v>
      </c>
    </row>
    <row r="186" s="2" customFormat="1">
      <c r="A186" s="40"/>
      <c r="B186" s="41"/>
      <c r="C186" s="42"/>
      <c r="D186" s="219" t="s">
        <v>134</v>
      </c>
      <c r="E186" s="42"/>
      <c r="F186" s="220" t="s">
        <v>845</v>
      </c>
      <c r="G186" s="42"/>
      <c r="H186" s="42"/>
      <c r="I186" s="221"/>
      <c r="J186" s="42"/>
      <c r="K186" s="42"/>
      <c r="L186" s="46"/>
      <c r="M186" s="222"/>
      <c r="N186" s="223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134</v>
      </c>
      <c r="AU186" s="19" t="s">
        <v>83</v>
      </c>
    </row>
    <row r="187" s="2" customFormat="1" ht="21.75" customHeight="1">
      <c r="A187" s="40"/>
      <c r="B187" s="41"/>
      <c r="C187" s="206" t="s">
        <v>575</v>
      </c>
      <c r="D187" s="206" t="s">
        <v>127</v>
      </c>
      <c r="E187" s="207" t="s">
        <v>846</v>
      </c>
      <c r="F187" s="208" t="s">
        <v>847</v>
      </c>
      <c r="G187" s="209" t="s">
        <v>138</v>
      </c>
      <c r="H187" s="210">
        <v>1</v>
      </c>
      <c r="I187" s="211"/>
      <c r="J187" s="212">
        <f>ROUND(I187*H187,2)</f>
        <v>0</v>
      </c>
      <c r="K187" s="208" t="s">
        <v>131</v>
      </c>
      <c r="L187" s="46"/>
      <c r="M187" s="213" t="s">
        <v>19</v>
      </c>
      <c r="N187" s="214" t="s">
        <v>44</v>
      </c>
      <c r="O187" s="86"/>
      <c r="P187" s="215">
        <f>O187*H187</f>
        <v>0</v>
      </c>
      <c r="Q187" s="215">
        <v>0.00036000000000000002</v>
      </c>
      <c r="R187" s="215">
        <f>Q187*H187</f>
        <v>0.00036000000000000002</v>
      </c>
      <c r="S187" s="215">
        <v>0</v>
      </c>
      <c r="T187" s="216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17" t="s">
        <v>132</v>
      </c>
      <c r="AT187" s="217" t="s">
        <v>127</v>
      </c>
      <c r="AU187" s="217" t="s">
        <v>83</v>
      </c>
      <c r="AY187" s="19" t="s">
        <v>124</v>
      </c>
      <c r="BE187" s="218">
        <f>IF(N187="základní",J187,0)</f>
        <v>0</v>
      </c>
      <c r="BF187" s="218">
        <f>IF(N187="snížená",J187,0)</f>
        <v>0</v>
      </c>
      <c r="BG187" s="218">
        <f>IF(N187="zákl. přenesená",J187,0)</f>
        <v>0</v>
      </c>
      <c r="BH187" s="218">
        <f>IF(N187="sníž. přenesená",J187,0)</f>
        <v>0</v>
      </c>
      <c r="BI187" s="218">
        <f>IF(N187="nulová",J187,0)</f>
        <v>0</v>
      </c>
      <c r="BJ187" s="19" t="s">
        <v>81</v>
      </c>
      <c r="BK187" s="218">
        <f>ROUND(I187*H187,2)</f>
        <v>0</v>
      </c>
      <c r="BL187" s="19" t="s">
        <v>132</v>
      </c>
      <c r="BM187" s="217" t="s">
        <v>848</v>
      </c>
    </row>
    <row r="188" s="2" customFormat="1">
      <c r="A188" s="40"/>
      <c r="B188" s="41"/>
      <c r="C188" s="42"/>
      <c r="D188" s="219" t="s">
        <v>134</v>
      </c>
      <c r="E188" s="42"/>
      <c r="F188" s="220" t="s">
        <v>849</v>
      </c>
      <c r="G188" s="42"/>
      <c r="H188" s="42"/>
      <c r="I188" s="221"/>
      <c r="J188" s="42"/>
      <c r="K188" s="42"/>
      <c r="L188" s="46"/>
      <c r="M188" s="222"/>
      <c r="N188" s="223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134</v>
      </c>
      <c r="AU188" s="19" t="s">
        <v>83</v>
      </c>
    </row>
    <row r="189" s="2" customFormat="1" ht="16.5" customHeight="1">
      <c r="A189" s="40"/>
      <c r="B189" s="41"/>
      <c r="C189" s="206" t="s">
        <v>580</v>
      </c>
      <c r="D189" s="206" t="s">
        <v>127</v>
      </c>
      <c r="E189" s="207" t="s">
        <v>850</v>
      </c>
      <c r="F189" s="208" t="s">
        <v>851</v>
      </c>
      <c r="G189" s="209" t="s">
        <v>130</v>
      </c>
      <c r="H189" s="210">
        <v>40</v>
      </c>
      <c r="I189" s="211"/>
      <c r="J189" s="212">
        <f>ROUND(I189*H189,2)</f>
        <v>0</v>
      </c>
      <c r="K189" s="208" t="s">
        <v>131</v>
      </c>
      <c r="L189" s="46"/>
      <c r="M189" s="213" t="s">
        <v>19</v>
      </c>
      <c r="N189" s="214" t="s">
        <v>44</v>
      </c>
      <c r="O189" s="86"/>
      <c r="P189" s="215">
        <f>O189*H189</f>
        <v>0</v>
      </c>
      <c r="Q189" s="215">
        <v>0.00064000000000000005</v>
      </c>
      <c r="R189" s="215">
        <f>Q189*H189</f>
        <v>0.025600000000000001</v>
      </c>
      <c r="S189" s="215">
        <v>0</v>
      </c>
      <c r="T189" s="216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17" t="s">
        <v>132</v>
      </c>
      <c r="AT189" s="217" t="s">
        <v>127</v>
      </c>
      <c r="AU189" s="217" t="s">
        <v>83</v>
      </c>
      <c r="AY189" s="19" t="s">
        <v>124</v>
      </c>
      <c r="BE189" s="218">
        <f>IF(N189="základní",J189,0)</f>
        <v>0</v>
      </c>
      <c r="BF189" s="218">
        <f>IF(N189="snížená",J189,0)</f>
        <v>0</v>
      </c>
      <c r="BG189" s="218">
        <f>IF(N189="zákl. přenesená",J189,0)</f>
        <v>0</v>
      </c>
      <c r="BH189" s="218">
        <f>IF(N189="sníž. přenesená",J189,0)</f>
        <v>0</v>
      </c>
      <c r="BI189" s="218">
        <f>IF(N189="nulová",J189,0)</f>
        <v>0</v>
      </c>
      <c r="BJ189" s="19" t="s">
        <v>81</v>
      </c>
      <c r="BK189" s="218">
        <f>ROUND(I189*H189,2)</f>
        <v>0</v>
      </c>
      <c r="BL189" s="19" t="s">
        <v>132</v>
      </c>
      <c r="BM189" s="217" t="s">
        <v>852</v>
      </c>
    </row>
    <row r="190" s="2" customFormat="1">
      <c r="A190" s="40"/>
      <c r="B190" s="41"/>
      <c r="C190" s="42"/>
      <c r="D190" s="219" t="s">
        <v>134</v>
      </c>
      <c r="E190" s="42"/>
      <c r="F190" s="220" t="s">
        <v>853</v>
      </c>
      <c r="G190" s="42"/>
      <c r="H190" s="42"/>
      <c r="I190" s="221"/>
      <c r="J190" s="42"/>
      <c r="K190" s="42"/>
      <c r="L190" s="46"/>
      <c r="M190" s="222"/>
      <c r="N190" s="223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134</v>
      </c>
      <c r="AU190" s="19" t="s">
        <v>83</v>
      </c>
    </row>
    <row r="191" s="2" customFormat="1" ht="24.15" customHeight="1">
      <c r="A191" s="40"/>
      <c r="B191" s="41"/>
      <c r="C191" s="206" t="s">
        <v>587</v>
      </c>
      <c r="D191" s="206" t="s">
        <v>127</v>
      </c>
      <c r="E191" s="207" t="s">
        <v>854</v>
      </c>
      <c r="F191" s="208" t="s">
        <v>855</v>
      </c>
      <c r="G191" s="209" t="s">
        <v>130</v>
      </c>
      <c r="H191" s="210">
        <v>22</v>
      </c>
      <c r="I191" s="211"/>
      <c r="J191" s="212">
        <f>ROUND(I191*H191,2)</f>
        <v>0</v>
      </c>
      <c r="K191" s="208" t="s">
        <v>131</v>
      </c>
      <c r="L191" s="46"/>
      <c r="M191" s="213" t="s">
        <v>19</v>
      </c>
      <c r="N191" s="214" t="s">
        <v>44</v>
      </c>
      <c r="O191" s="86"/>
      <c r="P191" s="215">
        <f>O191*H191</f>
        <v>0</v>
      </c>
      <c r="Q191" s="215">
        <v>4.0000000000000003E-05</v>
      </c>
      <c r="R191" s="215">
        <f>Q191*H191</f>
        <v>0.00088000000000000003</v>
      </c>
      <c r="S191" s="215">
        <v>0</v>
      </c>
      <c r="T191" s="216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17" t="s">
        <v>132</v>
      </c>
      <c r="AT191" s="217" t="s">
        <v>127</v>
      </c>
      <c r="AU191" s="217" t="s">
        <v>83</v>
      </c>
      <c r="AY191" s="19" t="s">
        <v>124</v>
      </c>
      <c r="BE191" s="218">
        <f>IF(N191="základní",J191,0)</f>
        <v>0</v>
      </c>
      <c r="BF191" s="218">
        <f>IF(N191="snížená",J191,0)</f>
        <v>0</v>
      </c>
      <c r="BG191" s="218">
        <f>IF(N191="zákl. přenesená",J191,0)</f>
        <v>0</v>
      </c>
      <c r="BH191" s="218">
        <f>IF(N191="sníž. přenesená",J191,0)</f>
        <v>0</v>
      </c>
      <c r="BI191" s="218">
        <f>IF(N191="nulová",J191,0)</f>
        <v>0</v>
      </c>
      <c r="BJ191" s="19" t="s">
        <v>81</v>
      </c>
      <c r="BK191" s="218">
        <f>ROUND(I191*H191,2)</f>
        <v>0</v>
      </c>
      <c r="BL191" s="19" t="s">
        <v>132</v>
      </c>
      <c r="BM191" s="217" t="s">
        <v>856</v>
      </c>
    </row>
    <row r="192" s="2" customFormat="1">
      <c r="A192" s="40"/>
      <c r="B192" s="41"/>
      <c r="C192" s="42"/>
      <c r="D192" s="219" t="s">
        <v>134</v>
      </c>
      <c r="E192" s="42"/>
      <c r="F192" s="220" t="s">
        <v>857</v>
      </c>
      <c r="G192" s="42"/>
      <c r="H192" s="42"/>
      <c r="I192" s="221"/>
      <c r="J192" s="42"/>
      <c r="K192" s="42"/>
      <c r="L192" s="46"/>
      <c r="M192" s="222"/>
      <c r="N192" s="223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134</v>
      </c>
      <c r="AU192" s="19" t="s">
        <v>83</v>
      </c>
    </row>
    <row r="193" s="2" customFormat="1" ht="24.15" customHeight="1">
      <c r="A193" s="40"/>
      <c r="B193" s="41"/>
      <c r="C193" s="206" t="s">
        <v>593</v>
      </c>
      <c r="D193" s="206" t="s">
        <v>127</v>
      </c>
      <c r="E193" s="207" t="s">
        <v>858</v>
      </c>
      <c r="F193" s="208" t="s">
        <v>859</v>
      </c>
      <c r="G193" s="209" t="s">
        <v>130</v>
      </c>
      <c r="H193" s="210">
        <v>18</v>
      </c>
      <c r="I193" s="211"/>
      <c r="J193" s="212">
        <f>ROUND(I193*H193,2)</f>
        <v>0</v>
      </c>
      <c r="K193" s="208" t="s">
        <v>131</v>
      </c>
      <c r="L193" s="46"/>
      <c r="M193" s="213" t="s">
        <v>19</v>
      </c>
      <c r="N193" s="214" t="s">
        <v>44</v>
      </c>
      <c r="O193" s="86"/>
      <c r="P193" s="215">
        <f>O193*H193</f>
        <v>0</v>
      </c>
      <c r="Q193" s="215">
        <v>4.0000000000000003E-05</v>
      </c>
      <c r="R193" s="215">
        <f>Q193*H193</f>
        <v>0.00072000000000000005</v>
      </c>
      <c r="S193" s="215">
        <v>0</v>
      </c>
      <c r="T193" s="216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7" t="s">
        <v>132</v>
      </c>
      <c r="AT193" s="217" t="s">
        <v>127</v>
      </c>
      <c r="AU193" s="217" t="s">
        <v>83</v>
      </c>
      <c r="AY193" s="19" t="s">
        <v>124</v>
      </c>
      <c r="BE193" s="218">
        <f>IF(N193="základní",J193,0)</f>
        <v>0</v>
      </c>
      <c r="BF193" s="218">
        <f>IF(N193="snížená",J193,0)</f>
        <v>0</v>
      </c>
      <c r="BG193" s="218">
        <f>IF(N193="zákl. přenesená",J193,0)</f>
        <v>0</v>
      </c>
      <c r="BH193" s="218">
        <f>IF(N193="sníž. přenesená",J193,0)</f>
        <v>0</v>
      </c>
      <c r="BI193" s="218">
        <f>IF(N193="nulová",J193,0)</f>
        <v>0</v>
      </c>
      <c r="BJ193" s="19" t="s">
        <v>81</v>
      </c>
      <c r="BK193" s="218">
        <f>ROUND(I193*H193,2)</f>
        <v>0</v>
      </c>
      <c r="BL193" s="19" t="s">
        <v>132</v>
      </c>
      <c r="BM193" s="217" t="s">
        <v>860</v>
      </c>
    </row>
    <row r="194" s="2" customFormat="1">
      <c r="A194" s="40"/>
      <c r="B194" s="41"/>
      <c r="C194" s="42"/>
      <c r="D194" s="219" t="s">
        <v>134</v>
      </c>
      <c r="E194" s="42"/>
      <c r="F194" s="220" t="s">
        <v>861</v>
      </c>
      <c r="G194" s="42"/>
      <c r="H194" s="42"/>
      <c r="I194" s="221"/>
      <c r="J194" s="42"/>
      <c r="K194" s="42"/>
      <c r="L194" s="46"/>
      <c r="M194" s="222"/>
      <c r="N194" s="223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134</v>
      </c>
      <c r="AU194" s="19" t="s">
        <v>83</v>
      </c>
    </row>
    <row r="195" s="2" customFormat="1" ht="16.5" customHeight="1">
      <c r="A195" s="40"/>
      <c r="B195" s="41"/>
      <c r="C195" s="206" t="s">
        <v>598</v>
      </c>
      <c r="D195" s="206" t="s">
        <v>127</v>
      </c>
      <c r="E195" s="207" t="s">
        <v>862</v>
      </c>
      <c r="F195" s="208" t="s">
        <v>863</v>
      </c>
      <c r="G195" s="209" t="s">
        <v>130</v>
      </c>
      <c r="H195" s="210">
        <v>40</v>
      </c>
      <c r="I195" s="211"/>
      <c r="J195" s="212">
        <f>ROUND(I195*H195,2)</f>
        <v>0</v>
      </c>
      <c r="K195" s="208" t="s">
        <v>131</v>
      </c>
      <c r="L195" s="46"/>
      <c r="M195" s="213" t="s">
        <v>19</v>
      </c>
      <c r="N195" s="214" t="s">
        <v>44</v>
      </c>
      <c r="O195" s="86"/>
      <c r="P195" s="215">
        <f>O195*H195</f>
        <v>0</v>
      </c>
      <c r="Q195" s="215">
        <v>0</v>
      </c>
      <c r="R195" s="215">
        <f>Q195*H195</f>
        <v>0</v>
      </c>
      <c r="S195" s="215">
        <v>0.00023000000000000001</v>
      </c>
      <c r="T195" s="216">
        <f>S195*H195</f>
        <v>0.0091999999999999998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17" t="s">
        <v>132</v>
      </c>
      <c r="AT195" s="217" t="s">
        <v>127</v>
      </c>
      <c r="AU195" s="217" t="s">
        <v>83</v>
      </c>
      <c r="AY195" s="19" t="s">
        <v>124</v>
      </c>
      <c r="BE195" s="218">
        <f>IF(N195="základní",J195,0)</f>
        <v>0</v>
      </c>
      <c r="BF195" s="218">
        <f>IF(N195="snížená",J195,0)</f>
        <v>0</v>
      </c>
      <c r="BG195" s="218">
        <f>IF(N195="zákl. přenesená",J195,0)</f>
        <v>0</v>
      </c>
      <c r="BH195" s="218">
        <f>IF(N195="sníž. přenesená",J195,0)</f>
        <v>0</v>
      </c>
      <c r="BI195" s="218">
        <f>IF(N195="nulová",J195,0)</f>
        <v>0</v>
      </c>
      <c r="BJ195" s="19" t="s">
        <v>81</v>
      </c>
      <c r="BK195" s="218">
        <f>ROUND(I195*H195,2)</f>
        <v>0</v>
      </c>
      <c r="BL195" s="19" t="s">
        <v>132</v>
      </c>
      <c r="BM195" s="217" t="s">
        <v>864</v>
      </c>
    </row>
    <row r="196" s="2" customFormat="1">
      <c r="A196" s="40"/>
      <c r="B196" s="41"/>
      <c r="C196" s="42"/>
      <c r="D196" s="219" t="s">
        <v>134</v>
      </c>
      <c r="E196" s="42"/>
      <c r="F196" s="220" t="s">
        <v>865</v>
      </c>
      <c r="G196" s="42"/>
      <c r="H196" s="42"/>
      <c r="I196" s="221"/>
      <c r="J196" s="42"/>
      <c r="K196" s="42"/>
      <c r="L196" s="46"/>
      <c r="M196" s="222"/>
      <c r="N196" s="223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134</v>
      </c>
      <c r="AU196" s="19" t="s">
        <v>83</v>
      </c>
    </row>
    <row r="197" s="2" customFormat="1" ht="16.5" customHeight="1">
      <c r="A197" s="40"/>
      <c r="B197" s="41"/>
      <c r="C197" s="206" t="s">
        <v>603</v>
      </c>
      <c r="D197" s="206" t="s">
        <v>127</v>
      </c>
      <c r="E197" s="207" t="s">
        <v>866</v>
      </c>
      <c r="F197" s="208" t="s">
        <v>867</v>
      </c>
      <c r="G197" s="209" t="s">
        <v>138</v>
      </c>
      <c r="H197" s="210">
        <v>12</v>
      </c>
      <c r="I197" s="211"/>
      <c r="J197" s="212">
        <f>ROUND(I197*H197,2)</f>
        <v>0</v>
      </c>
      <c r="K197" s="208" t="s">
        <v>131</v>
      </c>
      <c r="L197" s="46"/>
      <c r="M197" s="213" t="s">
        <v>19</v>
      </c>
      <c r="N197" s="214" t="s">
        <v>44</v>
      </c>
      <c r="O197" s="86"/>
      <c r="P197" s="215">
        <f>O197*H197</f>
        <v>0</v>
      </c>
      <c r="Q197" s="215">
        <v>0</v>
      </c>
      <c r="R197" s="215">
        <f>Q197*H197</f>
        <v>0</v>
      </c>
      <c r="S197" s="215">
        <v>0</v>
      </c>
      <c r="T197" s="216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17" t="s">
        <v>132</v>
      </c>
      <c r="AT197" s="217" t="s">
        <v>127</v>
      </c>
      <c r="AU197" s="217" t="s">
        <v>83</v>
      </c>
      <c r="AY197" s="19" t="s">
        <v>124</v>
      </c>
      <c r="BE197" s="218">
        <f>IF(N197="základní",J197,0)</f>
        <v>0</v>
      </c>
      <c r="BF197" s="218">
        <f>IF(N197="snížená",J197,0)</f>
        <v>0</v>
      </c>
      <c r="BG197" s="218">
        <f>IF(N197="zákl. přenesená",J197,0)</f>
        <v>0</v>
      </c>
      <c r="BH197" s="218">
        <f>IF(N197="sníž. přenesená",J197,0)</f>
        <v>0</v>
      </c>
      <c r="BI197" s="218">
        <f>IF(N197="nulová",J197,0)</f>
        <v>0</v>
      </c>
      <c r="BJ197" s="19" t="s">
        <v>81</v>
      </c>
      <c r="BK197" s="218">
        <f>ROUND(I197*H197,2)</f>
        <v>0</v>
      </c>
      <c r="BL197" s="19" t="s">
        <v>132</v>
      </c>
      <c r="BM197" s="217" t="s">
        <v>868</v>
      </c>
    </row>
    <row r="198" s="2" customFormat="1">
      <c r="A198" s="40"/>
      <c r="B198" s="41"/>
      <c r="C198" s="42"/>
      <c r="D198" s="219" t="s">
        <v>134</v>
      </c>
      <c r="E198" s="42"/>
      <c r="F198" s="220" t="s">
        <v>869</v>
      </c>
      <c r="G198" s="42"/>
      <c r="H198" s="42"/>
      <c r="I198" s="221"/>
      <c r="J198" s="42"/>
      <c r="K198" s="42"/>
      <c r="L198" s="46"/>
      <c r="M198" s="222"/>
      <c r="N198" s="223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134</v>
      </c>
      <c r="AU198" s="19" t="s">
        <v>83</v>
      </c>
    </row>
    <row r="199" s="2" customFormat="1" ht="16.5" customHeight="1">
      <c r="A199" s="40"/>
      <c r="B199" s="41"/>
      <c r="C199" s="206" t="s">
        <v>608</v>
      </c>
      <c r="D199" s="206" t="s">
        <v>127</v>
      </c>
      <c r="E199" s="207" t="s">
        <v>870</v>
      </c>
      <c r="F199" s="208" t="s">
        <v>871</v>
      </c>
      <c r="G199" s="209" t="s">
        <v>138</v>
      </c>
      <c r="H199" s="210">
        <v>6</v>
      </c>
      <c r="I199" s="211"/>
      <c r="J199" s="212">
        <f>ROUND(I199*H199,2)</f>
        <v>0</v>
      </c>
      <c r="K199" s="208" t="s">
        <v>131</v>
      </c>
      <c r="L199" s="46"/>
      <c r="M199" s="213" t="s">
        <v>19</v>
      </c>
      <c r="N199" s="214" t="s">
        <v>44</v>
      </c>
      <c r="O199" s="86"/>
      <c r="P199" s="215">
        <f>O199*H199</f>
        <v>0</v>
      </c>
      <c r="Q199" s="215">
        <v>0.00012999999999999999</v>
      </c>
      <c r="R199" s="215">
        <f>Q199*H199</f>
        <v>0.00077999999999999988</v>
      </c>
      <c r="S199" s="215">
        <v>0</v>
      </c>
      <c r="T199" s="216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7" t="s">
        <v>132</v>
      </c>
      <c r="AT199" s="217" t="s">
        <v>127</v>
      </c>
      <c r="AU199" s="217" t="s">
        <v>83</v>
      </c>
      <c r="AY199" s="19" t="s">
        <v>124</v>
      </c>
      <c r="BE199" s="218">
        <f>IF(N199="základní",J199,0)</f>
        <v>0</v>
      </c>
      <c r="BF199" s="218">
        <f>IF(N199="snížená",J199,0)</f>
        <v>0</v>
      </c>
      <c r="BG199" s="218">
        <f>IF(N199="zákl. přenesená",J199,0)</f>
        <v>0</v>
      </c>
      <c r="BH199" s="218">
        <f>IF(N199="sníž. přenesená",J199,0)</f>
        <v>0</v>
      </c>
      <c r="BI199" s="218">
        <f>IF(N199="nulová",J199,0)</f>
        <v>0</v>
      </c>
      <c r="BJ199" s="19" t="s">
        <v>81</v>
      </c>
      <c r="BK199" s="218">
        <f>ROUND(I199*H199,2)</f>
        <v>0</v>
      </c>
      <c r="BL199" s="19" t="s">
        <v>132</v>
      </c>
      <c r="BM199" s="217" t="s">
        <v>872</v>
      </c>
    </row>
    <row r="200" s="2" customFormat="1">
      <c r="A200" s="40"/>
      <c r="B200" s="41"/>
      <c r="C200" s="42"/>
      <c r="D200" s="219" t="s">
        <v>134</v>
      </c>
      <c r="E200" s="42"/>
      <c r="F200" s="220" t="s">
        <v>873</v>
      </c>
      <c r="G200" s="42"/>
      <c r="H200" s="42"/>
      <c r="I200" s="221"/>
      <c r="J200" s="42"/>
      <c r="K200" s="42"/>
      <c r="L200" s="46"/>
      <c r="M200" s="222"/>
      <c r="N200" s="223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134</v>
      </c>
      <c r="AU200" s="19" t="s">
        <v>83</v>
      </c>
    </row>
    <row r="201" s="2" customFormat="1" ht="16.5" customHeight="1">
      <c r="A201" s="40"/>
      <c r="B201" s="41"/>
      <c r="C201" s="206" t="s">
        <v>613</v>
      </c>
      <c r="D201" s="206" t="s">
        <v>127</v>
      </c>
      <c r="E201" s="207" t="s">
        <v>874</v>
      </c>
      <c r="F201" s="208" t="s">
        <v>875</v>
      </c>
      <c r="G201" s="209" t="s">
        <v>876</v>
      </c>
      <c r="H201" s="210">
        <v>4</v>
      </c>
      <c r="I201" s="211"/>
      <c r="J201" s="212">
        <f>ROUND(I201*H201,2)</f>
        <v>0</v>
      </c>
      <c r="K201" s="208" t="s">
        <v>131</v>
      </c>
      <c r="L201" s="46"/>
      <c r="M201" s="213" t="s">
        <v>19</v>
      </c>
      <c r="N201" s="214" t="s">
        <v>44</v>
      </c>
      <c r="O201" s="86"/>
      <c r="P201" s="215">
        <f>O201*H201</f>
        <v>0</v>
      </c>
      <c r="Q201" s="215">
        <v>0.00025000000000000001</v>
      </c>
      <c r="R201" s="215">
        <f>Q201*H201</f>
        <v>0.001</v>
      </c>
      <c r="S201" s="215">
        <v>0</v>
      </c>
      <c r="T201" s="216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17" t="s">
        <v>132</v>
      </c>
      <c r="AT201" s="217" t="s">
        <v>127</v>
      </c>
      <c r="AU201" s="217" t="s">
        <v>83</v>
      </c>
      <c r="AY201" s="19" t="s">
        <v>124</v>
      </c>
      <c r="BE201" s="218">
        <f>IF(N201="základní",J201,0)</f>
        <v>0</v>
      </c>
      <c r="BF201" s="218">
        <f>IF(N201="snížená",J201,0)</f>
        <v>0</v>
      </c>
      <c r="BG201" s="218">
        <f>IF(N201="zákl. přenesená",J201,0)</f>
        <v>0</v>
      </c>
      <c r="BH201" s="218">
        <f>IF(N201="sníž. přenesená",J201,0)</f>
        <v>0</v>
      </c>
      <c r="BI201" s="218">
        <f>IF(N201="nulová",J201,0)</f>
        <v>0</v>
      </c>
      <c r="BJ201" s="19" t="s">
        <v>81</v>
      </c>
      <c r="BK201" s="218">
        <f>ROUND(I201*H201,2)</f>
        <v>0</v>
      </c>
      <c r="BL201" s="19" t="s">
        <v>132</v>
      </c>
      <c r="BM201" s="217" t="s">
        <v>877</v>
      </c>
    </row>
    <row r="202" s="2" customFormat="1">
      <c r="A202" s="40"/>
      <c r="B202" s="41"/>
      <c r="C202" s="42"/>
      <c r="D202" s="219" t="s">
        <v>134</v>
      </c>
      <c r="E202" s="42"/>
      <c r="F202" s="220" t="s">
        <v>878</v>
      </c>
      <c r="G202" s="42"/>
      <c r="H202" s="42"/>
      <c r="I202" s="221"/>
      <c r="J202" s="42"/>
      <c r="K202" s="42"/>
      <c r="L202" s="46"/>
      <c r="M202" s="222"/>
      <c r="N202" s="223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134</v>
      </c>
      <c r="AU202" s="19" t="s">
        <v>83</v>
      </c>
    </row>
    <row r="203" s="2" customFormat="1" ht="16.5" customHeight="1">
      <c r="A203" s="40"/>
      <c r="B203" s="41"/>
      <c r="C203" s="206" t="s">
        <v>618</v>
      </c>
      <c r="D203" s="206" t="s">
        <v>127</v>
      </c>
      <c r="E203" s="207" t="s">
        <v>879</v>
      </c>
      <c r="F203" s="208" t="s">
        <v>880</v>
      </c>
      <c r="G203" s="209" t="s">
        <v>138</v>
      </c>
      <c r="H203" s="210">
        <v>1</v>
      </c>
      <c r="I203" s="211"/>
      <c r="J203" s="212">
        <f>ROUND(I203*H203,2)</f>
        <v>0</v>
      </c>
      <c r="K203" s="208" t="s">
        <v>131</v>
      </c>
      <c r="L203" s="46"/>
      <c r="M203" s="213" t="s">
        <v>19</v>
      </c>
      <c r="N203" s="214" t="s">
        <v>44</v>
      </c>
      <c r="O203" s="86"/>
      <c r="P203" s="215">
        <f>O203*H203</f>
        <v>0</v>
      </c>
      <c r="Q203" s="215">
        <v>0.00022000000000000001</v>
      </c>
      <c r="R203" s="215">
        <f>Q203*H203</f>
        <v>0.00022000000000000001</v>
      </c>
      <c r="S203" s="215">
        <v>0</v>
      </c>
      <c r="T203" s="216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17" t="s">
        <v>132</v>
      </c>
      <c r="AT203" s="217" t="s">
        <v>127</v>
      </c>
      <c r="AU203" s="217" t="s">
        <v>83</v>
      </c>
      <c r="AY203" s="19" t="s">
        <v>124</v>
      </c>
      <c r="BE203" s="218">
        <f>IF(N203="základní",J203,0)</f>
        <v>0</v>
      </c>
      <c r="BF203" s="218">
        <f>IF(N203="snížená",J203,0)</f>
        <v>0</v>
      </c>
      <c r="BG203" s="218">
        <f>IF(N203="zákl. přenesená",J203,0)</f>
        <v>0</v>
      </c>
      <c r="BH203" s="218">
        <f>IF(N203="sníž. přenesená",J203,0)</f>
        <v>0</v>
      </c>
      <c r="BI203" s="218">
        <f>IF(N203="nulová",J203,0)</f>
        <v>0</v>
      </c>
      <c r="BJ203" s="19" t="s">
        <v>81</v>
      </c>
      <c r="BK203" s="218">
        <f>ROUND(I203*H203,2)</f>
        <v>0</v>
      </c>
      <c r="BL203" s="19" t="s">
        <v>132</v>
      </c>
      <c r="BM203" s="217" t="s">
        <v>881</v>
      </c>
    </row>
    <row r="204" s="2" customFormat="1">
      <c r="A204" s="40"/>
      <c r="B204" s="41"/>
      <c r="C204" s="42"/>
      <c r="D204" s="219" t="s">
        <v>134</v>
      </c>
      <c r="E204" s="42"/>
      <c r="F204" s="220" t="s">
        <v>882</v>
      </c>
      <c r="G204" s="42"/>
      <c r="H204" s="42"/>
      <c r="I204" s="221"/>
      <c r="J204" s="42"/>
      <c r="K204" s="42"/>
      <c r="L204" s="46"/>
      <c r="M204" s="222"/>
      <c r="N204" s="223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134</v>
      </c>
      <c r="AU204" s="19" t="s">
        <v>83</v>
      </c>
    </row>
    <row r="205" s="2" customFormat="1" ht="16.5" customHeight="1">
      <c r="A205" s="40"/>
      <c r="B205" s="41"/>
      <c r="C205" s="206" t="s">
        <v>623</v>
      </c>
      <c r="D205" s="206" t="s">
        <v>127</v>
      </c>
      <c r="E205" s="207" t="s">
        <v>883</v>
      </c>
      <c r="F205" s="208" t="s">
        <v>884</v>
      </c>
      <c r="G205" s="209" t="s">
        <v>138</v>
      </c>
      <c r="H205" s="210">
        <v>1</v>
      </c>
      <c r="I205" s="211"/>
      <c r="J205" s="212">
        <f>ROUND(I205*H205,2)</f>
        <v>0</v>
      </c>
      <c r="K205" s="208" t="s">
        <v>131</v>
      </c>
      <c r="L205" s="46"/>
      <c r="M205" s="213" t="s">
        <v>19</v>
      </c>
      <c r="N205" s="214" t="s">
        <v>44</v>
      </c>
      <c r="O205" s="86"/>
      <c r="P205" s="215">
        <f>O205*H205</f>
        <v>0</v>
      </c>
      <c r="Q205" s="215">
        <v>0.00012</v>
      </c>
      <c r="R205" s="215">
        <f>Q205*H205</f>
        <v>0.00012</v>
      </c>
      <c r="S205" s="215">
        <v>0</v>
      </c>
      <c r="T205" s="216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17" t="s">
        <v>132</v>
      </c>
      <c r="AT205" s="217" t="s">
        <v>127</v>
      </c>
      <c r="AU205" s="217" t="s">
        <v>83</v>
      </c>
      <c r="AY205" s="19" t="s">
        <v>124</v>
      </c>
      <c r="BE205" s="218">
        <f>IF(N205="základní",J205,0)</f>
        <v>0</v>
      </c>
      <c r="BF205" s="218">
        <f>IF(N205="snížená",J205,0)</f>
        <v>0</v>
      </c>
      <c r="BG205" s="218">
        <f>IF(N205="zákl. přenesená",J205,0)</f>
        <v>0</v>
      </c>
      <c r="BH205" s="218">
        <f>IF(N205="sníž. přenesená",J205,0)</f>
        <v>0</v>
      </c>
      <c r="BI205" s="218">
        <f>IF(N205="nulová",J205,0)</f>
        <v>0</v>
      </c>
      <c r="BJ205" s="19" t="s">
        <v>81</v>
      </c>
      <c r="BK205" s="218">
        <f>ROUND(I205*H205,2)</f>
        <v>0</v>
      </c>
      <c r="BL205" s="19" t="s">
        <v>132</v>
      </c>
      <c r="BM205" s="217" t="s">
        <v>885</v>
      </c>
    </row>
    <row r="206" s="2" customFormat="1">
      <c r="A206" s="40"/>
      <c r="B206" s="41"/>
      <c r="C206" s="42"/>
      <c r="D206" s="219" t="s">
        <v>134</v>
      </c>
      <c r="E206" s="42"/>
      <c r="F206" s="220" t="s">
        <v>886</v>
      </c>
      <c r="G206" s="42"/>
      <c r="H206" s="42"/>
      <c r="I206" s="221"/>
      <c r="J206" s="42"/>
      <c r="K206" s="42"/>
      <c r="L206" s="46"/>
      <c r="M206" s="222"/>
      <c r="N206" s="223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134</v>
      </c>
      <c r="AU206" s="19" t="s">
        <v>83</v>
      </c>
    </row>
    <row r="207" s="2" customFormat="1" ht="16.5" customHeight="1">
      <c r="A207" s="40"/>
      <c r="B207" s="41"/>
      <c r="C207" s="206" t="s">
        <v>629</v>
      </c>
      <c r="D207" s="206" t="s">
        <v>127</v>
      </c>
      <c r="E207" s="207" t="s">
        <v>887</v>
      </c>
      <c r="F207" s="208" t="s">
        <v>888</v>
      </c>
      <c r="G207" s="209" t="s">
        <v>138</v>
      </c>
      <c r="H207" s="210">
        <v>3</v>
      </c>
      <c r="I207" s="211"/>
      <c r="J207" s="212">
        <f>ROUND(I207*H207,2)</f>
        <v>0</v>
      </c>
      <c r="K207" s="208" t="s">
        <v>131</v>
      </c>
      <c r="L207" s="46"/>
      <c r="M207" s="213" t="s">
        <v>19</v>
      </c>
      <c r="N207" s="214" t="s">
        <v>44</v>
      </c>
      <c r="O207" s="86"/>
      <c r="P207" s="215">
        <f>O207*H207</f>
        <v>0</v>
      </c>
      <c r="Q207" s="215">
        <v>0.00021000000000000001</v>
      </c>
      <c r="R207" s="215">
        <f>Q207*H207</f>
        <v>0.00063000000000000003</v>
      </c>
      <c r="S207" s="215">
        <v>0</v>
      </c>
      <c r="T207" s="216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17" t="s">
        <v>132</v>
      </c>
      <c r="AT207" s="217" t="s">
        <v>127</v>
      </c>
      <c r="AU207" s="217" t="s">
        <v>83</v>
      </c>
      <c r="AY207" s="19" t="s">
        <v>124</v>
      </c>
      <c r="BE207" s="218">
        <f>IF(N207="základní",J207,0)</f>
        <v>0</v>
      </c>
      <c r="BF207" s="218">
        <f>IF(N207="snížená",J207,0)</f>
        <v>0</v>
      </c>
      <c r="BG207" s="218">
        <f>IF(N207="zákl. přenesená",J207,0)</f>
        <v>0</v>
      </c>
      <c r="BH207" s="218">
        <f>IF(N207="sníž. přenesená",J207,0)</f>
        <v>0</v>
      </c>
      <c r="BI207" s="218">
        <f>IF(N207="nulová",J207,0)</f>
        <v>0</v>
      </c>
      <c r="BJ207" s="19" t="s">
        <v>81</v>
      </c>
      <c r="BK207" s="218">
        <f>ROUND(I207*H207,2)</f>
        <v>0</v>
      </c>
      <c r="BL207" s="19" t="s">
        <v>132</v>
      </c>
      <c r="BM207" s="217" t="s">
        <v>889</v>
      </c>
    </row>
    <row r="208" s="2" customFormat="1">
      <c r="A208" s="40"/>
      <c r="B208" s="41"/>
      <c r="C208" s="42"/>
      <c r="D208" s="219" t="s">
        <v>134</v>
      </c>
      <c r="E208" s="42"/>
      <c r="F208" s="220" t="s">
        <v>890</v>
      </c>
      <c r="G208" s="42"/>
      <c r="H208" s="42"/>
      <c r="I208" s="221"/>
      <c r="J208" s="42"/>
      <c r="K208" s="42"/>
      <c r="L208" s="46"/>
      <c r="M208" s="222"/>
      <c r="N208" s="223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134</v>
      </c>
      <c r="AU208" s="19" t="s">
        <v>83</v>
      </c>
    </row>
    <row r="209" s="2" customFormat="1" ht="21.75" customHeight="1">
      <c r="A209" s="40"/>
      <c r="B209" s="41"/>
      <c r="C209" s="206" t="s">
        <v>635</v>
      </c>
      <c r="D209" s="206" t="s">
        <v>127</v>
      </c>
      <c r="E209" s="207" t="s">
        <v>891</v>
      </c>
      <c r="F209" s="208" t="s">
        <v>892</v>
      </c>
      <c r="G209" s="209" t="s">
        <v>130</v>
      </c>
      <c r="H209" s="210">
        <v>40</v>
      </c>
      <c r="I209" s="211"/>
      <c r="J209" s="212">
        <f>ROUND(I209*H209,2)</f>
        <v>0</v>
      </c>
      <c r="K209" s="208" t="s">
        <v>131</v>
      </c>
      <c r="L209" s="46"/>
      <c r="M209" s="213" t="s">
        <v>19</v>
      </c>
      <c r="N209" s="214" t="s">
        <v>44</v>
      </c>
      <c r="O209" s="86"/>
      <c r="P209" s="215">
        <f>O209*H209</f>
        <v>0</v>
      </c>
      <c r="Q209" s="215">
        <v>1.0000000000000001E-05</v>
      </c>
      <c r="R209" s="215">
        <f>Q209*H209</f>
        <v>0.00040000000000000002</v>
      </c>
      <c r="S209" s="215">
        <v>0</v>
      </c>
      <c r="T209" s="216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17" t="s">
        <v>132</v>
      </c>
      <c r="AT209" s="217" t="s">
        <v>127</v>
      </c>
      <c r="AU209" s="217" t="s">
        <v>83</v>
      </c>
      <c r="AY209" s="19" t="s">
        <v>124</v>
      </c>
      <c r="BE209" s="218">
        <f>IF(N209="základní",J209,0)</f>
        <v>0</v>
      </c>
      <c r="BF209" s="218">
        <f>IF(N209="snížená",J209,0)</f>
        <v>0</v>
      </c>
      <c r="BG209" s="218">
        <f>IF(N209="zákl. přenesená",J209,0)</f>
        <v>0</v>
      </c>
      <c r="BH209" s="218">
        <f>IF(N209="sníž. přenesená",J209,0)</f>
        <v>0</v>
      </c>
      <c r="BI209" s="218">
        <f>IF(N209="nulová",J209,0)</f>
        <v>0</v>
      </c>
      <c r="BJ209" s="19" t="s">
        <v>81</v>
      </c>
      <c r="BK209" s="218">
        <f>ROUND(I209*H209,2)</f>
        <v>0</v>
      </c>
      <c r="BL209" s="19" t="s">
        <v>132</v>
      </c>
      <c r="BM209" s="217" t="s">
        <v>893</v>
      </c>
    </row>
    <row r="210" s="2" customFormat="1">
      <c r="A210" s="40"/>
      <c r="B210" s="41"/>
      <c r="C210" s="42"/>
      <c r="D210" s="219" t="s">
        <v>134</v>
      </c>
      <c r="E210" s="42"/>
      <c r="F210" s="220" t="s">
        <v>894</v>
      </c>
      <c r="G210" s="42"/>
      <c r="H210" s="42"/>
      <c r="I210" s="221"/>
      <c r="J210" s="42"/>
      <c r="K210" s="42"/>
      <c r="L210" s="46"/>
      <c r="M210" s="222"/>
      <c r="N210" s="223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134</v>
      </c>
      <c r="AU210" s="19" t="s">
        <v>83</v>
      </c>
    </row>
    <row r="211" s="2" customFormat="1" ht="24.15" customHeight="1">
      <c r="A211" s="40"/>
      <c r="B211" s="41"/>
      <c r="C211" s="206" t="s">
        <v>640</v>
      </c>
      <c r="D211" s="206" t="s">
        <v>127</v>
      </c>
      <c r="E211" s="207" t="s">
        <v>895</v>
      </c>
      <c r="F211" s="208" t="s">
        <v>896</v>
      </c>
      <c r="G211" s="209" t="s">
        <v>130</v>
      </c>
      <c r="H211" s="210">
        <v>40</v>
      </c>
      <c r="I211" s="211"/>
      <c r="J211" s="212">
        <f>ROUND(I211*H211,2)</f>
        <v>0</v>
      </c>
      <c r="K211" s="208" t="s">
        <v>131</v>
      </c>
      <c r="L211" s="46"/>
      <c r="M211" s="213" t="s">
        <v>19</v>
      </c>
      <c r="N211" s="214" t="s">
        <v>44</v>
      </c>
      <c r="O211" s="86"/>
      <c r="P211" s="215">
        <f>O211*H211</f>
        <v>0</v>
      </c>
      <c r="Q211" s="215">
        <v>2.0000000000000002E-05</v>
      </c>
      <c r="R211" s="215">
        <f>Q211*H211</f>
        <v>0.00080000000000000004</v>
      </c>
      <c r="S211" s="215">
        <v>0</v>
      </c>
      <c r="T211" s="216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17" t="s">
        <v>132</v>
      </c>
      <c r="AT211" s="217" t="s">
        <v>127</v>
      </c>
      <c r="AU211" s="217" t="s">
        <v>83</v>
      </c>
      <c r="AY211" s="19" t="s">
        <v>124</v>
      </c>
      <c r="BE211" s="218">
        <f>IF(N211="základní",J211,0)</f>
        <v>0</v>
      </c>
      <c r="BF211" s="218">
        <f>IF(N211="snížená",J211,0)</f>
        <v>0</v>
      </c>
      <c r="BG211" s="218">
        <f>IF(N211="zákl. přenesená",J211,0)</f>
        <v>0</v>
      </c>
      <c r="BH211" s="218">
        <f>IF(N211="sníž. přenesená",J211,0)</f>
        <v>0</v>
      </c>
      <c r="BI211" s="218">
        <f>IF(N211="nulová",J211,0)</f>
        <v>0</v>
      </c>
      <c r="BJ211" s="19" t="s">
        <v>81</v>
      </c>
      <c r="BK211" s="218">
        <f>ROUND(I211*H211,2)</f>
        <v>0</v>
      </c>
      <c r="BL211" s="19" t="s">
        <v>132</v>
      </c>
      <c r="BM211" s="217" t="s">
        <v>897</v>
      </c>
    </row>
    <row r="212" s="2" customFormat="1">
      <c r="A212" s="40"/>
      <c r="B212" s="41"/>
      <c r="C212" s="42"/>
      <c r="D212" s="219" t="s">
        <v>134</v>
      </c>
      <c r="E212" s="42"/>
      <c r="F212" s="220" t="s">
        <v>898</v>
      </c>
      <c r="G212" s="42"/>
      <c r="H212" s="42"/>
      <c r="I212" s="221"/>
      <c r="J212" s="42"/>
      <c r="K212" s="42"/>
      <c r="L212" s="46"/>
      <c r="M212" s="222"/>
      <c r="N212" s="223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134</v>
      </c>
      <c r="AU212" s="19" t="s">
        <v>83</v>
      </c>
    </row>
    <row r="213" s="2" customFormat="1" ht="24.15" customHeight="1">
      <c r="A213" s="40"/>
      <c r="B213" s="41"/>
      <c r="C213" s="206" t="s">
        <v>646</v>
      </c>
      <c r="D213" s="206" t="s">
        <v>127</v>
      </c>
      <c r="E213" s="207" t="s">
        <v>899</v>
      </c>
      <c r="F213" s="208" t="s">
        <v>900</v>
      </c>
      <c r="G213" s="209" t="s">
        <v>164</v>
      </c>
      <c r="H213" s="210">
        <v>0.032000000000000001</v>
      </c>
      <c r="I213" s="211"/>
      <c r="J213" s="212">
        <f>ROUND(I213*H213,2)</f>
        <v>0</v>
      </c>
      <c r="K213" s="208" t="s">
        <v>131</v>
      </c>
      <c r="L213" s="46"/>
      <c r="M213" s="213" t="s">
        <v>19</v>
      </c>
      <c r="N213" s="214" t="s">
        <v>44</v>
      </c>
      <c r="O213" s="86"/>
      <c r="P213" s="215">
        <f>O213*H213</f>
        <v>0</v>
      </c>
      <c r="Q213" s="215">
        <v>0</v>
      </c>
      <c r="R213" s="215">
        <f>Q213*H213</f>
        <v>0</v>
      </c>
      <c r="S213" s="215">
        <v>0</v>
      </c>
      <c r="T213" s="216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17" t="s">
        <v>132</v>
      </c>
      <c r="AT213" s="217" t="s">
        <v>127</v>
      </c>
      <c r="AU213" s="217" t="s">
        <v>83</v>
      </c>
      <c r="AY213" s="19" t="s">
        <v>124</v>
      </c>
      <c r="BE213" s="218">
        <f>IF(N213="základní",J213,0)</f>
        <v>0</v>
      </c>
      <c r="BF213" s="218">
        <f>IF(N213="snížená",J213,0)</f>
        <v>0</v>
      </c>
      <c r="BG213" s="218">
        <f>IF(N213="zákl. přenesená",J213,0)</f>
        <v>0</v>
      </c>
      <c r="BH213" s="218">
        <f>IF(N213="sníž. přenesená",J213,0)</f>
        <v>0</v>
      </c>
      <c r="BI213" s="218">
        <f>IF(N213="nulová",J213,0)</f>
        <v>0</v>
      </c>
      <c r="BJ213" s="19" t="s">
        <v>81</v>
      </c>
      <c r="BK213" s="218">
        <f>ROUND(I213*H213,2)</f>
        <v>0</v>
      </c>
      <c r="BL213" s="19" t="s">
        <v>132</v>
      </c>
      <c r="BM213" s="217" t="s">
        <v>901</v>
      </c>
    </row>
    <row r="214" s="2" customFormat="1">
      <c r="A214" s="40"/>
      <c r="B214" s="41"/>
      <c r="C214" s="42"/>
      <c r="D214" s="219" t="s">
        <v>134</v>
      </c>
      <c r="E214" s="42"/>
      <c r="F214" s="220" t="s">
        <v>902</v>
      </c>
      <c r="G214" s="42"/>
      <c r="H214" s="42"/>
      <c r="I214" s="221"/>
      <c r="J214" s="42"/>
      <c r="K214" s="42"/>
      <c r="L214" s="46"/>
      <c r="M214" s="222"/>
      <c r="N214" s="223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134</v>
      </c>
      <c r="AU214" s="19" t="s">
        <v>83</v>
      </c>
    </row>
    <row r="215" s="12" customFormat="1" ht="22.8" customHeight="1">
      <c r="A215" s="12"/>
      <c r="B215" s="190"/>
      <c r="C215" s="191"/>
      <c r="D215" s="192" t="s">
        <v>72</v>
      </c>
      <c r="E215" s="204" t="s">
        <v>903</v>
      </c>
      <c r="F215" s="204" t="s">
        <v>904</v>
      </c>
      <c r="G215" s="191"/>
      <c r="H215" s="191"/>
      <c r="I215" s="194"/>
      <c r="J215" s="205">
        <f>BK215</f>
        <v>0</v>
      </c>
      <c r="K215" s="191"/>
      <c r="L215" s="196"/>
      <c r="M215" s="197"/>
      <c r="N215" s="198"/>
      <c r="O215" s="198"/>
      <c r="P215" s="199">
        <f>SUM(P216:P217)</f>
        <v>0</v>
      </c>
      <c r="Q215" s="198"/>
      <c r="R215" s="199">
        <f>SUM(R216:R217)</f>
        <v>0.0014400000000000001</v>
      </c>
      <c r="S215" s="198"/>
      <c r="T215" s="200">
        <f>SUM(T216:T217)</f>
        <v>0.01524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01" t="s">
        <v>83</v>
      </c>
      <c r="AT215" s="202" t="s">
        <v>72</v>
      </c>
      <c r="AU215" s="202" t="s">
        <v>81</v>
      </c>
      <c r="AY215" s="201" t="s">
        <v>124</v>
      </c>
      <c r="BK215" s="203">
        <f>SUM(BK216:BK217)</f>
        <v>0</v>
      </c>
    </row>
    <row r="216" s="2" customFormat="1" ht="16.5" customHeight="1">
      <c r="A216" s="40"/>
      <c r="B216" s="41"/>
      <c r="C216" s="206" t="s">
        <v>651</v>
      </c>
      <c r="D216" s="206" t="s">
        <v>127</v>
      </c>
      <c r="E216" s="207" t="s">
        <v>905</v>
      </c>
      <c r="F216" s="208" t="s">
        <v>906</v>
      </c>
      <c r="G216" s="209" t="s">
        <v>130</v>
      </c>
      <c r="H216" s="210">
        <v>6</v>
      </c>
      <c r="I216" s="211"/>
      <c r="J216" s="212">
        <f>ROUND(I216*H216,2)</f>
        <v>0</v>
      </c>
      <c r="K216" s="208" t="s">
        <v>131</v>
      </c>
      <c r="L216" s="46"/>
      <c r="M216" s="213" t="s">
        <v>19</v>
      </c>
      <c r="N216" s="214" t="s">
        <v>44</v>
      </c>
      <c r="O216" s="86"/>
      <c r="P216" s="215">
        <f>O216*H216</f>
        <v>0</v>
      </c>
      <c r="Q216" s="215">
        <v>0.00024000000000000001</v>
      </c>
      <c r="R216" s="215">
        <f>Q216*H216</f>
        <v>0.0014400000000000001</v>
      </c>
      <c r="S216" s="215">
        <v>0.0025400000000000002</v>
      </c>
      <c r="T216" s="216">
        <f>S216*H216</f>
        <v>0.01524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17" t="s">
        <v>132</v>
      </c>
      <c r="AT216" s="217" t="s">
        <v>127</v>
      </c>
      <c r="AU216" s="217" t="s">
        <v>83</v>
      </c>
      <c r="AY216" s="19" t="s">
        <v>124</v>
      </c>
      <c r="BE216" s="218">
        <f>IF(N216="základní",J216,0)</f>
        <v>0</v>
      </c>
      <c r="BF216" s="218">
        <f>IF(N216="snížená",J216,0)</f>
        <v>0</v>
      </c>
      <c r="BG216" s="218">
        <f>IF(N216="zákl. přenesená",J216,0)</f>
        <v>0</v>
      </c>
      <c r="BH216" s="218">
        <f>IF(N216="sníž. přenesená",J216,0)</f>
        <v>0</v>
      </c>
      <c r="BI216" s="218">
        <f>IF(N216="nulová",J216,0)</f>
        <v>0</v>
      </c>
      <c r="BJ216" s="19" t="s">
        <v>81</v>
      </c>
      <c r="BK216" s="218">
        <f>ROUND(I216*H216,2)</f>
        <v>0</v>
      </c>
      <c r="BL216" s="19" t="s">
        <v>132</v>
      </c>
      <c r="BM216" s="217" t="s">
        <v>907</v>
      </c>
    </row>
    <row r="217" s="2" customFormat="1">
      <c r="A217" s="40"/>
      <c r="B217" s="41"/>
      <c r="C217" s="42"/>
      <c r="D217" s="219" t="s">
        <v>134</v>
      </c>
      <c r="E217" s="42"/>
      <c r="F217" s="220" t="s">
        <v>908</v>
      </c>
      <c r="G217" s="42"/>
      <c r="H217" s="42"/>
      <c r="I217" s="221"/>
      <c r="J217" s="42"/>
      <c r="K217" s="42"/>
      <c r="L217" s="46"/>
      <c r="M217" s="222"/>
      <c r="N217" s="223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134</v>
      </c>
      <c r="AU217" s="19" t="s">
        <v>83</v>
      </c>
    </row>
    <row r="218" s="12" customFormat="1" ht="22.8" customHeight="1">
      <c r="A218" s="12"/>
      <c r="B218" s="190"/>
      <c r="C218" s="191"/>
      <c r="D218" s="192" t="s">
        <v>72</v>
      </c>
      <c r="E218" s="204" t="s">
        <v>909</v>
      </c>
      <c r="F218" s="204" t="s">
        <v>910</v>
      </c>
      <c r="G218" s="191"/>
      <c r="H218" s="191"/>
      <c r="I218" s="194"/>
      <c r="J218" s="205">
        <f>BK218</f>
        <v>0</v>
      </c>
      <c r="K218" s="191"/>
      <c r="L218" s="196"/>
      <c r="M218" s="197"/>
      <c r="N218" s="198"/>
      <c r="O218" s="198"/>
      <c r="P218" s="199">
        <f>SUM(P219:P246)</f>
        <v>0</v>
      </c>
      <c r="Q218" s="198"/>
      <c r="R218" s="199">
        <f>SUM(R219:R246)</f>
        <v>0.14459000000000002</v>
      </c>
      <c r="S218" s="198"/>
      <c r="T218" s="200">
        <f>SUM(T219:T246)</f>
        <v>0.22736000000000001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01" t="s">
        <v>83</v>
      </c>
      <c r="AT218" s="202" t="s">
        <v>72</v>
      </c>
      <c r="AU218" s="202" t="s">
        <v>81</v>
      </c>
      <c r="AY218" s="201" t="s">
        <v>124</v>
      </c>
      <c r="BK218" s="203">
        <f>SUM(BK219:BK246)</f>
        <v>0</v>
      </c>
    </row>
    <row r="219" s="2" customFormat="1" ht="16.5" customHeight="1">
      <c r="A219" s="40"/>
      <c r="B219" s="41"/>
      <c r="C219" s="206" t="s">
        <v>656</v>
      </c>
      <c r="D219" s="206" t="s">
        <v>127</v>
      </c>
      <c r="E219" s="207" t="s">
        <v>911</v>
      </c>
      <c r="F219" s="208" t="s">
        <v>912</v>
      </c>
      <c r="G219" s="209" t="s">
        <v>913</v>
      </c>
      <c r="H219" s="210">
        <v>1</v>
      </c>
      <c r="I219" s="211"/>
      <c r="J219" s="212">
        <f>ROUND(I219*H219,2)</f>
        <v>0</v>
      </c>
      <c r="K219" s="208" t="s">
        <v>131</v>
      </c>
      <c r="L219" s="46"/>
      <c r="M219" s="213" t="s">
        <v>19</v>
      </c>
      <c r="N219" s="214" t="s">
        <v>44</v>
      </c>
      <c r="O219" s="86"/>
      <c r="P219" s="215">
        <f>O219*H219</f>
        <v>0</v>
      </c>
      <c r="Q219" s="215">
        <v>0.0037100000000000002</v>
      </c>
      <c r="R219" s="215">
        <f>Q219*H219</f>
        <v>0.0037100000000000002</v>
      </c>
      <c r="S219" s="215">
        <v>0</v>
      </c>
      <c r="T219" s="216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17" t="s">
        <v>132</v>
      </c>
      <c r="AT219" s="217" t="s">
        <v>127</v>
      </c>
      <c r="AU219" s="217" t="s">
        <v>83</v>
      </c>
      <c r="AY219" s="19" t="s">
        <v>124</v>
      </c>
      <c r="BE219" s="218">
        <f>IF(N219="základní",J219,0)</f>
        <v>0</v>
      </c>
      <c r="BF219" s="218">
        <f>IF(N219="snížená",J219,0)</f>
        <v>0</v>
      </c>
      <c r="BG219" s="218">
        <f>IF(N219="zákl. přenesená",J219,0)</f>
        <v>0</v>
      </c>
      <c r="BH219" s="218">
        <f>IF(N219="sníž. přenesená",J219,0)</f>
        <v>0</v>
      </c>
      <c r="BI219" s="218">
        <f>IF(N219="nulová",J219,0)</f>
        <v>0</v>
      </c>
      <c r="BJ219" s="19" t="s">
        <v>81</v>
      </c>
      <c r="BK219" s="218">
        <f>ROUND(I219*H219,2)</f>
        <v>0</v>
      </c>
      <c r="BL219" s="19" t="s">
        <v>132</v>
      </c>
      <c r="BM219" s="217" t="s">
        <v>914</v>
      </c>
    </row>
    <row r="220" s="2" customFormat="1">
      <c r="A220" s="40"/>
      <c r="B220" s="41"/>
      <c r="C220" s="42"/>
      <c r="D220" s="219" t="s">
        <v>134</v>
      </c>
      <c r="E220" s="42"/>
      <c r="F220" s="220" t="s">
        <v>915</v>
      </c>
      <c r="G220" s="42"/>
      <c r="H220" s="42"/>
      <c r="I220" s="221"/>
      <c r="J220" s="42"/>
      <c r="K220" s="42"/>
      <c r="L220" s="46"/>
      <c r="M220" s="222"/>
      <c r="N220" s="223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134</v>
      </c>
      <c r="AU220" s="19" t="s">
        <v>83</v>
      </c>
    </row>
    <row r="221" s="2" customFormat="1" ht="16.5" customHeight="1">
      <c r="A221" s="40"/>
      <c r="B221" s="41"/>
      <c r="C221" s="206" t="s">
        <v>663</v>
      </c>
      <c r="D221" s="206" t="s">
        <v>127</v>
      </c>
      <c r="E221" s="207" t="s">
        <v>916</v>
      </c>
      <c r="F221" s="208" t="s">
        <v>917</v>
      </c>
      <c r="G221" s="209" t="s">
        <v>913</v>
      </c>
      <c r="H221" s="210">
        <v>3</v>
      </c>
      <c r="I221" s="211"/>
      <c r="J221" s="212">
        <f>ROUND(I221*H221,2)</f>
        <v>0</v>
      </c>
      <c r="K221" s="208" t="s">
        <v>131</v>
      </c>
      <c r="L221" s="46"/>
      <c r="M221" s="213" t="s">
        <v>19</v>
      </c>
      <c r="N221" s="214" t="s">
        <v>44</v>
      </c>
      <c r="O221" s="86"/>
      <c r="P221" s="215">
        <f>O221*H221</f>
        <v>0</v>
      </c>
      <c r="Q221" s="215">
        <v>0</v>
      </c>
      <c r="R221" s="215">
        <f>Q221*H221</f>
        <v>0</v>
      </c>
      <c r="S221" s="215">
        <v>0.019460000000000002</v>
      </c>
      <c r="T221" s="216">
        <f>S221*H221</f>
        <v>0.058380000000000001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17" t="s">
        <v>132</v>
      </c>
      <c r="AT221" s="217" t="s">
        <v>127</v>
      </c>
      <c r="AU221" s="217" t="s">
        <v>83</v>
      </c>
      <c r="AY221" s="19" t="s">
        <v>124</v>
      </c>
      <c r="BE221" s="218">
        <f>IF(N221="základní",J221,0)</f>
        <v>0</v>
      </c>
      <c r="BF221" s="218">
        <f>IF(N221="snížená",J221,0)</f>
        <v>0</v>
      </c>
      <c r="BG221" s="218">
        <f>IF(N221="zákl. přenesená",J221,0)</f>
        <v>0</v>
      </c>
      <c r="BH221" s="218">
        <f>IF(N221="sníž. přenesená",J221,0)</f>
        <v>0</v>
      </c>
      <c r="BI221" s="218">
        <f>IF(N221="nulová",J221,0)</f>
        <v>0</v>
      </c>
      <c r="BJ221" s="19" t="s">
        <v>81</v>
      </c>
      <c r="BK221" s="218">
        <f>ROUND(I221*H221,2)</f>
        <v>0</v>
      </c>
      <c r="BL221" s="19" t="s">
        <v>132</v>
      </c>
      <c r="BM221" s="217" t="s">
        <v>918</v>
      </c>
    </row>
    <row r="222" s="2" customFormat="1">
      <c r="A222" s="40"/>
      <c r="B222" s="41"/>
      <c r="C222" s="42"/>
      <c r="D222" s="219" t="s">
        <v>134</v>
      </c>
      <c r="E222" s="42"/>
      <c r="F222" s="220" t="s">
        <v>919</v>
      </c>
      <c r="G222" s="42"/>
      <c r="H222" s="42"/>
      <c r="I222" s="221"/>
      <c r="J222" s="42"/>
      <c r="K222" s="42"/>
      <c r="L222" s="46"/>
      <c r="M222" s="222"/>
      <c r="N222" s="223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134</v>
      </c>
      <c r="AU222" s="19" t="s">
        <v>83</v>
      </c>
    </row>
    <row r="223" s="2" customFormat="1" ht="24.15" customHeight="1">
      <c r="A223" s="40"/>
      <c r="B223" s="41"/>
      <c r="C223" s="206" t="s">
        <v>669</v>
      </c>
      <c r="D223" s="206" t="s">
        <v>127</v>
      </c>
      <c r="E223" s="207" t="s">
        <v>920</v>
      </c>
      <c r="F223" s="208" t="s">
        <v>921</v>
      </c>
      <c r="G223" s="209" t="s">
        <v>913</v>
      </c>
      <c r="H223" s="210">
        <v>3</v>
      </c>
      <c r="I223" s="211"/>
      <c r="J223" s="212">
        <f>ROUND(I223*H223,2)</f>
        <v>0</v>
      </c>
      <c r="K223" s="208" t="s">
        <v>131</v>
      </c>
      <c r="L223" s="46"/>
      <c r="M223" s="213" t="s">
        <v>19</v>
      </c>
      <c r="N223" s="214" t="s">
        <v>44</v>
      </c>
      <c r="O223" s="86"/>
      <c r="P223" s="215">
        <f>O223*H223</f>
        <v>0</v>
      </c>
      <c r="Q223" s="215">
        <v>0.01247</v>
      </c>
      <c r="R223" s="215">
        <f>Q223*H223</f>
        <v>0.037409999999999999</v>
      </c>
      <c r="S223" s="215">
        <v>0</v>
      </c>
      <c r="T223" s="216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17" t="s">
        <v>132</v>
      </c>
      <c r="AT223" s="217" t="s">
        <v>127</v>
      </c>
      <c r="AU223" s="217" t="s">
        <v>83</v>
      </c>
      <c r="AY223" s="19" t="s">
        <v>124</v>
      </c>
      <c r="BE223" s="218">
        <f>IF(N223="základní",J223,0)</f>
        <v>0</v>
      </c>
      <c r="BF223" s="218">
        <f>IF(N223="snížená",J223,0)</f>
        <v>0</v>
      </c>
      <c r="BG223" s="218">
        <f>IF(N223="zákl. přenesená",J223,0)</f>
        <v>0</v>
      </c>
      <c r="BH223" s="218">
        <f>IF(N223="sníž. přenesená",J223,0)</f>
        <v>0</v>
      </c>
      <c r="BI223" s="218">
        <f>IF(N223="nulová",J223,0)</f>
        <v>0</v>
      </c>
      <c r="BJ223" s="19" t="s">
        <v>81</v>
      </c>
      <c r="BK223" s="218">
        <f>ROUND(I223*H223,2)</f>
        <v>0</v>
      </c>
      <c r="BL223" s="19" t="s">
        <v>132</v>
      </c>
      <c r="BM223" s="217" t="s">
        <v>922</v>
      </c>
    </row>
    <row r="224" s="2" customFormat="1">
      <c r="A224" s="40"/>
      <c r="B224" s="41"/>
      <c r="C224" s="42"/>
      <c r="D224" s="219" t="s">
        <v>134</v>
      </c>
      <c r="E224" s="42"/>
      <c r="F224" s="220" t="s">
        <v>923</v>
      </c>
      <c r="G224" s="42"/>
      <c r="H224" s="42"/>
      <c r="I224" s="221"/>
      <c r="J224" s="42"/>
      <c r="K224" s="42"/>
      <c r="L224" s="46"/>
      <c r="M224" s="222"/>
      <c r="N224" s="223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134</v>
      </c>
      <c r="AU224" s="19" t="s">
        <v>83</v>
      </c>
    </row>
    <row r="225" s="2" customFormat="1" ht="24.15" customHeight="1">
      <c r="A225" s="40"/>
      <c r="B225" s="41"/>
      <c r="C225" s="206" t="s">
        <v>675</v>
      </c>
      <c r="D225" s="206" t="s">
        <v>127</v>
      </c>
      <c r="E225" s="207" t="s">
        <v>924</v>
      </c>
      <c r="F225" s="208" t="s">
        <v>925</v>
      </c>
      <c r="G225" s="209" t="s">
        <v>913</v>
      </c>
      <c r="H225" s="210">
        <v>1</v>
      </c>
      <c r="I225" s="211"/>
      <c r="J225" s="212">
        <f>ROUND(I225*H225,2)</f>
        <v>0</v>
      </c>
      <c r="K225" s="208" t="s">
        <v>131</v>
      </c>
      <c r="L225" s="46"/>
      <c r="M225" s="213" t="s">
        <v>19</v>
      </c>
      <c r="N225" s="214" t="s">
        <v>44</v>
      </c>
      <c r="O225" s="86"/>
      <c r="P225" s="215">
        <f>O225*H225</f>
        <v>0</v>
      </c>
      <c r="Q225" s="215">
        <v>0.01525</v>
      </c>
      <c r="R225" s="215">
        <f>Q225*H225</f>
        <v>0.01525</v>
      </c>
      <c r="S225" s="215">
        <v>0</v>
      </c>
      <c r="T225" s="216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17" t="s">
        <v>132</v>
      </c>
      <c r="AT225" s="217" t="s">
        <v>127</v>
      </c>
      <c r="AU225" s="217" t="s">
        <v>83</v>
      </c>
      <c r="AY225" s="19" t="s">
        <v>124</v>
      </c>
      <c r="BE225" s="218">
        <f>IF(N225="základní",J225,0)</f>
        <v>0</v>
      </c>
      <c r="BF225" s="218">
        <f>IF(N225="snížená",J225,0)</f>
        <v>0</v>
      </c>
      <c r="BG225" s="218">
        <f>IF(N225="zákl. přenesená",J225,0)</f>
        <v>0</v>
      </c>
      <c r="BH225" s="218">
        <f>IF(N225="sníž. přenesená",J225,0)</f>
        <v>0</v>
      </c>
      <c r="BI225" s="218">
        <f>IF(N225="nulová",J225,0)</f>
        <v>0</v>
      </c>
      <c r="BJ225" s="19" t="s">
        <v>81</v>
      </c>
      <c r="BK225" s="218">
        <f>ROUND(I225*H225,2)</f>
        <v>0</v>
      </c>
      <c r="BL225" s="19" t="s">
        <v>132</v>
      </c>
      <c r="BM225" s="217" t="s">
        <v>926</v>
      </c>
    </row>
    <row r="226" s="2" customFormat="1">
      <c r="A226" s="40"/>
      <c r="B226" s="41"/>
      <c r="C226" s="42"/>
      <c r="D226" s="219" t="s">
        <v>134</v>
      </c>
      <c r="E226" s="42"/>
      <c r="F226" s="220" t="s">
        <v>927</v>
      </c>
      <c r="G226" s="42"/>
      <c r="H226" s="42"/>
      <c r="I226" s="221"/>
      <c r="J226" s="42"/>
      <c r="K226" s="42"/>
      <c r="L226" s="46"/>
      <c r="M226" s="222"/>
      <c r="N226" s="223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134</v>
      </c>
      <c r="AU226" s="19" t="s">
        <v>83</v>
      </c>
    </row>
    <row r="227" s="2" customFormat="1" ht="16.5" customHeight="1">
      <c r="A227" s="40"/>
      <c r="B227" s="41"/>
      <c r="C227" s="206" t="s">
        <v>682</v>
      </c>
      <c r="D227" s="206" t="s">
        <v>127</v>
      </c>
      <c r="E227" s="207" t="s">
        <v>928</v>
      </c>
      <c r="F227" s="208" t="s">
        <v>929</v>
      </c>
      <c r="G227" s="209" t="s">
        <v>913</v>
      </c>
      <c r="H227" s="210">
        <v>1</v>
      </c>
      <c r="I227" s="211"/>
      <c r="J227" s="212">
        <f>ROUND(I227*H227,2)</f>
        <v>0</v>
      </c>
      <c r="K227" s="208" t="s">
        <v>131</v>
      </c>
      <c r="L227" s="46"/>
      <c r="M227" s="213" t="s">
        <v>19</v>
      </c>
      <c r="N227" s="214" t="s">
        <v>44</v>
      </c>
      <c r="O227" s="86"/>
      <c r="P227" s="215">
        <f>O227*H227</f>
        <v>0</v>
      </c>
      <c r="Q227" s="215">
        <v>0</v>
      </c>
      <c r="R227" s="215">
        <f>Q227*H227</f>
        <v>0</v>
      </c>
      <c r="S227" s="215">
        <v>0.155</v>
      </c>
      <c r="T227" s="216">
        <f>S227*H227</f>
        <v>0.155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17" t="s">
        <v>132</v>
      </c>
      <c r="AT227" s="217" t="s">
        <v>127</v>
      </c>
      <c r="AU227" s="217" t="s">
        <v>83</v>
      </c>
      <c r="AY227" s="19" t="s">
        <v>124</v>
      </c>
      <c r="BE227" s="218">
        <f>IF(N227="základní",J227,0)</f>
        <v>0</v>
      </c>
      <c r="BF227" s="218">
        <f>IF(N227="snížená",J227,0)</f>
        <v>0</v>
      </c>
      <c r="BG227" s="218">
        <f>IF(N227="zákl. přenesená",J227,0)</f>
        <v>0</v>
      </c>
      <c r="BH227" s="218">
        <f>IF(N227="sníž. přenesená",J227,0)</f>
        <v>0</v>
      </c>
      <c r="BI227" s="218">
        <f>IF(N227="nulová",J227,0)</f>
        <v>0</v>
      </c>
      <c r="BJ227" s="19" t="s">
        <v>81</v>
      </c>
      <c r="BK227" s="218">
        <f>ROUND(I227*H227,2)</f>
        <v>0</v>
      </c>
      <c r="BL227" s="19" t="s">
        <v>132</v>
      </c>
      <c r="BM227" s="217" t="s">
        <v>930</v>
      </c>
    </row>
    <row r="228" s="2" customFormat="1">
      <c r="A228" s="40"/>
      <c r="B228" s="41"/>
      <c r="C228" s="42"/>
      <c r="D228" s="219" t="s">
        <v>134</v>
      </c>
      <c r="E228" s="42"/>
      <c r="F228" s="220" t="s">
        <v>931</v>
      </c>
      <c r="G228" s="42"/>
      <c r="H228" s="42"/>
      <c r="I228" s="221"/>
      <c r="J228" s="42"/>
      <c r="K228" s="42"/>
      <c r="L228" s="46"/>
      <c r="M228" s="222"/>
      <c r="N228" s="223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134</v>
      </c>
      <c r="AU228" s="19" t="s">
        <v>83</v>
      </c>
    </row>
    <row r="229" s="2" customFormat="1" ht="24.15" customHeight="1">
      <c r="A229" s="40"/>
      <c r="B229" s="41"/>
      <c r="C229" s="206" t="s">
        <v>932</v>
      </c>
      <c r="D229" s="206" t="s">
        <v>127</v>
      </c>
      <c r="E229" s="207" t="s">
        <v>933</v>
      </c>
      <c r="F229" s="208" t="s">
        <v>934</v>
      </c>
      <c r="G229" s="209" t="s">
        <v>913</v>
      </c>
      <c r="H229" s="210">
        <v>1</v>
      </c>
      <c r="I229" s="211"/>
      <c r="J229" s="212">
        <f>ROUND(I229*H229,2)</f>
        <v>0</v>
      </c>
      <c r="K229" s="208" t="s">
        <v>131</v>
      </c>
      <c r="L229" s="46"/>
      <c r="M229" s="213" t="s">
        <v>19</v>
      </c>
      <c r="N229" s="214" t="s">
        <v>44</v>
      </c>
      <c r="O229" s="86"/>
      <c r="P229" s="215">
        <f>O229*H229</f>
        <v>0</v>
      </c>
      <c r="Q229" s="215">
        <v>0.072340000000000002</v>
      </c>
      <c r="R229" s="215">
        <f>Q229*H229</f>
        <v>0.072340000000000002</v>
      </c>
      <c r="S229" s="215">
        <v>0</v>
      </c>
      <c r="T229" s="216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17" t="s">
        <v>132</v>
      </c>
      <c r="AT229" s="217" t="s">
        <v>127</v>
      </c>
      <c r="AU229" s="217" t="s">
        <v>83</v>
      </c>
      <c r="AY229" s="19" t="s">
        <v>124</v>
      </c>
      <c r="BE229" s="218">
        <f>IF(N229="základní",J229,0)</f>
        <v>0</v>
      </c>
      <c r="BF229" s="218">
        <f>IF(N229="snížená",J229,0)</f>
        <v>0</v>
      </c>
      <c r="BG229" s="218">
        <f>IF(N229="zákl. přenesená",J229,0)</f>
        <v>0</v>
      </c>
      <c r="BH229" s="218">
        <f>IF(N229="sníž. přenesená",J229,0)</f>
        <v>0</v>
      </c>
      <c r="BI229" s="218">
        <f>IF(N229="nulová",J229,0)</f>
        <v>0</v>
      </c>
      <c r="BJ229" s="19" t="s">
        <v>81</v>
      </c>
      <c r="BK229" s="218">
        <f>ROUND(I229*H229,2)</f>
        <v>0</v>
      </c>
      <c r="BL229" s="19" t="s">
        <v>132</v>
      </c>
      <c r="BM229" s="217" t="s">
        <v>935</v>
      </c>
    </row>
    <row r="230" s="2" customFormat="1">
      <c r="A230" s="40"/>
      <c r="B230" s="41"/>
      <c r="C230" s="42"/>
      <c r="D230" s="219" t="s">
        <v>134</v>
      </c>
      <c r="E230" s="42"/>
      <c r="F230" s="220" t="s">
        <v>936</v>
      </c>
      <c r="G230" s="42"/>
      <c r="H230" s="42"/>
      <c r="I230" s="221"/>
      <c r="J230" s="42"/>
      <c r="K230" s="42"/>
      <c r="L230" s="46"/>
      <c r="M230" s="222"/>
      <c r="N230" s="223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134</v>
      </c>
      <c r="AU230" s="19" t="s">
        <v>83</v>
      </c>
    </row>
    <row r="231" s="2" customFormat="1" ht="16.5" customHeight="1">
      <c r="A231" s="40"/>
      <c r="B231" s="41"/>
      <c r="C231" s="206" t="s">
        <v>937</v>
      </c>
      <c r="D231" s="206" t="s">
        <v>127</v>
      </c>
      <c r="E231" s="207" t="s">
        <v>938</v>
      </c>
      <c r="F231" s="208" t="s">
        <v>939</v>
      </c>
      <c r="G231" s="209" t="s">
        <v>913</v>
      </c>
      <c r="H231" s="210">
        <v>3</v>
      </c>
      <c r="I231" s="211"/>
      <c r="J231" s="212">
        <f>ROUND(I231*H231,2)</f>
        <v>0</v>
      </c>
      <c r="K231" s="208" t="s">
        <v>131</v>
      </c>
      <c r="L231" s="46"/>
      <c r="M231" s="213" t="s">
        <v>19</v>
      </c>
      <c r="N231" s="214" t="s">
        <v>44</v>
      </c>
      <c r="O231" s="86"/>
      <c r="P231" s="215">
        <f>O231*H231</f>
        <v>0</v>
      </c>
      <c r="Q231" s="215">
        <v>0</v>
      </c>
      <c r="R231" s="215">
        <f>Q231*H231</f>
        <v>0</v>
      </c>
      <c r="S231" s="215">
        <v>0.00156</v>
      </c>
      <c r="T231" s="216">
        <f>S231*H231</f>
        <v>0.0046800000000000001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17" t="s">
        <v>132</v>
      </c>
      <c r="AT231" s="217" t="s">
        <v>127</v>
      </c>
      <c r="AU231" s="217" t="s">
        <v>83</v>
      </c>
      <c r="AY231" s="19" t="s">
        <v>124</v>
      </c>
      <c r="BE231" s="218">
        <f>IF(N231="základní",J231,0)</f>
        <v>0</v>
      </c>
      <c r="BF231" s="218">
        <f>IF(N231="snížená",J231,0)</f>
        <v>0</v>
      </c>
      <c r="BG231" s="218">
        <f>IF(N231="zákl. přenesená",J231,0)</f>
        <v>0</v>
      </c>
      <c r="BH231" s="218">
        <f>IF(N231="sníž. přenesená",J231,0)</f>
        <v>0</v>
      </c>
      <c r="BI231" s="218">
        <f>IF(N231="nulová",J231,0)</f>
        <v>0</v>
      </c>
      <c r="BJ231" s="19" t="s">
        <v>81</v>
      </c>
      <c r="BK231" s="218">
        <f>ROUND(I231*H231,2)</f>
        <v>0</v>
      </c>
      <c r="BL231" s="19" t="s">
        <v>132</v>
      </c>
      <c r="BM231" s="217" t="s">
        <v>940</v>
      </c>
    </row>
    <row r="232" s="2" customFormat="1">
      <c r="A232" s="40"/>
      <c r="B232" s="41"/>
      <c r="C232" s="42"/>
      <c r="D232" s="219" t="s">
        <v>134</v>
      </c>
      <c r="E232" s="42"/>
      <c r="F232" s="220" t="s">
        <v>941</v>
      </c>
      <c r="G232" s="42"/>
      <c r="H232" s="42"/>
      <c r="I232" s="221"/>
      <c r="J232" s="42"/>
      <c r="K232" s="42"/>
      <c r="L232" s="46"/>
      <c r="M232" s="222"/>
      <c r="N232" s="223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134</v>
      </c>
      <c r="AU232" s="19" t="s">
        <v>83</v>
      </c>
    </row>
    <row r="233" s="2" customFormat="1" ht="16.5" customHeight="1">
      <c r="A233" s="40"/>
      <c r="B233" s="41"/>
      <c r="C233" s="206" t="s">
        <v>942</v>
      </c>
      <c r="D233" s="206" t="s">
        <v>127</v>
      </c>
      <c r="E233" s="207" t="s">
        <v>943</v>
      </c>
      <c r="F233" s="208" t="s">
        <v>944</v>
      </c>
      <c r="G233" s="209" t="s">
        <v>913</v>
      </c>
      <c r="H233" s="210">
        <v>3</v>
      </c>
      <c r="I233" s="211"/>
      <c r="J233" s="212">
        <f>ROUND(I233*H233,2)</f>
        <v>0</v>
      </c>
      <c r="K233" s="208" t="s">
        <v>131</v>
      </c>
      <c r="L233" s="46"/>
      <c r="M233" s="213" t="s">
        <v>19</v>
      </c>
      <c r="N233" s="214" t="s">
        <v>44</v>
      </c>
      <c r="O233" s="86"/>
      <c r="P233" s="215">
        <f>O233*H233</f>
        <v>0</v>
      </c>
      <c r="Q233" s="215">
        <v>0.0018400000000000001</v>
      </c>
      <c r="R233" s="215">
        <f>Q233*H233</f>
        <v>0.0055200000000000006</v>
      </c>
      <c r="S233" s="215">
        <v>0</v>
      </c>
      <c r="T233" s="216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17" t="s">
        <v>132</v>
      </c>
      <c r="AT233" s="217" t="s">
        <v>127</v>
      </c>
      <c r="AU233" s="217" t="s">
        <v>83</v>
      </c>
      <c r="AY233" s="19" t="s">
        <v>124</v>
      </c>
      <c r="BE233" s="218">
        <f>IF(N233="základní",J233,0)</f>
        <v>0</v>
      </c>
      <c r="BF233" s="218">
        <f>IF(N233="snížená",J233,0)</f>
        <v>0</v>
      </c>
      <c r="BG233" s="218">
        <f>IF(N233="zákl. přenesená",J233,0)</f>
        <v>0</v>
      </c>
      <c r="BH233" s="218">
        <f>IF(N233="sníž. přenesená",J233,0)</f>
        <v>0</v>
      </c>
      <c r="BI233" s="218">
        <f>IF(N233="nulová",J233,0)</f>
        <v>0</v>
      </c>
      <c r="BJ233" s="19" t="s">
        <v>81</v>
      </c>
      <c r="BK233" s="218">
        <f>ROUND(I233*H233,2)</f>
        <v>0</v>
      </c>
      <c r="BL233" s="19" t="s">
        <v>132</v>
      </c>
      <c r="BM233" s="217" t="s">
        <v>945</v>
      </c>
    </row>
    <row r="234" s="2" customFormat="1">
      <c r="A234" s="40"/>
      <c r="B234" s="41"/>
      <c r="C234" s="42"/>
      <c r="D234" s="219" t="s">
        <v>134</v>
      </c>
      <c r="E234" s="42"/>
      <c r="F234" s="220" t="s">
        <v>946</v>
      </c>
      <c r="G234" s="42"/>
      <c r="H234" s="42"/>
      <c r="I234" s="221"/>
      <c r="J234" s="42"/>
      <c r="K234" s="42"/>
      <c r="L234" s="46"/>
      <c r="M234" s="222"/>
      <c r="N234" s="223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134</v>
      </c>
      <c r="AU234" s="19" t="s">
        <v>83</v>
      </c>
    </row>
    <row r="235" s="2" customFormat="1" ht="16.5" customHeight="1">
      <c r="A235" s="40"/>
      <c r="B235" s="41"/>
      <c r="C235" s="206" t="s">
        <v>947</v>
      </c>
      <c r="D235" s="206" t="s">
        <v>127</v>
      </c>
      <c r="E235" s="207" t="s">
        <v>948</v>
      </c>
      <c r="F235" s="208" t="s">
        <v>949</v>
      </c>
      <c r="G235" s="209" t="s">
        <v>138</v>
      </c>
      <c r="H235" s="210">
        <v>3</v>
      </c>
      <c r="I235" s="211"/>
      <c r="J235" s="212">
        <f>ROUND(I235*H235,2)</f>
        <v>0</v>
      </c>
      <c r="K235" s="208" t="s">
        <v>131</v>
      </c>
      <c r="L235" s="46"/>
      <c r="M235" s="213" t="s">
        <v>19</v>
      </c>
      <c r="N235" s="214" t="s">
        <v>44</v>
      </c>
      <c r="O235" s="86"/>
      <c r="P235" s="215">
        <f>O235*H235</f>
        <v>0</v>
      </c>
      <c r="Q235" s="215">
        <v>0</v>
      </c>
      <c r="R235" s="215">
        <f>Q235*H235</f>
        <v>0</v>
      </c>
      <c r="S235" s="215">
        <v>0.0022499999999999998</v>
      </c>
      <c r="T235" s="216">
        <f>S235*H235</f>
        <v>0.0067499999999999991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17" t="s">
        <v>132</v>
      </c>
      <c r="AT235" s="217" t="s">
        <v>127</v>
      </c>
      <c r="AU235" s="217" t="s">
        <v>83</v>
      </c>
      <c r="AY235" s="19" t="s">
        <v>124</v>
      </c>
      <c r="BE235" s="218">
        <f>IF(N235="základní",J235,0)</f>
        <v>0</v>
      </c>
      <c r="BF235" s="218">
        <f>IF(N235="snížená",J235,0)</f>
        <v>0</v>
      </c>
      <c r="BG235" s="218">
        <f>IF(N235="zákl. přenesená",J235,0)</f>
        <v>0</v>
      </c>
      <c r="BH235" s="218">
        <f>IF(N235="sníž. přenesená",J235,0)</f>
        <v>0</v>
      </c>
      <c r="BI235" s="218">
        <f>IF(N235="nulová",J235,0)</f>
        <v>0</v>
      </c>
      <c r="BJ235" s="19" t="s">
        <v>81</v>
      </c>
      <c r="BK235" s="218">
        <f>ROUND(I235*H235,2)</f>
        <v>0</v>
      </c>
      <c r="BL235" s="19" t="s">
        <v>132</v>
      </c>
      <c r="BM235" s="217" t="s">
        <v>950</v>
      </c>
    </row>
    <row r="236" s="2" customFormat="1">
      <c r="A236" s="40"/>
      <c r="B236" s="41"/>
      <c r="C236" s="42"/>
      <c r="D236" s="219" t="s">
        <v>134</v>
      </c>
      <c r="E236" s="42"/>
      <c r="F236" s="220" t="s">
        <v>951</v>
      </c>
      <c r="G236" s="42"/>
      <c r="H236" s="42"/>
      <c r="I236" s="221"/>
      <c r="J236" s="42"/>
      <c r="K236" s="42"/>
      <c r="L236" s="46"/>
      <c r="M236" s="222"/>
      <c r="N236" s="223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134</v>
      </c>
      <c r="AU236" s="19" t="s">
        <v>83</v>
      </c>
    </row>
    <row r="237" s="2" customFormat="1" ht="16.5" customHeight="1">
      <c r="A237" s="40"/>
      <c r="B237" s="41"/>
      <c r="C237" s="206" t="s">
        <v>952</v>
      </c>
      <c r="D237" s="206" t="s">
        <v>127</v>
      </c>
      <c r="E237" s="207" t="s">
        <v>953</v>
      </c>
      <c r="F237" s="208" t="s">
        <v>954</v>
      </c>
      <c r="G237" s="209" t="s">
        <v>913</v>
      </c>
      <c r="H237" s="210">
        <v>3</v>
      </c>
      <c r="I237" s="211"/>
      <c r="J237" s="212">
        <f>ROUND(I237*H237,2)</f>
        <v>0</v>
      </c>
      <c r="K237" s="208" t="s">
        <v>131</v>
      </c>
      <c r="L237" s="46"/>
      <c r="M237" s="213" t="s">
        <v>19</v>
      </c>
      <c r="N237" s="214" t="s">
        <v>44</v>
      </c>
      <c r="O237" s="86"/>
      <c r="P237" s="215">
        <f>O237*H237</f>
        <v>0</v>
      </c>
      <c r="Q237" s="215">
        <v>0.0031099999999999999</v>
      </c>
      <c r="R237" s="215">
        <f>Q237*H237</f>
        <v>0.0093299999999999998</v>
      </c>
      <c r="S237" s="215">
        <v>0</v>
      </c>
      <c r="T237" s="216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17" t="s">
        <v>132</v>
      </c>
      <c r="AT237" s="217" t="s">
        <v>127</v>
      </c>
      <c r="AU237" s="217" t="s">
        <v>83</v>
      </c>
      <c r="AY237" s="19" t="s">
        <v>124</v>
      </c>
      <c r="BE237" s="218">
        <f>IF(N237="základní",J237,0)</f>
        <v>0</v>
      </c>
      <c r="BF237" s="218">
        <f>IF(N237="snížená",J237,0)</f>
        <v>0</v>
      </c>
      <c r="BG237" s="218">
        <f>IF(N237="zákl. přenesená",J237,0)</f>
        <v>0</v>
      </c>
      <c r="BH237" s="218">
        <f>IF(N237="sníž. přenesená",J237,0)</f>
        <v>0</v>
      </c>
      <c r="BI237" s="218">
        <f>IF(N237="nulová",J237,0)</f>
        <v>0</v>
      </c>
      <c r="BJ237" s="19" t="s">
        <v>81</v>
      </c>
      <c r="BK237" s="218">
        <f>ROUND(I237*H237,2)</f>
        <v>0</v>
      </c>
      <c r="BL237" s="19" t="s">
        <v>132</v>
      </c>
      <c r="BM237" s="217" t="s">
        <v>955</v>
      </c>
    </row>
    <row r="238" s="2" customFormat="1">
      <c r="A238" s="40"/>
      <c r="B238" s="41"/>
      <c r="C238" s="42"/>
      <c r="D238" s="219" t="s">
        <v>134</v>
      </c>
      <c r="E238" s="42"/>
      <c r="F238" s="220" t="s">
        <v>956</v>
      </c>
      <c r="G238" s="42"/>
      <c r="H238" s="42"/>
      <c r="I238" s="221"/>
      <c r="J238" s="42"/>
      <c r="K238" s="42"/>
      <c r="L238" s="46"/>
      <c r="M238" s="222"/>
      <c r="N238" s="223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134</v>
      </c>
      <c r="AU238" s="19" t="s">
        <v>83</v>
      </c>
    </row>
    <row r="239" s="2" customFormat="1" ht="16.5" customHeight="1">
      <c r="A239" s="40"/>
      <c r="B239" s="41"/>
      <c r="C239" s="206" t="s">
        <v>957</v>
      </c>
      <c r="D239" s="206" t="s">
        <v>127</v>
      </c>
      <c r="E239" s="207" t="s">
        <v>958</v>
      </c>
      <c r="F239" s="208" t="s">
        <v>959</v>
      </c>
      <c r="G239" s="209" t="s">
        <v>138</v>
      </c>
      <c r="H239" s="210">
        <v>3</v>
      </c>
      <c r="I239" s="211"/>
      <c r="J239" s="212">
        <f>ROUND(I239*H239,2)</f>
        <v>0</v>
      </c>
      <c r="K239" s="208" t="s">
        <v>131</v>
      </c>
      <c r="L239" s="46"/>
      <c r="M239" s="213" t="s">
        <v>19</v>
      </c>
      <c r="N239" s="214" t="s">
        <v>44</v>
      </c>
      <c r="O239" s="86"/>
      <c r="P239" s="215">
        <f>O239*H239</f>
        <v>0</v>
      </c>
      <c r="Q239" s="215">
        <v>0</v>
      </c>
      <c r="R239" s="215">
        <f>Q239*H239</f>
        <v>0</v>
      </c>
      <c r="S239" s="215">
        <v>0.00084999999999999995</v>
      </c>
      <c r="T239" s="216">
        <f>S239*H239</f>
        <v>0.0025499999999999997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17" t="s">
        <v>132</v>
      </c>
      <c r="AT239" s="217" t="s">
        <v>127</v>
      </c>
      <c r="AU239" s="217" t="s">
        <v>83</v>
      </c>
      <c r="AY239" s="19" t="s">
        <v>124</v>
      </c>
      <c r="BE239" s="218">
        <f>IF(N239="základní",J239,0)</f>
        <v>0</v>
      </c>
      <c r="BF239" s="218">
        <f>IF(N239="snížená",J239,0)</f>
        <v>0</v>
      </c>
      <c r="BG239" s="218">
        <f>IF(N239="zákl. přenesená",J239,0)</f>
        <v>0</v>
      </c>
      <c r="BH239" s="218">
        <f>IF(N239="sníž. přenesená",J239,0)</f>
        <v>0</v>
      </c>
      <c r="BI239" s="218">
        <f>IF(N239="nulová",J239,0)</f>
        <v>0</v>
      </c>
      <c r="BJ239" s="19" t="s">
        <v>81</v>
      </c>
      <c r="BK239" s="218">
        <f>ROUND(I239*H239,2)</f>
        <v>0</v>
      </c>
      <c r="BL239" s="19" t="s">
        <v>132</v>
      </c>
      <c r="BM239" s="217" t="s">
        <v>960</v>
      </c>
    </row>
    <row r="240" s="2" customFormat="1">
      <c r="A240" s="40"/>
      <c r="B240" s="41"/>
      <c r="C240" s="42"/>
      <c r="D240" s="219" t="s">
        <v>134</v>
      </c>
      <c r="E240" s="42"/>
      <c r="F240" s="220" t="s">
        <v>961</v>
      </c>
      <c r="G240" s="42"/>
      <c r="H240" s="42"/>
      <c r="I240" s="221"/>
      <c r="J240" s="42"/>
      <c r="K240" s="42"/>
      <c r="L240" s="46"/>
      <c r="M240" s="222"/>
      <c r="N240" s="223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134</v>
      </c>
      <c r="AU240" s="19" t="s">
        <v>83</v>
      </c>
    </row>
    <row r="241" s="2" customFormat="1" ht="16.5" customHeight="1">
      <c r="A241" s="40"/>
      <c r="B241" s="41"/>
      <c r="C241" s="206" t="s">
        <v>962</v>
      </c>
      <c r="D241" s="206" t="s">
        <v>127</v>
      </c>
      <c r="E241" s="207" t="s">
        <v>963</v>
      </c>
      <c r="F241" s="208" t="s">
        <v>964</v>
      </c>
      <c r="G241" s="209" t="s">
        <v>138</v>
      </c>
      <c r="H241" s="210">
        <v>3</v>
      </c>
      <c r="I241" s="211"/>
      <c r="J241" s="212">
        <f>ROUND(I241*H241,2)</f>
        <v>0</v>
      </c>
      <c r="K241" s="208" t="s">
        <v>131</v>
      </c>
      <c r="L241" s="46"/>
      <c r="M241" s="213" t="s">
        <v>19</v>
      </c>
      <c r="N241" s="214" t="s">
        <v>44</v>
      </c>
      <c r="O241" s="86"/>
      <c r="P241" s="215">
        <f>O241*H241</f>
        <v>0</v>
      </c>
      <c r="Q241" s="215">
        <v>0.00024000000000000001</v>
      </c>
      <c r="R241" s="215">
        <f>Q241*H241</f>
        <v>0.00072000000000000005</v>
      </c>
      <c r="S241" s="215">
        <v>0</v>
      </c>
      <c r="T241" s="216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17" t="s">
        <v>132</v>
      </c>
      <c r="AT241" s="217" t="s">
        <v>127</v>
      </c>
      <c r="AU241" s="217" t="s">
        <v>83</v>
      </c>
      <c r="AY241" s="19" t="s">
        <v>124</v>
      </c>
      <c r="BE241" s="218">
        <f>IF(N241="základní",J241,0)</f>
        <v>0</v>
      </c>
      <c r="BF241" s="218">
        <f>IF(N241="snížená",J241,0)</f>
        <v>0</v>
      </c>
      <c r="BG241" s="218">
        <f>IF(N241="zákl. přenesená",J241,0)</f>
        <v>0</v>
      </c>
      <c r="BH241" s="218">
        <f>IF(N241="sníž. přenesená",J241,0)</f>
        <v>0</v>
      </c>
      <c r="BI241" s="218">
        <f>IF(N241="nulová",J241,0)</f>
        <v>0</v>
      </c>
      <c r="BJ241" s="19" t="s">
        <v>81</v>
      </c>
      <c r="BK241" s="218">
        <f>ROUND(I241*H241,2)</f>
        <v>0</v>
      </c>
      <c r="BL241" s="19" t="s">
        <v>132</v>
      </c>
      <c r="BM241" s="217" t="s">
        <v>965</v>
      </c>
    </row>
    <row r="242" s="2" customFormat="1">
      <c r="A242" s="40"/>
      <c r="B242" s="41"/>
      <c r="C242" s="42"/>
      <c r="D242" s="219" t="s">
        <v>134</v>
      </c>
      <c r="E242" s="42"/>
      <c r="F242" s="220" t="s">
        <v>966</v>
      </c>
      <c r="G242" s="42"/>
      <c r="H242" s="42"/>
      <c r="I242" s="221"/>
      <c r="J242" s="42"/>
      <c r="K242" s="42"/>
      <c r="L242" s="46"/>
      <c r="M242" s="222"/>
      <c r="N242" s="223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134</v>
      </c>
      <c r="AU242" s="19" t="s">
        <v>83</v>
      </c>
    </row>
    <row r="243" s="2" customFormat="1" ht="16.5" customHeight="1">
      <c r="A243" s="40"/>
      <c r="B243" s="41"/>
      <c r="C243" s="206" t="s">
        <v>967</v>
      </c>
      <c r="D243" s="206" t="s">
        <v>127</v>
      </c>
      <c r="E243" s="207" t="s">
        <v>968</v>
      </c>
      <c r="F243" s="208" t="s">
        <v>969</v>
      </c>
      <c r="G243" s="209" t="s">
        <v>138</v>
      </c>
      <c r="H243" s="210">
        <v>1</v>
      </c>
      <c r="I243" s="211"/>
      <c r="J243" s="212">
        <f>ROUND(I243*H243,2)</f>
        <v>0</v>
      </c>
      <c r="K243" s="208" t="s">
        <v>131</v>
      </c>
      <c r="L243" s="46"/>
      <c r="M243" s="213" t="s">
        <v>19</v>
      </c>
      <c r="N243" s="214" t="s">
        <v>44</v>
      </c>
      <c r="O243" s="86"/>
      <c r="P243" s="215">
        <f>O243*H243</f>
        <v>0</v>
      </c>
      <c r="Q243" s="215">
        <v>0.00031</v>
      </c>
      <c r="R243" s="215">
        <f>Q243*H243</f>
        <v>0.00031</v>
      </c>
      <c r="S243" s="215">
        <v>0</v>
      </c>
      <c r="T243" s="216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17" t="s">
        <v>132</v>
      </c>
      <c r="AT243" s="217" t="s">
        <v>127</v>
      </c>
      <c r="AU243" s="217" t="s">
        <v>83</v>
      </c>
      <c r="AY243" s="19" t="s">
        <v>124</v>
      </c>
      <c r="BE243" s="218">
        <f>IF(N243="základní",J243,0)</f>
        <v>0</v>
      </c>
      <c r="BF243" s="218">
        <f>IF(N243="snížená",J243,0)</f>
        <v>0</v>
      </c>
      <c r="BG243" s="218">
        <f>IF(N243="zákl. přenesená",J243,0)</f>
        <v>0</v>
      </c>
      <c r="BH243" s="218">
        <f>IF(N243="sníž. přenesená",J243,0)</f>
        <v>0</v>
      </c>
      <c r="BI243" s="218">
        <f>IF(N243="nulová",J243,0)</f>
        <v>0</v>
      </c>
      <c r="BJ243" s="19" t="s">
        <v>81</v>
      </c>
      <c r="BK243" s="218">
        <f>ROUND(I243*H243,2)</f>
        <v>0</v>
      </c>
      <c r="BL243" s="19" t="s">
        <v>132</v>
      </c>
      <c r="BM243" s="217" t="s">
        <v>970</v>
      </c>
    </row>
    <row r="244" s="2" customFormat="1">
      <c r="A244" s="40"/>
      <c r="B244" s="41"/>
      <c r="C244" s="42"/>
      <c r="D244" s="219" t="s">
        <v>134</v>
      </c>
      <c r="E244" s="42"/>
      <c r="F244" s="220" t="s">
        <v>971</v>
      </c>
      <c r="G244" s="42"/>
      <c r="H244" s="42"/>
      <c r="I244" s="221"/>
      <c r="J244" s="42"/>
      <c r="K244" s="42"/>
      <c r="L244" s="46"/>
      <c r="M244" s="222"/>
      <c r="N244" s="223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134</v>
      </c>
      <c r="AU244" s="19" t="s">
        <v>83</v>
      </c>
    </row>
    <row r="245" s="2" customFormat="1" ht="24.15" customHeight="1">
      <c r="A245" s="40"/>
      <c r="B245" s="41"/>
      <c r="C245" s="206" t="s">
        <v>972</v>
      </c>
      <c r="D245" s="206" t="s">
        <v>127</v>
      </c>
      <c r="E245" s="207" t="s">
        <v>973</v>
      </c>
      <c r="F245" s="208" t="s">
        <v>974</v>
      </c>
      <c r="G245" s="209" t="s">
        <v>164</v>
      </c>
      <c r="H245" s="210">
        <v>0.14499999999999999</v>
      </c>
      <c r="I245" s="211"/>
      <c r="J245" s="212">
        <f>ROUND(I245*H245,2)</f>
        <v>0</v>
      </c>
      <c r="K245" s="208" t="s">
        <v>131</v>
      </c>
      <c r="L245" s="46"/>
      <c r="M245" s="213" t="s">
        <v>19</v>
      </c>
      <c r="N245" s="214" t="s">
        <v>44</v>
      </c>
      <c r="O245" s="86"/>
      <c r="P245" s="215">
        <f>O245*H245</f>
        <v>0</v>
      </c>
      <c r="Q245" s="215">
        <v>0</v>
      </c>
      <c r="R245" s="215">
        <f>Q245*H245</f>
        <v>0</v>
      </c>
      <c r="S245" s="215">
        <v>0</v>
      </c>
      <c r="T245" s="216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17" t="s">
        <v>132</v>
      </c>
      <c r="AT245" s="217" t="s">
        <v>127</v>
      </c>
      <c r="AU245" s="217" t="s">
        <v>83</v>
      </c>
      <c r="AY245" s="19" t="s">
        <v>124</v>
      </c>
      <c r="BE245" s="218">
        <f>IF(N245="základní",J245,0)</f>
        <v>0</v>
      </c>
      <c r="BF245" s="218">
        <f>IF(N245="snížená",J245,0)</f>
        <v>0</v>
      </c>
      <c r="BG245" s="218">
        <f>IF(N245="zákl. přenesená",J245,0)</f>
        <v>0</v>
      </c>
      <c r="BH245" s="218">
        <f>IF(N245="sníž. přenesená",J245,0)</f>
        <v>0</v>
      </c>
      <c r="BI245" s="218">
        <f>IF(N245="nulová",J245,0)</f>
        <v>0</v>
      </c>
      <c r="BJ245" s="19" t="s">
        <v>81</v>
      </c>
      <c r="BK245" s="218">
        <f>ROUND(I245*H245,2)</f>
        <v>0</v>
      </c>
      <c r="BL245" s="19" t="s">
        <v>132</v>
      </c>
      <c r="BM245" s="217" t="s">
        <v>975</v>
      </c>
    </row>
    <row r="246" s="2" customFormat="1">
      <c r="A246" s="40"/>
      <c r="B246" s="41"/>
      <c r="C246" s="42"/>
      <c r="D246" s="219" t="s">
        <v>134</v>
      </c>
      <c r="E246" s="42"/>
      <c r="F246" s="220" t="s">
        <v>976</v>
      </c>
      <c r="G246" s="42"/>
      <c r="H246" s="42"/>
      <c r="I246" s="221"/>
      <c r="J246" s="42"/>
      <c r="K246" s="42"/>
      <c r="L246" s="46"/>
      <c r="M246" s="272"/>
      <c r="N246" s="273"/>
      <c r="O246" s="236"/>
      <c r="P246" s="236"/>
      <c r="Q246" s="236"/>
      <c r="R246" s="236"/>
      <c r="S246" s="236"/>
      <c r="T246" s="274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134</v>
      </c>
      <c r="AU246" s="19" t="s">
        <v>83</v>
      </c>
    </row>
    <row r="247" s="2" customFormat="1" ht="6.96" customHeight="1">
      <c r="A247" s="40"/>
      <c r="B247" s="61"/>
      <c r="C247" s="62"/>
      <c r="D247" s="62"/>
      <c r="E247" s="62"/>
      <c r="F247" s="62"/>
      <c r="G247" s="62"/>
      <c r="H247" s="62"/>
      <c r="I247" s="62"/>
      <c r="J247" s="62"/>
      <c r="K247" s="62"/>
      <c r="L247" s="46"/>
      <c r="M247" s="40"/>
      <c r="O247" s="40"/>
      <c r="P247" s="40"/>
      <c r="Q247" s="40"/>
      <c r="R247" s="40"/>
      <c r="S247" s="40"/>
      <c r="T247" s="40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</row>
  </sheetData>
  <sheetProtection sheet="1" autoFilter="0" formatColumns="0" formatRows="0" objects="1" scenarios="1" spinCount="100000" saltValue="rajPMFzJkPngsxDuMMEraIRk1hS7dioIdIvRPR08yCuVIJlrpplzb+Oix0VA+7FfseF9pmcxxfdn9cnGJf6T3w==" hashValue="YKTrX2O/tTX86kDWGCGN6XTqvIgi7cAewKMa8TwR5zqX6xLvixKqApXvRzgyMOc1Hpg9sjO/nxr/EQI8pPOwhw==" algorithmName="SHA-512" password="CC35"/>
  <autoFilter ref="C89:K246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4" r:id="rId1" display="https://podminky.urs.cz/item/CS_URS_2025_01/139712111"/>
    <hyperlink ref="F98" r:id="rId2" display="https://podminky.urs.cz/item/CS_URS_2025_01/162751137"/>
    <hyperlink ref="F100" r:id="rId3" display="https://podminky.urs.cz/item/CS_URS_2025_01/167151102"/>
    <hyperlink ref="F102" r:id="rId4" display="https://podminky.urs.cz/item/CS_URS_2025_01/167151122"/>
    <hyperlink ref="F104" r:id="rId5" display="https://podminky.urs.cz/item/CS_URS_2025_01/171151112"/>
    <hyperlink ref="F106" r:id="rId6" display="https://podminky.urs.cz/item/CS_URS_2025_01/171201221"/>
    <hyperlink ref="F111" r:id="rId7" display="https://podminky.urs.cz/item/CS_URS_2025_01/1742511011"/>
    <hyperlink ref="F113" r:id="rId8" display="https://podminky.urs.cz/item/CS_URS_2025_01/175111101"/>
    <hyperlink ref="F120" r:id="rId9" display="https://podminky.urs.cz/item/CS_URS_2025_01/451573111"/>
    <hyperlink ref="F125" r:id="rId10" display="https://podminky.urs.cz/item/CS_URS_2025_01/612135101"/>
    <hyperlink ref="F130" r:id="rId11" display="https://podminky.urs.cz/item/CS_URS_2025_01/974031142"/>
    <hyperlink ref="F132" r:id="rId12" display="https://podminky.urs.cz/item/CS_URS_2025_01/974031144"/>
    <hyperlink ref="F135" r:id="rId13" display="https://podminky.urs.cz/item/CS_URS_2025_01/997013214"/>
    <hyperlink ref="F137" r:id="rId14" display="https://podminky.urs.cz/item/CS_URS_2025_01/997013501"/>
    <hyperlink ref="F139" r:id="rId15" display="https://podminky.urs.cz/item/CS_URS_2025_01/997013509"/>
    <hyperlink ref="F144" r:id="rId16" display="https://podminky.urs.cz/item/CS_URS_2025_01/997013631"/>
    <hyperlink ref="F148" r:id="rId17" display="https://podminky.urs.cz/item/CS_URS_2025_01/721100906"/>
    <hyperlink ref="F150" r:id="rId18" display="https://podminky.urs.cz/item/CS_URS_2025_01/721110806"/>
    <hyperlink ref="F152" r:id="rId19" display="https://podminky.urs.cz/item/CS_URS_2025_01/721171803"/>
    <hyperlink ref="F154" r:id="rId20" display="https://podminky.urs.cz/item/CS_URS_2025_01/721171916"/>
    <hyperlink ref="F156" r:id="rId21" display="https://podminky.urs.cz/item/CS_URS_2025_01/721173401"/>
    <hyperlink ref="F158" r:id="rId22" display="https://podminky.urs.cz/item/CS_URS_2025_01/721173402"/>
    <hyperlink ref="F160" r:id="rId23" display="https://podminky.urs.cz/item/CS_URS_2025_01/721174024"/>
    <hyperlink ref="F162" r:id="rId24" display="https://podminky.urs.cz/item/CS_URS_2025_01/721174025"/>
    <hyperlink ref="F164" r:id="rId25" display="https://podminky.urs.cz/item/CS_URS_2025_01/721174042"/>
    <hyperlink ref="F166" r:id="rId26" display="https://podminky.urs.cz/item/CS_URS_2025_01/721174045"/>
    <hyperlink ref="F168" r:id="rId27" display="https://podminky.urs.cz/item/CS_URS_2025_01/721194104"/>
    <hyperlink ref="F170" r:id="rId28" display="https://podminky.urs.cz/item/CS_URS_2025_01/721194105"/>
    <hyperlink ref="F172" r:id="rId29" display="https://podminky.urs.cz/item/CS_URS_2025_01/721194109"/>
    <hyperlink ref="F174" r:id="rId30" display="https://podminky.urs.cz/item/CS_URS_2025_01/721210813"/>
    <hyperlink ref="F176" r:id="rId31" display="https://podminky.urs.cz/item/CS_URS_2025_01/721219128"/>
    <hyperlink ref="F179" r:id="rId32" display="https://podminky.urs.cz/item/CS_URS_2025_01/721290111"/>
    <hyperlink ref="F181" r:id="rId33" display="https://podminky.urs.cz/item/CS_URS_2025_01/721910922"/>
    <hyperlink ref="F183" r:id="rId34" display="https://podminky.urs.cz/item/CS_URS_2025_01/998721101"/>
    <hyperlink ref="F186" r:id="rId35" display="https://podminky.urs.cz/item/CS_URS_2025_01/722130801"/>
    <hyperlink ref="F188" r:id="rId36" display="https://podminky.urs.cz/item/CS_URS_2025_01/722131931"/>
    <hyperlink ref="F190" r:id="rId37" display="https://podminky.urs.cz/item/CS_URS_2025_01/722175002"/>
    <hyperlink ref="F192" r:id="rId38" display="https://podminky.urs.cz/item/CS_URS_2025_01/722181211"/>
    <hyperlink ref="F194" r:id="rId39" display="https://podminky.urs.cz/item/CS_URS_2025_01/722181221"/>
    <hyperlink ref="F196" r:id="rId40" display="https://podminky.urs.cz/item/CS_URS_2025_01/722181812"/>
    <hyperlink ref="F198" r:id="rId41" display="https://podminky.urs.cz/item/CS_URS_2025_01/722190401"/>
    <hyperlink ref="F200" r:id="rId42" display="https://podminky.urs.cz/item/CS_URS_2025_01/722220111"/>
    <hyperlink ref="F202" r:id="rId43" display="https://podminky.urs.cz/item/CS_URS_2025_01/722220121"/>
    <hyperlink ref="F204" r:id="rId44" display="https://podminky.urs.cz/item/CS_URS_2025_01/722224115"/>
    <hyperlink ref="F206" r:id="rId45" display="https://podminky.urs.cz/item/CS_URS_2025_01/722231072"/>
    <hyperlink ref="F208" r:id="rId46" display="https://podminky.urs.cz/item/CS_URS_2025_01/722232043"/>
    <hyperlink ref="F210" r:id="rId47" display="https://podminky.urs.cz/item/CS_URS_2025_01/722290234"/>
    <hyperlink ref="F212" r:id="rId48" display="https://podminky.urs.cz/item/CS_URS_2025_01/722290246"/>
    <hyperlink ref="F214" r:id="rId49" display="https://podminky.urs.cz/item/CS_URS_2025_01/998722101"/>
    <hyperlink ref="F217" r:id="rId50" display="https://podminky.urs.cz/item/CS_URS_2025_01/723150801"/>
    <hyperlink ref="F220" r:id="rId51" display="https://podminky.urs.cz/item/CS_URS_2025_01/725111132"/>
    <hyperlink ref="F222" r:id="rId52" display="https://podminky.urs.cz/item/CS_URS_2025_01/725210821"/>
    <hyperlink ref="F224" r:id="rId53" display="https://podminky.urs.cz/item/CS_URS_2025_01/725211601"/>
    <hyperlink ref="F226" r:id="rId54" display="https://podminky.urs.cz/item/CS_URS_2025_01/725331111"/>
    <hyperlink ref="F228" r:id="rId55" display="https://podminky.urs.cz/item/CS_URS_2025_01/725530823"/>
    <hyperlink ref="F230" r:id="rId56" display="https://podminky.urs.cz/item/CS_URS_2025_01/725532124"/>
    <hyperlink ref="F232" r:id="rId57" display="https://podminky.urs.cz/item/CS_URS_2025_01/725820801"/>
    <hyperlink ref="F234" r:id="rId58" display="https://podminky.urs.cz/item/CS_URS_2025_01/725822613"/>
    <hyperlink ref="F236" r:id="rId59" display="https://podminky.urs.cz/item/CS_URS_2025_01/725840850"/>
    <hyperlink ref="F238" r:id="rId60" display="https://podminky.urs.cz/item/CS_URS_2025_01/725841333"/>
    <hyperlink ref="F240" r:id="rId61" display="https://podminky.urs.cz/item/CS_URS_2025_01/725860811"/>
    <hyperlink ref="F242" r:id="rId62" display="https://podminky.urs.cz/item/CS_URS_2025_01/725861102"/>
    <hyperlink ref="F244" r:id="rId63" display="https://podminky.urs.cz/item/CS_URS_2025_01/725980123"/>
    <hyperlink ref="F246" r:id="rId64" display="https://podminky.urs.cz/item/CS_URS_2025_01/998725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5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83</v>
      </c>
    </row>
    <row r="4" s="1" customFormat="1" ht="24.96" customHeight="1">
      <c r="B4" s="22"/>
      <c r="D4" s="132" t="s">
        <v>96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Rekonstrukce soc.zařízení u tělocvičny, Gymnázium Fr.Živného, Bohumín,Jana Palacha 794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97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977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9. 6. 2025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Jorgos Jerakas </v>
      </c>
      <c r="F21" s="40"/>
      <c r="G21" s="40"/>
      <c r="H21" s="40"/>
      <c r="I21" s="134" t="s">
        <v>28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35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36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ROUND(J81,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ROUND((SUM(BE81:BE93)),  2)</f>
        <v>0</v>
      </c>
      <c r="G33" s="40"/>
      <c r="H33" s="40"/>
      <c r="I33" s="150">
        <v>0.20999999999999999</v>
      </c>
      <c r="J33" s="149">
        <f>ROUND(((SUM(BE81:BE93))*I33),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ROUND((SUM(BF81:BF93)),  2)</f>
        <v>0</v>
      </c>
      <c r="G34" s="40"/>
      <c r="H34" s="40"/>
      <c r="I34" s="150">
        <v>0.12</v>
      </c>
      <c r="J34" s="149">
        <f>ROUND(((SUM(BF81:BF93))*I34),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ROUND((SUM(BG81:BG93)),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ROUND((SUM(BH81:BH93)),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ROUND((SUM(BI81:BI93)),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99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Rekonstrukce soc.zařízení u tělocvičny, Gymnázium Fr.Živného, Bohumín,Jana Palacha 794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97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 xml:space="preserve">D.1.2.4 - SILNOPROUDÁ ELEKTROTECHNIKA 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Bohumín </v>
      </c>
      <c r="G52" s="42"/>
      <c r="H52" s="42"/>
      <c r="I52" s="34" t="s">
        <v>23</v>
      </c>
      <c r="J52" s="74" t="str">
        <f>IF(J12="","",J12)</f>
        <v>9. 6. 2025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Gymnázium Fr.Živného, Bohumín,Jana Palacha 794,p. </v>
      </c>
      <c r="G54" s="42"/>
      <c r="H54" s="42"/>
      <c r="I54" s="34" t="s">
        <v>31</v>
      </c>
      <c r="J54" s="38" t="str">
        <f>E21</f>
        <v xml:space="preserve">Jorgos Jerakas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 xml:space="preserve">Lenka Jerakasová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100</v>
      </c>
      <c r="D57" s="164"/>
      <c r="E57" s="164"/>
      <c r="F57" s="164"/>
      <c r="G57" s="164"/>
      <c r="H57" s="164"/>
      <c r="I57" s="164"/>
      <c r="J57" s="165" t="s">
        <v>101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J81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102</v>
      </c>
    </row>
    <row r="60" s="9" customFormat="1" ht="24.96" customHeight="1">
      <c r="A60" s="9"/>
      <c r="B60" s="167"/>
      <c r="C60" s="168"/>
      <c r="D60" s="169" t="s">
        <v>103</v>
      </c>
      <c r="E60" s="170"/>
      <c r="F60" s="170"/>
      <c r="G60" s="170"/>
      <c r="H60" s="170"/>
      <c r="I60" s="170"/>
      <c r="J60" s="171">
        <f>J82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978</v>
      </c>
      <c r="E61" s="176"/>
      <c r="F61" s="176"/>
      <c r="G61" s="176"/>
      <c r="H61" s="176"/>
      <c r="I61" s="176"/>
      <c r="J61" s="177">
        <f>J83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3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7" s="2" customFormat="1" ht="6.96" customHeight="1">
      <c r="A67" s="40"/>
      <c r="B67" s="63"/>
      <c r="C67" s="64"/>
      <c r="D67" s="64"/>
      <c r="E67" s="64"/>
      <c r="F67" s="64"/>
      <c r="G67" s="64"/>
      <c r="H67" s="64"/>
      <c r="I67" s="64"/>
      <c r="J67" s="64"/>
      <c r="K67" s="64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24.96" customHeight="1">
      <c r="A68" s="40"/>
      <c r="B68" s="41"/>
      <c r="C68" s="25" t="s">
        <v>109</v>
      </c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2" customHeight="1">
      <c r="A70" s="40"/>
      <c r="B70" s="41"/>
      <c r="C70" s="34" t="s">
        <v>16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6.5" customHeight="1">
      <c r="A71" s="40"/>
      <c r="B71" s="41"/>
      <c r="C71" s="42"/>
      <c r="D71" s="42"/>
      <c r="E71" s="162" t="str">
        <f>E7</f>
        <v>Rekonstrukce soc.zařízení u tělocvičny, Gymnázium Fr.Živného, Bohumín,Jana Palacha 794</v>
      </c>
      <c r="F71" s="34"/>
      <c r="G71" s="34"/>
      <c r="H71" s="34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97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71" t="str">
        <f>E9</f>
        <v xml:space="preserve">D.1.2.4 - SILNOPROUDÁ ELEKTROTECHNIKA </v>
      </c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21</v>
      </c>
      <c r="D75" s="42"/>
      <c r="E75" s="42"/>
      <c r="F75" s="29" t="str">
        <f>F12</f>
        <v xml:space="preserve">Bohumín </v>
      </c>
      <c r="G75" s="42"/>
      <c r="H75" s="42"/>
      <c r="I75" s="34" t="s">
        <v>23</v>
      </c>
      <c r="J75" s="74" t="str">
        <f>IF(J12="","",J12)</f>
        <v>9. 6. 2025</v>
      </c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4" t="s">
        <v>25</v>
      </c>
      <c r="D77" s="42"/>
      <c r="E77" s="42"/>
      <c r="F77" s="29" t="str">
        <f>E15</f>
        <v xml:space="preserve">Gymnázium Fr.Živného, Bohumín,Jana Palacha 794,p. </v>
      </c>
      <c r="G77" s="42"/>
      <c r="H77" s="42"/>
      <c r="I77" s="34" t="s">
        <v>31</v>
      </c>
      <c r="J77" s="38" t="str">
        <f>E21</f>
        <v xml:space="preserve">Jorgos Jerakas 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29</v>
      </c>
      <c r="D78" s="42"/>
      <c r="E78" s="42"/>
      <c r="F78" s="29" t="str">
        <f>IF(E18="","",E18)</f>
        <v>Vyplň údaj</v>
      </c>
      <c r="G78" s="42"/>
      <c r="H78" s="42"/>
      <c r="I78" s="34" t="s">
        <v>34</v>
      </c>
      <c r="J78" s="38" t="str">
        <f>E24</f>
        <v xml:space="preserve">Lenka Jerakasová 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0.32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1" customFormat="1" ht="29.28" customHeight="1">
      <c r="A80" s="179"/>
      <c r="B80" s="180"/>
      <c r="C80" s="181" t="s">
        <v>110</v>
      </c>
      <c r="D80" s="182" t="s">
        <v>58</v>
      </c>
      <c r="E80" s="182" t="s">
        <v>54</v>
      </c>
      <c r="F80" s="182" t="s">
        <v>55</v>
      </c>
      <c r="G80" s="182" t="s">
        <v>111</v>
      </c>
      <c r="H80" s="182" t="s">
        <v>112</v>
      </c>
      <c r="I80" s="182" t="s">
        <v>113</v>
      </c>
      <c r="J80" s="182" t="s">
        <v>101</v>
      </c>
      <c r="K80" s="183" t="s">
        <v>114</v>
      </c>
      <c r="L80" s="184"/>
      <c r="M80" s="94" t="s">
        <v>19</v>
      </c>
      <c r="N80" s="95" t="s">
        <v>43</v>
      </c>
      <c r="O80" s="95" t="s">
        <v>115</v>
      </c>
      <c r="P80" s="95" t="s">
        <v>116</v>
      </c>
      <c r="Q80" s="95" t="s">
        <v>117</v>
      </c>
      <c r="R80" s="95" t="s">
        <v>118</v>
      </c>
      <c r="S80" s="95" t="s">
        <v>119</v>
      </c>
      <c r="T80" s="96" t="s">
        <v>120</v>
      </c>
      <c r="U80" s="179"/>
      <c r="V80" s="179"/>
      <c r="W80" s="179"/>
      <c r="X80" s="179"/>
      <c r="Y80" s="179"/>
      <c r="Z80" s="179"/>
      <c r="AA80" s="179"/>
      <c r="AB80" s="179"/>
      <c r="AC80" s="179"/>
      <c r="AD80" s="179"/>
      <c r="AE80" s="179"/>
    </row>
    <row r="81" s="2" customFormat="1" ht="22.8" customHeight="1">
      <c r="A81" s="40"/>
      <c r="B81" s="41"/>
      <c r="C81" s="101" t="s">
        <v>121</v>
      </c>
      <c r="D81" s="42"/>
      <c r="E81" s="42"/>
      <c r="F81" s="42"/>
      <c r="G81" s="42"/>
      <c r="H81" s="42"/>
      <c r="I81" s="42"/>
      <c r="J81" s="185">
        <f>BK81</f>
        <v>0</v>
      </c>
      <c r="K81" s="42"/>
      <c r="L81" s="46"/>
      <c r="M81" s="97"/>
      <c r="N81" s="186"/>
      <c r="O81" s="98"/>
      <c r="P81" s="187">
        <f>P82</f>
        <v>0</v>
      </c>
      <c r="Q81" s="98"/>
      <c r="R81" s="187">
        <f>R82</f>
        <v>0.00054000000000000001</v>
      </c>
      <c r="S81" s="98"/>
      <c r="T81" s="188">
        <f>T82</f>
        <v>0</v>
      </c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T81" s="19" t="s">
        <v>72</v>
      </c>
      <c r="AU81" s="19" t="s">
        <v>102</v>
      </c>
      <c r="BK81" s="189">
        <f>BK82</f>
        <v>0</v>
      </c>
    </row>
    <row r="82" s="12" customFormat="1" ht="25.92" customHeight="1">
      <c r="A82" s="12"/>
      <c r="B82" s="190"/>
      <c r="C82" s="191"/>
      <c r="D82" s="192" t="s">
        <v>72</v>
      </c>
      <c r="E82" s="193" t="s">
        <v>122</v>
      </c>
      <c r="F82" s="193" t="s">
        <v>123</v>
      </c>
      <c r="G82" s="191"/>
      <c r="H82" s="191"/>
      <c r="I82" s="194"/>
      <c r="J82" s="195">
        <f>BK82</f>
        <v>0</v>
      </c>
      <c r="K82" s="191"/>
      <c r="L82" s="196"/>
      <c r="M82" s="197"/>
      <c r="N82" s="198"/>
      <c r="O82" s="198"/>
      <c r="P82" s="199">
        <f>P83</f>
        <v>0</v>
      </c>
      <c r="Q82" s="198"/>
      <c r="R82" s="199">
        <f>R83</f>
        <v>0.00054000000000000001</v>
      </c>
      <c r="S82" s="198"/>
      <c r="T82" s="200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1" t="s">
        <v>83</v>
      </c>
      <c r="AT82" s="202" t="s">
        <v>72</v>
      </c>
      <c r="AU82" s="202" t="s">
        <v>73</v>
      </c>
      <c r="AY82" s="201" t="s">
        <v>124</v>
      </c>
      <c r="BK82" s="203">
        <f>BK83</f>
        <v>0</v>
      </c>
    </row>
    <row r="83" s="12" customFormat="1" ht="22.8" customHeight="1">
      <c r="A83" s="12"/>
      <c r="B83" s="190"/>
      <c r="C83" s="191"/>
      <c r="D83" s="192" t="s">
        <v>72</v>
      </c>
      <c r="E83" s="204" t="s">
        <v>979</v>
      </c>
      <c r="F83" s="204" t="s">
        <v>980</v>
      </c>
      <c r="G83" s="191"/>
      <c r="H83" s="191"/>
      <c r="I83" s="194"/>
      <c r="J83" s="205">
        <f>BK83</f>
        <v>0</v>
      </c>
      <c r="K83" s="191"/>
      <c r="L83" s="196"/>
      <c r="M83" s="197"/>
      <c r="N83" s="198"/>
      <c r="O83" s="198"/>
      <c r="P83" s="199">
        <f>SUM(P84:P93)</f>
        <v>0</v>
      </c>
      <c r="Q83" s="198"/>
      <c r="R83" s="199">
        <f>SUM(R84:R93)</f>
        <v>0.00054000000000000001</v>
      </c>
      <c r="S83" s="198"/>
      <c r="T83" s="200">
        <f>SUM(T84:T93)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83</v>
      </c>
      <c r="AT83" s="202" t="s">
        <v>72</v>
      </c>
      <c r="AU83" s="202" t="s">
        <v>81</v>
      </c>
      <c r="AY83" s="201" t="s">
        <v>124</v>
      </c>
      <c r="BK83" s="203">
        <f>SUM(BK84:BK93)</f>
        <v>0</v>
      </c>
    </row>
    <row r="84" s="2" customFormat="1" ht="16.5" customHeight="1">
      <c r="A84" s="40"/>
      <c r="B84" s="41"/>
      <c r="C84" s="206" t="s">
        <v>81</v>
      </c>
      <c r="D84" s="206" t="s">
        <v>127</v>
      </c>
      <c r="E84" s="207" t="s">
        <v>981</v>
      </c>
      <c r="F84" s="208" t="s">
        <v>982</v>
      </c>
      <c r="G84" s="209" t="s">
        <v>138</v>
      </c>
      <c r="H84" s="210">
        <v>1</v>
      </c>
      <c r="I84" s="211"/>
      <c r="J84" s="212">
        <f>ROUND(I84*H84,2)</f>
        <v>0</v>
      </c>
      <c r="K84" s="208" t="s">
        <v>131</v>
      </c>
      <c r="L84" s="46"/>
      <c r="M84" s="213" t="s">
        <v>19</v>
      </c>
      <c r="N84" s="214" t="s">
        <v>44</v>
      </c>
      <c r="O84" s="86"/>
      <c r="P84" s="215">
        <f>O84*H84</f>
        <v>0</v>
      </c>
      <c r="Q84" s="215">
        <v>0</v>
      </c>
      <c r="R84" s="215">
        <f>Q84*H84</f>
        <v>0</v>
      </c>
      <c r="S84" s="215">
        <v>0</v>
      </c>
      <c r="T84" s="216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17" t="s">
        <v>132</v>
      </c>
      <c r="AT84" s="217" t="s">
        <v>127</v>
      </c>
      <c r="AU84" s="217" t="s">
        <v>83</v>
      </c>
      <c r="AY84" s="19" t="s">
        <v>124</v>
      </c>
      <c r="BE84" s="218">
        <f>IF(N84="základní",J84,0)</f>
        <v>0</v>
      </c>
      <c r="BF84" s="218">
        <f>IF(N84="snížená",J84,0)</f>
        <v>0</v>
      </c>
      <c r="BG84" s="218">
        <f>IF(N84="zákl. přenesená",J84,0)</f>
        <v>0</v>
      </c>
      <c r="BH84" s="218">
        <f>IF(N84="sníž. přenesená",J84,0)</f>
        <v>0</v>
      </c>
      <c r="BI84" s="218">
        <f>IF(N84="nulová",J84,0)</f>
        <v>0</v>
      </c>
      <c r="BJ84" s="19" t="s">
        <v>81</v>
      </c>
      <c r="BK84" s="218">
        <f>ROUND(I84*H84,2)</f>
        <v>0</v>
      </c>
      <c r="BL84" s="19" t="s">
        <v>132</v>
      </c>
      <c r="BM84" s="217" t="s">
        <v>983</v>
      </c>
    </row>
    <row r="85" s="2" customFormat="1">
      <c r="A85" s="40"/>
      <c r="B85" s="41"/>
      <c r="C85" s="42"/>
      <c r="D85" s="219" t="s">
        <v>134</v>
      </c>
      <c r="E85" s="42"/>
      <c r="F85" s="220" t="s">
        <v>984</v>
      </c>
      <c r="G85" s="42"/>
      <c r="H85" s="42"/>
      <c r="I85" s="221"/>
      <c r="J85" s="42"/>
      <c r="K85" s="42"/>
      <c r="L85" s="46"/>
      <c r="M85" s="222"/>
      <c r="N85" s="223"/>
      <c r="O85" s="86"/>
      <c r="P85" s="86"/>
      <c r="Q85" s="86"/>
      <c r="R85" s="86"/>
      <c r="S85" s="86"/>
      <c r="T85" s="87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134</v>
      </c>
      <c r="AU85" s="19" t="s">
        <v>83</v>
      </c>
    </row>
    <row r="86" s="2" customFormat="1" ht="16.5" customHeight="1">
      <c r="A86" s="40"/>
      <c r="B86" s="41"/>
      <c r="C86" s="224" t="s">
        <v>83</v>
      </c>
      <c r="D86" s="224" t="s">
        <v>175</v>
      </c>
      <c r="E86" s="225" t="s">
        <v>985</v>
      </c>
      <c r="F86" s="226" t="s">
        <v>986</v>
      </c>
      <c r="G86" s="227" t="s">
        <v>138</v>
      </c>
      <c r="H86" s="228">
        <v>1</v>
      </c>
      <c r="I86" s="229"/>
      <c r="J86" s="230">
        <f>ROUND(I86*H86,2)</f>
        <v>0</v>
      </c>
      <c r="K86" s="226" t="s">
        <v>131</v>
      </c>
      <c r="L86" s="231"/>
      <c r="M86" s="232" t="s">
        <v>19</v>
      </c>
      <c r="N86" s="233" t="s">
        <v>44</v>
      </c>
      <c r="O86" s="86"/>
      <c r="P86" s="215">
        <f>O86*H86</f>
        <v>0</v>
      </c>
      <c r="Q86" s="215">
        <v>0.00027</v>
      </c>
      <c r="R86" s="215">
        <f>Q86*H86</f>
        <v>0.00027</v>
      </c>
      <c r="S86" s="215">
        <v>0</v>
      </c>
      <c r="T86" s="216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7" t="s">
        <v>178</v>
      </c>
      <c r="AT86" s="217" t="s">
        <v>175</v>
      </c>
      <c r="AU86" s="217" t="s">
        <v>83</v>
      </c>
      <c r="AY86" s="19" t="s">
        <v>124</v>
      </c>
      <c r="BE86" s="218">
        <f>IF(N86="základní",J86,0)</f>
        <v>0</v>
      </c>
      <c r="BF86" s="218">
        <f>IF(N86="snížená",J86,0)</f>
        <v>0</v>
      </c>
      <c r="BG86" s="218">
        <f>IF(N86="zákl. přenesená",J86,0)</f>
        <v>0</v>
      </c>
      <c r="BH86" s="218">
        <f>IF(N86="sníž. přenesená",J86,0)</f>
        <v>0</v>
      </c>
      <c r="BI86" s="218">
        <f>IF(N86="nulová",J86,0)</f>
        <v>0</v>
      </c>
      <c r="BJ86" s="19" t="s">
        <v>81</v>
      </c>
      <c r="BK86" s="218">
        <f>ROUND(I86*H86,2)</f>
        <v>0</v>
      </c>
      <c r="BL86" s="19" t="s">
        <v>132</v>
      </c>
      <c r="BM86" s="217" t="s">
        <v>987</v>
      </c>
    </row>
    <row r="87" s="2" customFormat="1" ht="16.5" customHeight="1">
      <c r="A87" s="40"/>
      <c r="B87" s="41"/>
      <c r="C87" s="206" t="s">
        <v>141</v>
      </c>
      <c r="D87" s="206" t="s">
        <v>127</v>
      </c>
      <c r="E87" s="207" t="s">
        <v>988</v>
      </c>
      <c r="F87" s="208" t="s">
        <v>989</v>
      </c>
      <c r="G87" s="209" t="s">
        <v>138</v>
      </c>
      <c r="H87" s="210">
        <v>1</v>
      </c>
      <c r="I87" s="211"/>
      <c r="J87" s="212">
        <f>ROUND(I87*H87,2)</f>
        <v>0</v>
      </c>
      <c r="K87" s="208" t="s">
        <v>131</v>
      </c>
      <c r="L87" s="46"/>
      <c r="M87" s="213" t="s">
        <v>19</v>
      </c>
      <c r="N87" s="214" t="s">
        <v>44</v>
      </c>
      <c r="O87" s="86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7" t="s">
        <v>132</v>
      </c>
      <c r="AT87" s="217" t="s">
        <v>127</v>
      </c>
      <c r="AU87" s="217" t="s">
        <v>83</v>
      </c>
      <c r="AY87" s="19" t="s">
        <v>124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9" t="s">
        <v>81</v>
      </c>
      <c r="BK87" s="218">
        <f>ROUND(I87*H87,2)</f>
        <v>0</v>
      </c>
      <c r="BL87" s="19" t="s">
        <v>132</v>
      </c>
      <c r="BM87" s="217" t="s">
        <v>990</v>
      </c>
    </row>
    <row r="88" s="2" customFormat="1">
      <c r="A88" s="40"/>
      <c r="B88" s="41"/>
      <c r="C88" s="42"/>
      <c r="D88" s="219" t="s">
        <v>134</v>
      </c>
      <c r="E88" s="42"/>
      <c r="F88" s="220" t="s">
        <v>991</v>
      </c>
      <c r="G88" s="42"/>
      <c r="H88" s="42"/>
      <c r="I88" s="221"/>
      <c r="J88" s="42"/>
      <c r="K88" s="42"/>
      <c r="L88" s="46"/>
      <c r="M88" s="222"/>
      <c r="N88" s="223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134</v>
      </c>
      <c r="AU88" s="19" t="s">
        <v>83</v>
      </c>
    </row>
    <row r="89" s="2" customFormat="1" ht="16.5" customHeight="1">
      <c r="A89" s="40"/>
      <c r="B89" s="41"/>
      <c r="C89" s="224" t="s">
        <v>146</v>
      </c>
      <c r="D89" s="224" t="s">
        <v>175</v>
      </c>
      <c r="E89" s="225" t="s">
        <v>992</v>
      </c>
      <c r="F89" s="226" t="s">
        <v>993</v>
      </c>
      <c r="G89" s="227" t="s">
        <v>138</v>
      </c>
      <c r="H89" s="228">
        <v>1</v>
      </c>
      <c r="I89" s="229"/>
      <c r="J89" s="230">
        <f>ROUND(I89*H89,2)</f>
        <v>0</v>
      </c>
      <c r="K89" s="226" t="s">
        <v>131</v>
      </c>
      <c r="L89" s="231"/>
      <c r="M89" s="232" t="s">
        <v>19</v>
      </c>
      <c r="N89" s="233" t="s">
        <v>44</v>
      </c>
      <c r="O89" s="86"/>
      <c r="P89" s="215">
        <f>O89*H89</f>
        <v>0</v>
      </c>
      <c r="Q89" s="215">
        <v>0.00027</v>
      </c>
      <c r="R89" s="215">
        <f>Q89*H89</f>
        <v>0.00027</v>
      </c>
      <c r="S89" s="215">
        <v>0</v>
      </c>
      <c r="T89" s="216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178</v>
      </c>
      <c r="AT89" s="217" t="s">
        <v>175</v>
      </c>
      <c r="AU89" s="217" t="s">
        <v>83</v>
      </c>
      <c r="AY89" s="19" t="s">
        <v>124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9" t="s">
        <v>81</v>
      </c>
      <c r="BK89" s="218">
        <f>ROUND(I89*H89,2)</f>
        <v>0</v>
      </c>
      <c r="BL89" s="19" t="s">
        <v>132</v>
      </c>
      <c r="BM89" s="217" t="s">
        <v>994</v>
      </c>
    </row>
    <row r="90" s="2" customFormat="1" ht="16.5" customHeight="1">
      <c r="A90" s="40"/>
      <c r="B90" s="41"/>
      <c r="C90" s="206" t="s">
        <v>151</v>
      </c>
      <c r="D90" s="206" t="s">
        <v>127</v>
      </c>
      <c r="E90" s="207" t="s">
        <v>995</v>
      </c>
      <c r="F90" s="208" t="s">
        <v>996</v>
      </c>
      <c r="G90" s="209" t="s">
        <v>138</v>
      </c>
      <c r="H90" s="210">
        <v>1</v>
      </c>
      <c r="I90" s="211"/>
      <c r="J90" s="212">
        <f>ROUND(I90*H90,2)</f>
        <v>0</v>
      </c>
      <c r="K90" s="208" t="s">
        <v>131</v>
      </c>
      <c r="L90" s="46"/>
      <c r="M90" s="213" t="s">
        <v>19</v>
      </c>
      <c r="N90" s="214" t="s">
        <v>44</v>
      </c>
      <c r="O90" s="86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7" t="s">
        <v>132</v>
      </c>
      <c r="AT90" s="217" t="s">
        <v>127</v>
      </c>
      <c r="AU90" s="217" t="s">
        <v>83</v>
      </c>
      <c r="AY90" s="19" t="s">
        <v>124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9" t="s">
        <v>81</v>
      </c>
      <c r="BK90" s="218">
        <f>ROUND(I90*H90,2)</f>
        <v>0</v>
      </c>
      <c r="BL90" s="19" t="s">
        <v>132</v>
      </c>
      <c r="BM90" s="217" t="s">
        <v>997</v>
      </c>
    </row>
    <row r="91" s="2" customFormat="1">
      <c r="A91" s="40"/>
      <c r="B91" s="41"/>
      <c r="C91" s="42"/>
      <c r="D91" s="219" t="s">
        <v>134</v>
      </c>
      <c r="E91" s="42"/>
      <c r="F91" s="220" t="s">
        <v>998</v>
      </c>
      <c r="G91" s="42"/>
      <c r="H91" s="42"/>
      <c r="I91" s="221"/>
      <c r="J91" s="42"/>
      <c r="K91" s="42"/>
      <c r="L91" s="46"/>
      <c r="M91" s="222"/>
      <c r="N91" s="223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134</v>
      </c>
      <c r="AU91" s="19" t="s">
        <v>83</v>
      </c>
    </row>
    <row r="92" s="2" customFormat="1" ht="24.15" customHeight="1">
      <c r="A92" s="40"/>
      <c r="B92" s="41"/>
      <c r="C92" s="206" t="s">
        <v>156</v>
      </c>
      <c r="D92" s="206" t="s">
        <v>127</v>
      </c>
      <c r="E92" s="207" t="s">
        <v>999</v>
      </c>
      <c r="F92" s="208" t="s">
        <v>1000</v>
      </c>
      <c r="G92" s="209" t="s">
        <v>138</v>
      </c>
      <c r="H92" s="210">
        <v>1</v>
      </c>
      <c r="I92" s="211"/>
      <c r="J92" s="212">
        <f>ROUND(I92*H92,2)</f>
        <v>0</v>
      </c>
      <c r="K92" s="208" t="s">
        <v>131</v>
      </c>
      <c r="L92" s="46"/>
      <c r="M92" s="213" t="s">
        <v>19</v>
      </c>
      <c r="N92" s="214" t="s">
        <v>44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132</v>
      </c>
      <c r="AT92" s="217" t="s">
        <v>127</v>
      </c>
      <c r="AU92" s="217" t="s">
        <v>83</v>
      </c>
      <c r="AY92" s="19" t="s">
        <v>124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81</v>
      </c>
      <c r="BK92" s="218">
        <f>ROUND(I92*H92,2)</f>
        <v>0</v>
      </c>
      <c r="BL92" s="19" t="s">
        <v>132</v>
      </c>
      <c r="BM92" s="217" t="s">
        <v>1001</v>
      </c>
    </row>
    <row r="93" s="2" customFormat="1">
      <c r="A93" s="40"/>
      <c r="B93" s="41"/>
      <c r="C93" s="42"/>
      <c r="D93" s="219" t="s">
        <v>134</v>
      </c>
      <c r="E93" s="42"/>
      <c r="F93" s="220" t="s">
        <v>1002</v>
      </c>
      <c r="G93" s="42"/>
      <c r="H93" s="42"/>
      <c r="I93" s="221"/>
      <c r="J93" s="42"/>
      <c r="K93" s="42"/>
      <c r="L93" s="46"/>
      <c r="M93" s="272"/>
      <c r="N93" s="273"/>
      <c r="O93" s="236"/>
      <c r="P93" s="236"/>
      <c r="Q93" s="236"/>
      <c r="R93" s="236"/>
      <c r="S93" s="236"/>
      <c r="T93" s="274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134</v>
      </c>
      <c r="AU93" s="19" t="s">
        <v>83</v>
      </c>
    </row>
    <row r="94" s="2" customFormat="1" ht="6.96" customHeight="1">
      <c r="A94" s="40"/>
      <c r="B94" s="61"/>
      <c r="C94" s="62"/>
      <c r="D94" s="62"/>
      <c r="E94" s="62"/>
      <c r="F94" s="62"/>
      <c r="G94" s="62"/>
      <c r="H94" s="62"/>
      <c r="I94" s="62"/>
      <c r="J94" s="62"/>
      <c r="K94" s="62"/>
      <c r="L94" s="46"/>
      <c r="M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</sheetData>
  <sheetProtection sheet="1" autoFilter="0" formatColumns="0" formatRows="0" objects="1" scenarios="1" spinCount="100000" saltValue="x8qWDOwT9w7dQ3Z+srSnY4iun3S3RZ2Az+7p4sOITfIPW6vLnEo1evYcaz17Z405hDRtWQuknMOtJaMyTO7f3A==" hashValue="kFoa7b6ed6ymjXFjdbbLaYDoFZ5w79m3uWWMs21001rB8nJbGlDNgjW6lCsIj6fKwE3vM4Iy82kl0oE7Ghk3PQ==" algorithmName="SHA-512" password="CC35"/>
  <autoFilter ref="C80:K93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5" r:id="rId1" display="https://podminky.urs.cz/item/CS_URS_2025_01/741310001"/>
    <hyperlink ref="F88" r:id="rId2" display="https://podminky.urs.cz/item/CS_URS_2025_01/7413100011"/>
    <hyperlink ref="F91" r:id="rId3" display="https://podminky.urs.cz/item/CS_URS_2025_01/74131000112"/>
    <hyperlink ref="F93" r:id="rId4" display="https://podminky.urs.cz/item/CS_URS_2025_01/7418100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75" customWidth="1"/>
    <col min="2" max="2" width="1.667969" style="275" customWidth="1"/>
    <col min="3" max="4" width="5" style="275" customWidth="1"/>
    <col min="5" max="5" width="11.66016" style="275" customWidth="1"/>
    <col min="6" max="6" width="9.160156" style="275" customWidth="1"/>
    <col min="7" max="7" width="5" style="275" customWidth="1"/>
    <col min="8" max="8" width="77.83203" style="275" customWidth="1"/>
    <col min="9" max="10" width="20" style="275" customWidth="1"/>
    <col min="11" max="11" width="1.667969" style="275" customWidth="1"/>
  </cols>
  <sheetData>
    <row r="1" s="1" customFormat="1" ht="37.5" customHeight="1"/>
    <row r="2" s="1" customFormat="1" ht="7.5" customHeight="1">
      <c r="B2" s="276"/>
      <c r="C2" s="277"/>
      <c r="D2" s="277"/>
      <c r="E2" s="277"/>
      <c r="F2" s="277"/>
      <c r="G2" s="277"/>
      <c r="H2" s="277"/>
      <c r="I2" s="277"/>
      <c r="J2" s="277"/>
      <c r="K2" s="278"/>
    </row>
    <row r="3" s="16" customFormat="1" ht="45" customHeight="1">
      <c r="B3" s="279"/>
      <c r="C3" s="280" t="s">
        <v>1003</v>
      </c>
      <c r="D3" s="280"/>
      <c r="E3" s="280"/>
      <c r="F3" s="280"/>
      <c r="G3" s="280"/>
      <c r="H3" s="280"/>
      <c r="I3" s="280"/>
      <c r="J3" s="280"/>
      <c r="K3" s="281"/>
    </row>
    <row r="4" s="1" customFormat="1" ht="25.5" customHeight="1">
      <c r="B4" s="282"/>
      <c r="C4" s="283" t="s">
        <v>1004</v>
      </c>
      <c r="D4" s="283"/>
      <c r="E4" s="283"/>
      <c r="F4" s="283"/>
      <c r="G4" s="283"/>
      <c r="H4" s="283"/>
      <c r="I4" s="283"/>
      <c r="J4" s="283"/>
      <c r="K4" s="284"/>
    </row>
    <row r="5" s="1" customFormat="1" ht="5.25" customHeight="1">
      <c r="B5" s="282"/>
      <c r="C5" s="285"/>
      <c r="D5" s="285"/>
      <c r="E5" s="285"/>
      <c r="F5" s="285"/>
      <c r="G5" s="285"/>
      <c r="H5" s="285"/>
      <c r="I5" s="285"/>
      <c r="J5" s="285"/>
      <c r="K5" s="284"/>
    </row>
    <row r="6" s="1" customFormat="1" ht="15" customHeight="1">
      <c r="B6" s="282"/>
      <c r="C6" s="286" t="s">
        <v>1005</v>
      </c>
      <c r="D6" s="286"/>
      <c r="E6" s="286"/>
      <c r="F6" s="286"/>
      <c r="G6" s="286"/>
      <c r="H6" s="286"/>
      <c r="I6" s="286"/>
      <c r="J6" s="286"/>
      <c r="K6" s="284"/>
    </row>
    <row r="7" s="1" customFormat="1" ht="15" customHeight="1">
      <c r="B7" s="287"/>
      <c r="C7" s="286" t="s">
        <v>1006</v>
      </c>
      <c r="D7" s="286"/>
      <c r="E7" s="286"/>
      <c r="F7" s="286"/>
      <c r="G7" s="286"/>
      <c r="H7" s="286"/>
      <c r="I7" s="286"/>
      <c r="J7" s="286"/>
      <c r="K7" s="284"/>
    </row>
    <row r="8" s="1" customFormat="1" ht="12.75" customHeight="1">
      <c r="B8" s="287"/>
      <c r="C8" s="286"/>
      <c r="D8" s="286"/>
      <c r="E8" s="286"/>
      <c r="F8" s="286"/>
      <c r="G8" s="286"/>
      <c r="H8" s="286"/>
      <c r="I8" s="286"/>
      <c r="J8" s="286"/>
      <c r="K8" s="284"/>
    </row>
    <row r="9" s="1" customFormat="1" ht="15" customHeight="1">
      <c r="B9" s="287"/>
      <c r="C9" s="286" t="s">
        <v>1007</v>
      </c>
      <c r="D9" s="286"/>
      <c r="E9" s="286"/>
      <c r="F9" s="286"/>
      <c r="G9" s="286"/>
      <c r="H9" s="286"/>
      <c r="I9" s="286"/>
      <c r="J9" s="286"/>
      <c r="K9" s="284"/>
    </row>
    <row r="10" s="1" customFormat="1" ht="15" customHeight="1">
      <c r="B10" s="287"/>
      <c r="C10" s="286"/>
      <c r="D10" s="286" t="s">
        <v>1008</v>
      </c>
      <c r="E10" s="286"/>
      <c r="F10" s="286"/>
      <c r="G10" s="286"/>
      <c r="H10" s="286"/>
      <c r="I10" s="286"/>
      <c r="J10" s="286"/>
      <c r="K10" s="284"/>
    </row>
    <row r="11" s="1" customFormat="1" ht="15" customHeight="1">
      <c r="B11" s="287"/>
      <c r="C11" s="288"/>
      <c r="D11" s="286" t="s">
        <v>1009</v>
      </c>
      <c r="E11" s="286"/>
      <c r="F11" s="286"/>
      <c r="G11" s="286"/>
      <c r="H11" s="286"/>
      <c r="I11" s="286"/>
      <c r="J11" s="286"/>
      <c r="K11" s="284"/>
    </row>
    <row r="12" s="1" customFormat="1" ht="15" customHeight="1">
      <c r="B12" s="287"/>
      <c r="C12" s="288"/>
      <c r="D12" s="286"/>
      <c r="E12" s="286"/>
      <c r="F12" s="286"/>
      <c r="G12" s="286"/>
      <c r="H12" s="286"/>
      <c r="I12" s="286"/>
      <c r="J12" s="286"/>
      <c r="K12" s="284"/>
    </row>
    <row r="13" s="1" customFormat="1" ht="15" customHeight="1">
      <c r="B13" s="287"/>
      <c r="C13" s="288"/>
      <c r="D13" s="289" t="s">
        <v>1010</v>
      </c>
      <c r="E13" s="286"/>
      <c r="F13" s="286"/>
      <c r="G13" s="286"/>
      <c r="H13" s="286"/>
      <c r="I13" s="286"/>
      <c r="J13" s="286"/>
      <c r="K13" s="284"/>
    </row>
    <row r="14" s="1" customFormat="1" ht="12.75" customHeight="1">
      <c r="B14" s="287"/>
      <c r="C14" s="288"/>
      <c r="D14" s="288"/>
      <c r="E14" s="288"/>
      <c r="F14" s="288"/>
      <c r="G14" s="288"/>
      <c r="H14" s="288"/>
      <c r="I14" s="288"/>
      <c r="J14" s="288"/>
      <c r="K14" s="284"/>
    </row>
    <row r="15" s="1" customFormat="1" ht="15" customHeight="1">
      <c r="B15" s="287"/>
      <c r="C15" s="288"/>
      <c r="D15" s="286" t="s">
        <v>1011</v>
      </c>
      <c r="E15" s="286"/>
      <c r="F15" s="286"/>
      <c r="G15" s="286"/>
      <c r="H15" s="286"/>
      <c r="I15" s="286"/>
      <c r="J15" s="286"/>
      <c r="K15" s="284"/>
    </row>
    <row r="16" s="1" customFormat="1" ht="15" customHeight="1">
      <c r="B16" s="287"/>
      <c r="C16" s="288"/>
      <c r="D16" s="286" t="s">
        <v>1012</v>
      </c>
      <c r="E16" s="286"/>
      <c r="F16" s="286"/>
      <c r="G16" s="286"/>
      <c r="H16" s="286"/>
      <c r="I16" s="286"/>
      <c r="J16" s="286"/>
      <c r="K16" s="284"/>
    </row>
    <row r="17" s="1" customFormat="1" ht="15" customHeight="1">
      <c r="B17" s="287"/>
      <c r="C17" s="288"/>
      <c r="D17" s="286" t="s">
        <v>1013</v>
      </c>
      <c r="E17" s="286"/>
      <c r="F17" s="286"/>
      <c r="G17" s="286"/>
      <c r="H17" s="286"/>
      <c r="I17" s="286"/>
      <c r="J17" s="286"/>
      <c r="K17" s="284"/>
    </row>
    <row r="18" s="1" customFormat="1" ht="15" customHeight="1">
      <c r="B18" s="287"/>
      <c r="C18" s="288"/>
      <c r="D18" s="288"/>
      <c r="E18" s="290" t="s">
        <v>80</v>
      </c>
      <c r="F18" s="286" t="s">
        <v>1014</v>
      </c>
      <c r="G18" s="286"/>
      <c r="H18" s="286"/>
      <c r="I18" s="286"/>
      <c r="J18" s="286"/>
      <c r="K18" s="284"/>
    </row>
    <row r="19" s="1" customFormat="1" ht="15" customHeight="1">
      <c r="B19" s="287"/>
      <c r="C19" s="288"/>
      <c r="D19" s="288"/>
      <c r="E19" s="290" t="s">
        <v>1015</v>
      </c>
      <c r="F19" s="286" t="s">
        <v>1016</v>
      </c>
      <c r="G19" s="286"/>
      <c r="H19" s="286"/>
      <c r="I19" s="286"/>
      <c r="J19" s="286"/>
      <c r="K19" s="284"/>
    </row>
    <row r="20" s="1" customFormat="1" ht="15" customHeight="1">
      <c r="B20" s="287"/>
      <c r="C20" s="288"/>
      <c r="D20" s="288"/>
      <c r="E20" s="290" t="s">
        <v>1017</v>
      </c>
      <c r="F20" s="286" t="s">
        <v>1018</v>
      </c>
      <c r="G20" s="286"/>
      <c r="H20" s="286"/>
      <c r="I20" s="286"/>
      <c r="J20" s="286"/>
      <c r="K20" s="284"/>
    </row>
    <row r="21" s="1" customFormat="1" ht="15" customHeight="1">
      <c r="B21" s="287"/>
      <c r="C21" s="288"/>
      <c r="D21" s="288"/>
      <c r="E21" s="290" t="s">
        <v>1019</v>
      </c>
      <c r="F21" s="286" t="s">
        <v>1020</v>
      </c>
      <c r="G21" s="286"/>
      <c r="H21" s="286"/>
      <c r="I21" s="286"/>
      <c r="J21" s="286"/>
      <c r="K21" s="284"/>
    </row>
    <row r="22" s="1" customFormat="1" ht="15" customHeight="1">
      <c r="B22" s="287"/>
      <c r="C22" s="288"/>
      <c r="D22" s="288"/>
      <c r="E22" s="290" t="s">
        <v>1021</v>
      </c>
      <c r="F22" s="286" t="s">
        <v>1022</v>
      </c>
      <c r="G22" s="286"/>
      <c r="H22" s="286"/>
      <c r="I22" s="286"/>
      <c r="J22" s="286"/>
      <c r="K22" s="284"/>
    </row>
    <row r="23" s="1" customFormat="1" ht="15" customHeight="1">
      <c r="B23" s="287"/>
      <c r="C23" s="288"/>
      <c r="D23" s="288"/>
      <c r="E23" s="290" t="s">
        <v>1023</v>
      </c>
      <c r="F23" s="286" t="s">
        <v>1024</v>
      </c>
      <c r="G23" s="286"/>
      <c r="H23" s="286"/>
      <c r="I23" s="286"/>
      <c r="J23" s="286"/>
      <c r="K23" s="284"/>
    </row>
    <row r="24" s="1" customFormat="1" ht="12.75" customHeight="1">
      <c r="B24" s="287"/>
      <c r="C24" s="288"/>
      <c r="D24" s="288"/>
      <c r="E24" s="288"/>
      <c r="F24" s="288"/>
      <c r="G24" s="288"/>
      <c r="H24" s="288"/>
      <c r="I24" s="288"/>
      <c r="J24" s="288"/>
      <c r="K24" s="284"/>
    </row>
    <row r="25" s="1" customFormat="1" ht="15" customHeight="1">
      <c r="B25" s="287"/>
      <c r="C25" s="286" t="s">
        <v>1025</v>
      </c>
      <c r="D25" s="286"/>
      <c r="E25" s="286"/>
      <c r="F25" s="286"/>
      <c r="G25" s="286"/>
      <c r="H25" s="286"/>
      <c r="I25" s="286"/>
      <c r="J25" s="286"/>
      <c r="K25" s="284"/>
    </row>
    <row r="26" s="1" customFormat="1" ht="15" customHeight="1">
      <c r="B26" s="287"/>
      <c r="C26" s="286" t="s">
        <v>1026</v>
      </c>
      <c r="D26" s="286"/>
      <c r="E26" s="286"/>
      <c r="F26" s="286"/>
      <c r="G26" s="286"/>
      <c r="H26" s="286"/>
      <c r="I26" s="286"/>
      <c r="J26" s="286"/>
      <c r="K26" s="284"/>
    </row>
    <row r="27" s="1" customFormat="1" ht="15" customHeight="1">
      <c r="B27" s="287"/>
      <c r="C27" s="286"/>
      <c r="D27" s="286" t="s">
        <v>1027</v>
      </c>
      <c r="E27" s="286"/>
      <c r="F27" s="286"/>
      <c r="G27" s="286"/>
      <c r="H27" s="286"/>
      <c r="I27" s="286"/>
      <c r="J27" s="286"/>
      <c r="K27" s="284"/>
    </row>
    <row r="28" s="1" customFormat="1" ht="15" customHeight="1">
      <c r="B28" s="287"/>
      <c r="C28" s="288"/>
      <c r="D28" s="286" t="s">
        <v>1028</v>
      </c>
      <c r="E28" s="286"/>
      <c r="F28" s="286"/>
      <c r="G28" s="286"/>
      <c r="H28" s="286"/>
      <c r="I28" s="286"/>
      <c r="J28" s="286"/>
      <c r="K28" s="284"/>
    </row>
    <row r="29" s="1" customFormat="1" ht="12.75" customHeight="1">
      <c r="B29" s="287"/>
      <c r="C29" s="288"/>
      <c r="D29" s="288"/>
      <c r="E29" s="288"/>
      <c r="F29" s="288"/>
      <c r="G29" s="288"/>
      <c r="H29" s="288"/>
      <c r="I29" s="288"/>
      <c r="J29" s="288"/>
      <c r="K29" s="284"/>
    </row>
    <row r="30" s="1" customFormat="1" ht="15" customHeight="1">
      <c r="B30" s="287"/>
      <c r="C30" s="288"/>
      <c r="D30" s="286" t="s">
        <v>1029</v>
      </c>
      <c r="E30" s="286"/>
      <c r="F30" s="286"/>
      <c r="G30" s="286"/>
      <c r="H30" s="286"/>
      <c r="I30" s="286"/>
      <c r="J30" s="286"/>
      <c r="K30" s="284"/>
    </row>
    <row r="31" s="1" customFormat="1" ht="15" customHeight="1">
      <c r="B31" s="287"/>
      <c r="C31" s="288"/>
      <c r="D31" s="286" t="s">
        <v>1030</v>
      </c>
      <c r="E31" s="286"/>
      <c r="F31" s="286"/>
      <c r="G31" s="286"/>
      <c r="H31" s="286"/>
      <c r="I31" s="286"/>
      <c r="J31" s="286"/>
      <c r="K31" s="284"/>
    </row>
    <row r="32" s="1" customFormat="1" ht="12.75" customHeight="1">
      <c r="B32" s="287"/>
      <c r="C32" s="288"/>
      <c r="D32" s="288"/>
      <c r="E32" s="288"/>
      <c r="F32" s="288"/>
      <c r="G32" s="288"/>
      <c r="H32" s="288"/>
      <c r="I32" s="288"/>
      <c r="J32" s="288"/>
      <c r="K32" s="284"/>
    </row>
    <row r="33" s="1" customFormat="1" ht="15" customHeight="1">
      <c r="B33" s="287"/>
      <c r="C33" s="288"/>
      <c r="D33" s="286" t="s">
        <v>1031</v>
      </c>
      <c r="E33" s="286"/>
      <c r="F33" s="286"/>
      <c r="G33" s="286"/>
      <c r="H33" s="286"/>
      <c r="I33" s="286"/>
      <c r="J33" s="286"/>
      <c r="K33" s="284"/>
    </row>
    <row r="34" s="1" customFormat="1" ht="15" customHeight="1">
      <c r="B34" s="287"/>
      <c r="C34" s="288"/>
      <c r="D34" s="286" t="s">
        <v>1032</v>
      </c>
      <c r="E34" s="286"/>
      <c r="F34" s="286"/>
      <c r="G34" s="286"/>
      <c r="H34" s="286"/>
      <c r="I34" s="286"/>
      <c r="J34" s="286"/>
      <c r="K34" s="284"/>
    </row>
    <row r="35" s="1" customFormat="1" ht="15" customHeight="1">
      <c r="B35" s="287"/>
      <c r="C35" s="288"/>
      <c r="D35" s="286" t="s">
        <v>1033</v>
      </c>
      <c r="E35" s="286"/>
      <c r="F35" s="286"/>
      <c r="G35" s="286"/>
      <c r="H35" s="286"/>
      <c r="I35" s="286"/>
      <c r="J35" s="286"/>
      <c r="K35" s="284"/>
    </row>
    <row r="36" s="1" customFormat="1" ht="15" customHeight="1">
      <c r="B36" s="287"/>
      <c r="C36" s="288"/>
      <c r="D36" s="286"/>
      <c r="E36" s="289" t="s">
        <v>110</v>
      </c>
      <c r="F36" s="286"/>
      <c r="G36" s="286" t="s">
        <v>1034</v>
      </c>
      <c r="H36" s="286"/>
      <c r="I36" s="286"/>
      <c r="J36" s="286"/>
      <c r="K36" s="284"/>
    </row>
    <row r="37" s="1" customFormat="1" ht="30.75" customHeight="1">
      <c r="B37" s="287"/>
      <c r="C37" s="288"/>
      <c r="D37" s="286"/>
      <c r="E37" s="289" t="s">
        <v>1035</v>
      </c>
      <c r="F37" s="286"/>
      <c r="G37" s="286" t="s">
        <v>1036</v>
      </c>
      <c r="H37" s="286"/>
      <c r="I37" s="286"/>
      <c r="J37" s="286"/>
      <c r="K37" s="284"/>
    </row>
    <row r="38" s="1" customFormat="1" ht="15" customHeight="1">
      <c r="B38" s="287"/>
      <c r="C38" s="288"/>
      <c r="D38" s="286"/>
      <c r="E38" s="289" t="s">
        <v>54</v>
      </c>
      <c r="F38" s="286"/>
      <c r="G38" s="286" t="s">
        <v>1037</v>
      </c>
      <c r="H38" s="286"/>
      <c r="I38" s="286"/>
      <c r="J38" s="286"/>
      <c r="K38" s="284"/>
    </row>
    <row r="39" s="1" customFormat="1" ht="15" customHeight="1">
      <c r="B39" s="287"/>
      <c r="C39" s="288"/>
      <c r="D39" s="286"/>
      <c r="E39" s="289" t="s">
        <v>55</v>
      </c>
      <c r="F39" s="286"/>
      <c r="G39" s="286" t="s">
        <v>1038</v>
      </c>
      <c r="H39" s="286"/>
      <c r="I39" s="286"/>
      <c r="J39" s="286"/>
      <c r="K39" s="284"/>
    </row>
    <row r="40" s="1" customFormat="1" ht="15" customHeight="1">
      <c r="B40" s="287"/>
      <c r="C40" s="288"/>
      <c r="D40" s="286"/>
      <c r="E40" s="289" t="s">
        <v>111</v>
      </c>
      <c r="F40" s="286"/>
      <c r="G40" s="286" t="s">
        <v>1039</v>
      </c>
      <c r="H40" s="286"/>
      <c r="I40" s="286"/>
      <c r="J40" s="286"/>
      <c r="K40" s="284"/>
    </row>
    <row r="41" s="1" customFormat="1" ht="15" customHeight="1">
      <c r="B41" s="287"/>
      <c r="C41" s="288"/>
      <c r="D41" s="286"/>
      <c r="E41" s="289" t="s">
        <v>112</v>
      </c>
      <c r="F41" s="286"/>
      <c r="G41" s="286" t="s">
        <v>1040</v>
      </c>
      <c r="H41" s="286"/>
      <c r="I41" s="286"/>
      <c r="J41" s="286"/>
      <c r="K41" s="284"/>
    </row>
    <row r="42" s="1" customFormat="1" ht="15" customHeight="1">
      <c r="B42" s="287"/>
      <c r="C42" s="288"/>
      <c r="D42" s="286"/>
      <c r="E42" s="289" t="s">
        <v>1041</v>
      </c>
      <c r="F42" s="286"/>
      <c r="G42" s="286" t="s">
        <v>1042</v>
      </c>
      <c r="H42" s="286"/>
      <c r="I42" s="286"/>
      <c r="J42" s="286"/>
      <c r="K42" s="284"/>
    </row>
    <row r="43" s="1" customFormat="1" ht="15" customHeight="1">
      <c r="B43" s="287"/>
      <c r="C43" s="288"/>
      <c r="D43" s="286"/>
      <c r="E43" s="289"/>
      <c r="F43" s="286"/>
      <c r="G43" s="286" t="s">
        <v>1043</v>
      </c>
      <c r="H43" s="286"/>
      <c r="I43" s="286"/>
      <c r="J43" s="286"/>
      <c r="K43" s="284"/>
    </row>
    <row r="44" s="1" customFormat="1" ht="15" customHeight="1">
      <c r="B44" s="287"/>
      <c r="C44" s="288"/>
      <c r="D44" s="286"/>
      <c r="E44" s="289" t="s">
        <v>1044</v>
      </c>
      <c r="F44" s="286"/>
      <c r="G44" s="286" t="s">
        <v>1045</v>
      </c>
      <c r="H44" s="286"/>
      <c r="I44" s="286"/>
      <c r="J44" s="286"/>
      <c r="K44" s="284"/>
    </row>
    <row r="45" s="1" customFormat="1" ht="15" customHeight="1">
      <c r="B45" s="287"/>
      <c r="C45" s="288"/>
      <c r="D45" s="286"/>
      <c r="E45" s="289" t="s">
        <v>114</v>
      </c>
      <c r="F45" s="286"/>
      <c r="G45" s="286" t="s">
        <v>1046</v>
      </c>
      <c r="H45" s="286"/>
      <c r="I45" s="286"/>
      <c r="J45" s="286"/>
      <c r="K45" s="284"/>
    </row>
    <row r="46" s="1" customFormat="1" ht="12.75" customHeight="1">
      <c r="B46" s="287"/>
      <c r="C46" s="288"/>
      <c r="D46" s="286"/>
      <c r="E46" s="286"/>
      <c r="F46" s="286"/>
      <c r="G46" s="286"/>
      <c r="H46" s="286"/>
      <c r="I46" s="286"/>
      <c r="J46" s="286"/>
      <c r="K46" s="284"/>
    </row>
    <row r="47" s="1" customFormat="1" ht="15" customHeight="1">
      <c r="B47" s="287"/>
      <c r="C47" s="288"/>
      <c r="D47" s="286" t="s">
        <v>1047</v>
      </c>
      <c r="E47" s="286"/>
      <c r="F47" s="286"/>
      <c r="G47" s="286"/>
      <c r="H47" s="286"/>
      <c r="I47" s="286"/>
      <c r="J47" s="286"/>
      <c r="K47" s="284"/>
    </row>
    <row r="48" s="1" customFormat="1" ht="15" customHeight="1">
      <c r="B48" s="287"/>
      <c r="C48" s="288"/>
      <c r="D48" s="288"/>
      <c r="E48" s="286" t="s">
        <v>1048</v>
      </c>
      <c r="F48" s="286"/>
      <c r="G48" s="286"/>
      <c r="H48" s="286"/>
      <c r="I48" s="286"/>
      <c r="J48" s="286"/>
      <c r="K48" s="284"/>
    </row>
    <row r="49" s="1" customFormat="1" ht="15" customHeight="1">
      <c r="B49" s="287"/>
      <c r="C49" s="288"/>
      <c r="D49" s="288"/>
      <c r="E49" s="286" t="s">
        <v>1049</v>
      </c>
      <c r="F49" s="286"/>
      <c r="G49" s="286"/>
      <c r="H49" s="286"/>
      <c r="I49" s="286"/>
      <c r="J49" s="286"/>
      <c r="K49" s="284"/>
    </row>
    <row r="50" s="1" customFormat="1" ht="15" customHeight="1">
      <c r="B50" s="287"/>
      <c r="C50" s="288"/>
      <c r="D50" s="288"/>
      <c r="E50" s="286" t="s">
        <v>1050</v>
      </c>
      <c r="F50" s="286"/>
      <c r="G50" s="286"/>
      <c r="H50" s="286"/>
      <c r="I50" s="286"/>
      <c r="J50" s="286"/>
      <c r="K50" s="284"/>
    </row>
    <row r="51" s="1" customFormat="1" ht="15" customHeight="1">
      <c r="B51" s="287"/>
      <c r="C51" s="288"/>
      <c r="D51" s="286" t="s">
        <v>1051</v>
      </c>
      <c r="E51" s="286"/>
      <c r="F51" s="286"/>
      <c r="G51" s="286"/>
      <c r="H51" s="286"/>
      <c r="I51" s="286"/>
      <c r="J51" s="286"/>
      <c r="K51" s="284"/>
    </row>
    <row r="52" s="1" customFormat="1" ht="25.5" customHeight="1">
      <c r="B52" s="282"/>
      <c r="C52" s="283" t="s">
        <v>1052</v>
      </c>
      <c r="D52" s="283"/>
      <c r="E52" s="283"/>
      <c r="F52" s="283"/>
      <c r="G52" s="283"/>
      <c r="H52" s="283"/>
      <c r="I52" s="283"/>
      <c r="J52" s="283"/>
      <c r="K52" s="284"/>
    </row>
    <row r="53" s="1" customFormat="1" ht="5.25" customHeight="1">
      <c r="B53" s="282"/>
      <c r="C53" s="285"/>
      <c r="D53" s="285"/>
      <c r="E53" s="285"/>
      <c r="F53" s="285"/>
      <c r="G53" s="285"/>
      <c r="H53" s="285"/>
      <c r="I53" s="285"/>
      <c r="J53" s="285"/>
      <c r="K53" s="284"/>
    </row>
    <row r="54" s="1" customFormat="1" ht="15" customHeight="1">
      <c r="B54" s="282"/>
      <c r="C54" s="286" t="s">
        <v>1053</v>
      </c>
      <c r="D54" s="286"/>
      <c r="E54" s="286"/>
      <c r="F54" s="286"/>
      <c r="G54" s="286"/>
      <c r="H54" s="286"/>
      <c r="I54" s="286"/>
      <c r="J54" s="286"/>
      <c r="K54" s="284"/>
    </row>
    <row r="55" s="1" customFormat="1" ht="15" customHeight="1">
      <c r="B55" s="282"/>
      <c r="C55" s="286" t="s">
        <v>1054</v>
      </c>
      <c r="D55" s="286"/>
      <c r="E55" s="286"/>
      <c r="F55" s="286"/>
      <c r="G55" s="286"/>
      <c r="H55" s="286"/>
      <c r="I55" s="286"/>
      <c r="J55" s="286"/>
      <c r="K55" s="284"/>
    </row>
    <row r="56" s="1" customFormat="1" ht="12.75" customHeight="1">
      <c r="B56" s="282"/>
      <c r="C56" s="286"/>
      <c r="D56" s="286"/>
      <c r="E56" s="286"/>
      <c r="F56" s="286"/>
      <c r="G56" s="286"/>
      <c r="H56" s="286"/>
      <c r="I56" s="286"/>
      <c r="J56" s="286"/>
      <c r="K56" s="284"/>
    </row>
    <row r="57" s="1" customFormat="1" ht="15" customHeight="1">
      <c r="B57" s="282"/>
      <c r="C57" s="286" t="s">
        <v>1055</v>
      </c>
      <c r="D57" s="286"/>
      <c r="E57" s="286"/>
      <c r="F57" s="286"/>
      <c r="G57" s="286"/>
      <c r="H57" s="286"/>
      <c r="I57" s="286"/>
      <c r="J57" s="286"/>
      <c r="K57" s="284"/>
    </row>
    <row r="58" s="1" customFormat="1" ht="15" customHeight="1">
      <c r="B58" s="282"/>
      <c r="C58" s="288"/>
      <c r="D58" s="286" t="s">
        <v>1056</v>
      </c>
      <c r="E58" s="286"/>
      <c r="F58" s="286"/>
      <c r="G58" s="286"/>
      <c r="H58" s="286"/>
      <c r="I58" s="286"/>
      <c r="J58" s="286"/>
      <c r="K58" s="284"/>
    </row>
    <row r="59" s="1" customFormat="1" ht="15" customHeight="1">
      <c r="B59" s="282"/>
      <c r="C59" s="288"/>
      <c r="D59" s="286" t="s">
        <v>1057</v>
      </c>
      <c r="E59" s="286"/>
      <c r="F59" s="286"/>
      <c r="G59" s="286"/>
      <c r="H59" s="286"/>
      <c r="I59" s="286"/>
      <c r="J59" s="286"/>
      <c r="K59" s="284"/>
    </row>
    <row r="60" s="1" customFormat="1" ht="15" customHeight="1">
      <c r="B60" s="282"/>
      <c r="C60" s="288"/>
      <c r="D60" s="286" t="s">
        <v>1058</v>
      </c>
      <c r="E60" s="286"/>
      <c r="F60" s="286"/>
      <c r="G60" s="286"/>
      <c r="H60" s="286"/>
      <c r="I60" s="286"/>
      <c r="J60" s="286"/>
      <c r="K60" s="284"/>
    </row>
    <row r="61" s="1" customFormat="1" ht="15" customHeight="1">
      <c r="B61" s="282"/>
      <c r="C61" s="288"/>
      <c r="D61" s="286" t="s">
        <v>1059</v>
      </c>
      <c r="E61" s="286"/>
      <c r="F61" s="286"/>
      <c r="G61" s="286"/>
      <c r="H61" s="286"/>
      <c r="I61" s="286"/>
      <c r="J61" s="286"/>
      <c r="K61" s="284"/>
    </row>
    <row r="62" s="1" customFormat="1" ht="15" customHeight="1">
      <c r="B62" s="282"/>
      <c r="C62" s="288"/>
      <c r="D62" s="291" t="s">
        <v>1060</v>
      </c>
      <c r="E62" s="291"/>
      <c r="F62" s="291"/>
      <c r="G62" s="291"/>
      <c r="H62" s="291"/>
      <c r="I62" s="291"/>
      <c r="J62" s="291"/>
      <c r="K62" s="284"/>
    </row>
    <row r="63" s="1" customFormat="1" ht="15" customHeight="1">
      <c r="B63" s="282"/>
      <c r="C63" s="288"/>
      <c r="D63" s="286" t="s">
        <v>1061</v>
      </c>
      <c r="E63" s="286"/>
      <c r="F63" s="286"/>
      <c r="G63" s="286"/>
      <c r="H63" s="286"/>
      <c r="I63" s="286"/>
      <c r="J63" s="286"/>
      <c r="K63" s="284"/>
    </row>
    <row r="64" s="1" customFormat="1" ht="12.75" customHeight="1">
      <c r="B64" s="282"/>
      <c r="C64" s="288"/>
      <c r="D64" s="288"/>
      <c r="E64" s="292"/>
      <c r="F64" s="288"/>
      <c r="G64" s="288"/>
      <c r="H64" s="288"/>
      <c r="I64" s="288"/>
      <c r="J64" s="288"/>
      <c r="K64" s="284"/>
    </row>
    <row r="65" s="1" customFormat="1" ht="15" customHeight="1">
      <c r="B65" s="282"/>
      <c r="C65" s="288"/>
      <c r="D65" s="286" t="s">
        <v>1062</v>
      </c>
      <c r="E65" s="286"/>
      <c r="F65" s="286"/>
      <c r="G65" s="286"/>
      <c r="H65" s="286"/>
      <c r="I65" s="286"/>
      <c r="J65" s="286"/>
      <c r="K65" s="284"/>
    </row>
    <row r="66" s="1" customFormat="1" ht="15" customHeight="1">
      <c r="B66" s="282"/>
      <c r="C66" s="288"/>
      <c r="D66" s="291" t="s">
        <v>1063</v>
      </c>
      <c r="E66" s="291"/>
      <c r="F66" s="291"/>
      <c r="G66" s="291"/>
      <c r="H66" s="291"/>
      <c r="I66" s="291"/>
      <c r="J66" s="291"/>
      <c r="K66" s="284"/>
    </row>
    <row r="67" s="1" customFormat="1" ht="15" customHeight="1">
      <c r="B67" s="282"/>
      <c r="C67" s="288"/>
      <c r="D67" s="286" t="s">
        <v>1064</v>
      </c>
      <c r="E67" s="286"/>
      <c r="F67" s="286"/>
      <c r="G67" s="286"/>
      <c r="H67" s="286"/>
      <c r="I67" s="286"/>
      <c r="J67" s="286"/>
      <c r="K67" s="284"/>
    </row>
    <row r="68" s="1" customFormat="1" ht="15" customHeight="1">
      <c r="B68" s="282"/>
      <c r="C68" s="288"/>
      <c r="D68" s="286" t="s">
        <v>1065</v>
      </c>
      <c r="E68" s="286"/>
      <c r="F68" s="286"/>
      <c r="G68" s="286"/>
      <c r="H68" s="286"/>
      <c r="I68" s="286"/>
      <c r="J68" s="286"/>
      <c r="K68" s="284"/>
    </row>
    <row r="69" s="1" customFormat="1" ht="15" customHeight="1">
      <c r="B69" s="282"/>
      <c r="C69" s="288"/>
      <c r="D69" s="286" t="s">
        <v>1066</v>
      </c>
      <c r="E69" s="286"/>
      <c r="F69" s="286"/>
      <c r="G69" s="286"/>
      <c r="H69" s="286"/>
      <c r="I69" s="286"/>
      <c r="J69" s="286"/>
      <c r="K69" s="284"/>
    </row>
    <row r="70" s="1" customFormat="1" ht="15" customHeight="1">
      <c r="B70" s="282"/>
      <c r="C70" s="288"/>
      <c r="D70" s="286" t="s">
        <v>1067</v>
      </c>
      <c r="E70" s="286"/>
      <c r="F70" s="286"/>
      <c r="G70" s="286"/>
      <c r="H70" s="286"/>
      <c r="I70" s="286"/>
      <c r="J70" s="286"/>
      <c r="K70" s="284"/>
    </row>
    <row r="71" s="1" customFormat="1" ht="12.75" customHeight="1">
      <c r="B71" s="293"/>
      <c r="C71" s="294"/>
      <c r="D71" s="294"/>
      <c r="E71" s="294"/>
      <c r="F71" s="294"/>
      <c r="G71" s="294"/>
      <c r="H71" s="294"/>
      <c r="I71" s="294"/>
      <c r="J71" s="294"/>
      <c r="K71" s="295"/>
    </row>
    <row r="72" s="1" customFormat="1" ht="18.75" customHeight="1">
      <c r="B72" s="296"/>
      <c r="C72" s="296"/>
      <c r="D72" s="296"/>
      <c r="E72" s="296"/>
      <c r="F72" s="296"/>
      <c r="G72" s="296"/>
      <c r="H72" s="296"/>
      <c r="I72" s="296"/>
      <c r="J72" s="296"/>
      <c r="K72" s="297"/>
    </row>
    <row r="73" s="1" customFormat="1" ht="18.75" customHeight="1">
      <c r="B73" s="297"/>
      <c r="C73" s="297"/>
      <c r="D73" s="297"/>
      <c r="E73" s="297"/>
      <c r="F73" s="297"/>
      <c r="G73" s="297"/>
      <c r="H73" s="297"/>
      <c r="I73" s="297"/>
      <c r="J73" s="297"/>
      <c r="K73" s="297"/>
    </row>
    <row r="74" s="1" customFormat="1" ht="7.5" customHeight="1">
      <c r="B74" s="298"/>
      <c r="C74" s="299"/>
      <c r="D74" s="299"/>
      <c r="E74" s="299"/>
      <c r="F74" s="299"/>
      <c r="G74" s="299"/>
      <c r="H74" s="299"/>
      <c r="I74" s="299"/>
      <c r="J74" s="299"/>
      <c r="K74" s="300"/>
    </row>
    <row r="75" s="1" customFormat="1" ht="45" customHeight="1">
      <c r="B75" s="301"/>
      <c r="C75" s="302" t="s">
        <v>1068</v>
      </c>
      <c r="D75" s="302"/>
      <c r="E75" s="302"/>
      <c r="F75" s="302"/>
      <c r="G75" s="302"/>
      <c r="H75" s="302"/>
      <c r="I75" s="302"/>
      <c r="J75" s="302"/>
      <c r="K75" s="303"/>
    </row>
    <row r="76" s="1" customFormat="1" ht="17.25" customHeight="1">
      <c r="B76" s="301"/>
      <c r="C76" s="304" t="s">
        <v>1069</v>
      </c>
      <c r="D76" s="304"/>
      <c r="E76" s="304"/>
      <c r="F76" s="304" t="s">
        <v>1070</v>
      </c>
      <c r="G76" s="305"/>
      <c r="H76" s="304" t="s">
        <v>55</v>
      </c>
      <c r="I76" s="304" t="s">
        <v>58</v>
      </c>
      <c r="J76" s="304" t="s">
        <v>1071</v>
      </c>
      <c r="K76" s="303"/>
    </row>
    <row r="77" s="1" customFormat="1" ht="17.25" customHeight="1">
      <c r="B77" s="301"/>
      <c r="C77" s="306" t="s">
        <v>1072</v>
      </c>
      <c r="D77" s="306"/>
      <c r="E77" s="306"/>
      <c r="F77" s="307" t="s">
        <v>1073</v>
      </c>
      <c r="G77" s="308"/>
      <c r="H77" s="306"/>
      <c r="I77" s="306"/>
      <c r="J77" s="306" t="s">
        <v>1074</v>
      </c>
      <c r="K77" s="303"/>
    </row>
    <row r="78" s="1" customFormat="1" ht="5.25" customHeight="1">
      <c r="B78" s="301"/>
      <c r="C78" s="309"/>
      <c r="D78" s="309"/>
      <c r="E78" s="309"/>
      <c r="F78" s="309"/>
      <c r="G78" s="310"/>
      <c r="H78" s="309"/>
      <c r="I78" s="309"/>
      <c r="J78" s="309"/>
      <c r="K78" s="303"/>
    </row>
    <row r="79" s="1" customFormat="1" ht="15" customHeight="1">
      <c r="B79" s="301"/>
      <c r="C79" s="289" t="s">
        <v>54</v>
      </c>
      <c r="D79" s="311"/>
      <c r="E79" s="311"/>
      <c r="F79" s="312" t="s">
        <v>1075</v>
      </c>
      <c r="G79" s="313"/>
      <c r="H79" s="289" t="s">
        <v>1076</v>
      </c>
      <c r="I79" s="289" t="s">
        <v>1077</v>
      </c>
      <c r="J79" s="289">
        <v>20</v>
      </c>
      <c r="K79" s="303"/>
    </row>
    <row r="80" s="1" customFormat="1" ht="15" customHeight="1">
      <c r="B80" s="301"/>
      <c r="C80" s="289" t="s">
        <v>1078</v>
      </c>
      <c r="D80" s="289"/>
      <c r="E80" s="289"/>
      <c r="F80" s="312" t="s">
        <v>1075</v>
      </c>
      <c r="G80" s="313"/>
      <c r="H80" s="289" t="s">
        <v>1079</v>
      </c>
      <c r="I80" s="289" t="s">
        <v>1077</v>
      </c>
      <c r="J80" s="289">
        <v>120</v>
      </c>
      <c r="K80" s="303"/>
    </row>
    <row r="81" s="1" customFormat="1" ht="15" customHeight="1">
      <c r="B81" s="314"/>
      <c r="C81" s="289" t="s">
        <v>1080</v>
      </c>
      <c r="D81" s="289"/>
      <c r="E81" s="289"/>
      <c r="F81" s="312" t="s">
        <v>1081</v>
      </c>
      <c r="G81" s="313"/>
      <c r="H81" s="289" t="s">
        <v>1082</v>
      </c>
      <c r="I81" s="289" t="s">
        <v>1077</v>
      </c>
      <c r="J81" s="289">
        <v>50</v>
      </c>
      <c r="K81" s="303"/>
    </row>
    <row r="82" s="1" customFormat="1" ht="15" customHeight="1">
      <c r="B82" s="314"/>
      <c r="C82" s="289" t="s">
        <v>1083</v>
      </c>
      <c r="D82" s="289"/>
      <c r="E82" s="289"/>
      <c r="F82" s="312" t="s">
        <v>1075</v>
      </c>
      <c r="G82" s="313"/>
      <c r="H82" s="289" t="s">
        <v>1084</v>
      </c>
      <c r="I82" s="289" t="s">
        <v>1085</v>
      </c>
      <c r="J82" s="289"/>
      <c r="K82" s="303"/>
    </row>
    <row r="83" s="1" customFormat="1" ht="15" customHeight="1">
      <c r="B83" s="314"/>
      <c r="C83" s="315" t="s">
        <v>1086</v>
      </c>
      <c r="D83" s="315"/>
      <c r="E83" s="315"/>
      <c r="F83" s="316" t="s">
        <v>1081</v>
      </c>
      <c r="G83" s="315"/>
      <c r="H83" s="315" t="s">
        <v>1087</v>
      </c>
      <c r="I83" s="315" t="s">
        <v>1077</v>
      </c>
      <c r="J83" s="315">
        <v>15</v>
      </c>
      <c r="K83" s="303"/>
    </row>
    <row r="84" s="1" customFormat="1" ht="15" customHeight="1">
      <c r="B84" s="314"/>
      <c r="C84" s="315" t="s">
        <v>1088</v>
      </c>
      <c r="D84" s="315"/>
      <c r="E84" s="315"/>
      <c r="F84" s="316" t="s">
        <v>1081</v>
      </c>
      <c r="G84" s="315"/>
      <c r="H84" s="315" t="s">
        <v>1089</v>
      </c>
      <c r="I84" s="315" t="s">
        <v>1077</v>
      </c>
      <c r="J84" s="315">
        <v>15</v>
      </c>
      <c r="K84" s="303"/>
    </row>
    <row r="85" s="1" customFormat="1" ht="15" customHeight="1">
      <c r="B85" s="314"/>
      <c r="C85" s="315" t="s">
        <v>1090</v>
      </c>
      <c r="D85" s="315"/>
      <c r="E85" s="315"/>
      <c r="F85" s="316" t="s">
        <v>1081</v>
      </c>
      <c r="G85" s="315"/>
      <c r="H85" s="315" t="s">
        <v>1091</v>
      </c>
      <c r="I85" s="315" t="s">
        <v>1077</v>
      </c>
      <c r="J85" s="315">
        <v>20</v>
      </c>
      <c r="K85" s="303"/>
    </row>
    <row r="86" s="1" customFormat="1" ht="15" customHeight="1">
      <c r="B86" s="314"/>
      <c r="C86" s="315" t="s">
        <v>1092</v>
      </c>
      <c r="D86" s="315"/>
      <c r="E86" s="315"/>
      <c r="F86" s="316" t="s">
        <v>1081</v>
      </c>
      <c r="G86" s="315"/>
      <c r="H86" s="315" t="s">
        <v>1093</v>
      </c>
      <c r="I86" s="315" t="s">
        <v>1077</v>
      </c>
      <c r="J86" s="315">
        <v>20</v>
      </c>
      <c r="K86" s="303"/>
    </row>
    <row r="87" s="1" customFormat="1" ht="15" customHeight="1">
      <c r="B87" s="314"/>
      <c r="C87" s="289" t="s">
        <v>1094</v>
      </c>
      <c r="D87" s="289"/>
      <c r="E87" s="289"/>
      <c r="F87" s="312" t="s">
        <v>1081</v>
      </c>
      <c r="G87" s="313"/>
      <c r="H87" s="289" t="s">
        <v>1095</v>
      </c>
      <c r="I87" s="289" t="s">
        <v>1077</v>
      </c>
      <c r="J87" s="289">
        <v>50</v>
      </c>
      <c r="K87" s="303"/>
    </row>
    <row r="88" s="1" customFormat="1" ht="15" customHeight="1">
      <c r="B88" s="314"/>
      <c r="C88" s="289" t="s">
        <v>1096</v>
      </c>
      <c r="D88" s="289"/>
      <c r="E88" s="289"/>
      <c r="F88" s="312" t="s">
        <v>1081</v>
      </c>
      <c r="G88" s="313"/>
      <c r="H88" s="289" t="s">
        <v>1097</v>
      </c>
      <c r="I88" s="289" t="s">
        <v>1077</v>
      </c>
      <c r="J88" s="289">
        <v>20</v>
      </c>
      <c r="K88" s="303"/>
    </row>
    <row r="89" s="1" customFormat="1" ht="15" customHeight="1">
      <c r="B89" s="314"/>
      <c r="C89" s="289" t="s">
        <v>1098</v>
      </c>
      <c r="D89" s="289"/>
      <c r="E89" s="289"/>
      <c r="F89" s="312" t="s">
        <v>1081</v>
      </c>
      <c r="G89" s="313"/>
      <c r="H89" s="289" t="s">
        <v>1099</v>
      </c>
      <c r="I89" s="289" t="s">
        <v>1077</v>
      </c>
      <c r="J89" s="289">
        <v>20</v>
      </c>
      <c r="K89" s="303"/>
    </row>
    <row r="90" s="1" customFormat="1" ht="15" customHeight="1">
      <c r="B90" s="314"/>
      <c r="C90" s="289" t="s">
        <v>1100</v>
      </c>
      <c r="D90" s="289"/>
      <c r="E90" s="289"/>
      <c r="F90" s="312" t="s">
        <v>1081</v>
      </c>
      <c r="G90" s="313"/>
      <c r="H90" s="289" t="s">
        <v>1101</v>
      </c>
      <c r="I90" s="289" t="s">
        <v>1077</v>
      </c>
      <c r="J90" s="289">
        <v>50</v>
      </c>
      <c r="K90" s="303"/>
    </row>
    <row r="91" s="1" customFormat="1" ht="15" customHeight="1">
      <c r="B91" s="314"/>
      <c r="C91" s="289" t="s">
        <v>1102</v>
      </c>
      <c r="D91" s="289"/>
      <c r="E91" s="289"/>
      <c r="F91" s="312" t="s">
        <v>1081</v>
      </c>
      <c r="G91" s="313"/>
      <c r="H91" s="289" t="s">
        <v>1102</v>
      </c>
      <c r="I91" s="289" t="s">
        <v>1077</v>
      </c>
      <c r="J91" s="289">
        <v>50</v>
      </c>
      <c r="K91" s="303"/>
    </row>
    <row r="92" s="1" customFormat="1" ht="15" customHeight="1">
      <c r="B92" s="314"/>
      <c r="C92" s="289" t="s">
        <v>1103</v>
      </c>
      <c r="D92" s="289"/>
      <c r="E92" s="289"/>
      <c r="F92" s="312" t="s">
        <v>1081</v>
      </c>
      <c r="G92" s="313"/>
      <c r="H92" s="289" t="s">
        <v>1104</v>
      </c>
      <c r="I92" s="289" t="s">
        <v>1077</v>
      </c>
      <c r="J92" s="289">
        <v>255</v>
      </c>
      <c r="K92" s="303"/>
    </row>
    <row r="93" s="1" customFormat="1" ht="15" customHeight="1">
      <c r="B93" s="314"/>
      <c r="C93" s="289" t="s">
        <v>1105</v>
      </c>
      <c r="D93" s="289"/>
      <c r="E93" s="289"/>
      <c r="F93" s="312" t="s">
        <v>1075</v>
      </c>
      <c r="G93" s="313"/>
      <c r="H93" s="289" t="s">
        <v>1106</v>
      </c>
      <c r="I93" s="289" t="s">
        <v>1107</v>
      </c>
      <c r="J93" s="289"/>
      <c r="K93" s="303"/>
    </row>
    <row r="94" s="1" customFormat="1" ht="15" customHeight="1">
      <c r="B94" s="314"/>
      <c r="C94" s="289" t="s">
        <v>1108</v>
      </c>
      <c r="D94" s="289"/>
      <c r="E94" s="289"/>
      <c r="F94" s="312" t="s">
        <v>1075</v>
      </c>
      <c r="G94" s="313"/>
      <c r="H94" s="289" t="s">
        <v>1109</v>
      </c>
      <c r="I94" s="289" t="s">
        <v>1110</v>
      </c>
      <c r="J94" s="289"/>
      <c r="K94" s="303"/>
    </row>
    <row r="95" s="1" customFormat="1" ht="15" customHeight="1">
      <c r="B95" s="314"/>
      <c r="C95" s="289" t="s">
        <v>1111</v>
      </c>
      <c r="D95" s="289"/>
      <c r="E95" s="289"/>
      <c r="F95" s="312" t="s">
        <v>1075</v>
      </c>
      <c r="G95" s="313"/>
      <c r="H95" s="289" t="s">
        <v>1111</v>
      </c>
      <c r="I95" s="289" t="s">
        <v>1110</v>
      </c>
      <c r="J95" s="289"/>
      <c r="K95" s="303"/>
    </row>
    <row r="96" s="1" customFormat="1" ht="15" customHeight="1">
      <c r="B96" s="314"/>
      <c r="C96" s="289" t="s">
        <v>39</v>
      </c>
      <c r="D96" s="289"/>
      <c r="E96" s="289"/>
      <c r="F96" s="312" t="s">
        <v>1075</v>
      </c>
      <c r="G96" s="313"/>
      <c r="H96" s="289" t="s">
        <v>1112</v>
      </c>
      <c r="I96" s="289" t="s">
        <v>1110</v>
      </c>
      <c r="J96" s="289"/>
      <c r="K96" s="303"/>
    </row>
    <row r="97" s="1" customFormat="1" ht="15" customHeight="1">
      <c r="B97" s="314"/>
      <c r="C97" s="289" t="s">
        <v>49</v>
      </c>
      <c r="D97" s="289"/>
      <c r="E97" s="289"/>
      <c r="F97" s="312" t="s">
        <v>1075</v>
      </c>
      <c r="G97" s="313"/>
      <c r="H97" s="289" t="s">
        <v>1113</v>
      </c>
      <c r="I97" s="289" t="s">
        <v>1110</v>
      </c>
      <c r="J97" s="289"/>
      <c r="K97" s="303"/>
    </row>
    <row r="98" s="1" customFormat="1" ht="15" customHeight="1">
      <c r="B98" s="317"/>
      <c r="C98" s="318"/>
      <c r="D98" s="318"/>
      <c r="E98" s="318"/>
      <c r="F98" s="318"/>
      <c r="G98" s="318"/>
      <c r="H98" s="318"/>
      <c r="I98" s="318"/>
      <c r="J98" s="318"/>
      <c r="K98" s="319"/>
    </row>
    <row r="99" s="1" customFormat="1" ht="18.75" customHeight="1">
      <c r="B99" s="320"/>
      <c r="C99" s="321"/>
      <c r="D99" s="321"/>
      <c r="E99" s="321"/>
      <c r="F99" s="321"/>
      <c r="G99" s="321"/>
      <c r="H99" s="321"/>
      <c r="I99" s="321"/>
      <c r="J99" s="321"/>
      <c r="K99" s="320"/>
    </row>
    <row r="100" s="1" customFormat="1" ht="18.75" customHeight="1">
      <c r="B100" s="297"/>
      <c r="C100" s="297"/>
      <c r="D100" s="297"/>
      <c r="E100" s="297"/>
      <c r="F100" s="297"/>
      <c r="G100" s="297"/>
      <c r="H100" s="297"/>
      <c r="I100" s="297"/>
      <c r="J100" s="297"/>
      <c r="K100" s="297"/>
    </row>
    <row r="101" s="1" customFormat="1" ht="7.5" customHeight="1">
      <c r="B101" s="298"/>
      <c r="C101" s="299"/>
      <c r="D101" s="299"/>
      <c r="E101" s="299"/>
      <c r="F101" s="299"/>
      <c r="G101" s="299"/>
      <c r="H101" s="299"/>
      <c r="I101" s="299"/>
      <c r="J101" s="299"/>
      <c r="K101" s="300"/>
    </row>
    <row r="102" s="1" customFormat="1" ht="45" customHeight="1">
      <c r="B102" s="301"/>
      <c r="C102" s="302" t="s">
        <v>1114</v>
      </c>
      <c r="D102" s="302"/>
      <c r="E102" s="302"/>
      <c r="F102" s="302"/>
      <c r="G102" s="302"/>
      <c r="H102" s="302"/>
      <c r="I102" s="302"/>
      <c r="J102" s="302"/>
      <c r="K102" s="303"/>
    </row>
    <row r="103" s="1" customFormat="1" ht="17.25" customHeight="1">
      <c r="B103" s="301"/>
      <c r="C103" s="304" t="s">
        <v>1069</v>
      </c>
      <c r="D103" s="304"/>
      <c r="E103" s="304"/>
      <c r="F103" s="304" t="s">
        <v>1070</v>
      </c>
      <c r="G103" s="305"/>
      <c r="H103" s="304" t="s">
        <v>55</v>
      </c>
      <c r="I103" s="304" t="s">
        <v>58</v>
      </c>
      <c r="J103" s="304" t="s">
        <v>1071</v>
      </c>
      <c r="K103" s="303"/>
    </row>
    <row r="104" s="1" customFormat="1" ht="17.25" customHeight="1">
      <c r="B104" s="301"/>
      <c r="C104" s="306" t="s">
        <v>1072</v>
      </c>
      <c r="D104" s="306"/>
      <c r="E104" s="306"/>
      <c r="F104" s="307" t="s">
        <v>1073</v>
      </c>
      <c r="G104" s="308"/>
      <c r="H104" s="306"/>
      <c r="I104" s="306"/>
      <c r="J104" s="306" t="s">
        <v>1074</v>
      </c>
      <c r="K104" s="303"/>
    </row>
    <row r="105" s="1" customFormat="1" ht="5.25" customHeight="1">
      <c r="B105" s="301"/>
      <c r="C105" s="304"/>
      <c r="D105" s="304"/>
      <c r="E105" s="304"/>
      <c r="F105" s="304"/>
      <c r="G105" s="322"/>
      <c r="H105" s="304"/>
      <c r="I105" s="304"/>
      <c r="J105" s="304"/>
      <c r="K105" s="303"/>
    </row>
    <row r="106" s="1" customFormat="1" ht="15" customHeight="1">
      <c r="B106" s="301"/>
      <c r="C106" s="289" t="s">
        <v>54</v>
      </c>
      <c r="D106" s="311"/>
      <c r="E106" s="311"/>
      <c r="F106" s="312" t="s">
        <v>1075</v>
      </c>
      <c r="G106" s="289"/>
      <c r="H106" s="289" t="s">
        <v>1115</v>
      </c>
      <c r="I106" s="289" t="s">
        <v>1077</v>
      </c>
      <c r="J106" s="289">
        <v>20</v>
      </c>
      <c r="K106" s="303"/>
    </row>
    <row r="107" s="1" customFormat="1" ht="15" customHeight="1">
      <c r="B107" s="301"/>
      <c r="C107" s="289" t="s">
        <v>1078</v>
      </c>
      <c r="D107" s="289"/>
      <c r="E107" s="289"/>
      <c r="F107" s="312" t="s">
        <v>1075</v>
      </c>
      <c r="G107" s="289"/>
      <c r="H107" s="289" t="s">
        <v>1115</v>
      </c>
      <c r="I107" s="289" t="s">
        <v>1077</v>
      </c>
      <c r="J107" s="289">
        <v>120</v>
      </c>
      <c r="K107" s="303"/>
    </row>
    <row r="108" s="1" customFormat="1" ht="15" customHeight="1">
      <c r="B108" s="314"/>
      <c r="C108" s="289" t="s">
        <v>1080</v>
      </c>
      <c r="D108" s="289"/>
      <c r="E108" s="289"/>
      <c r="F108" s="312" t="s">
        <v>1081</v>
      </c>
      <c r="G108" s="289"/>
      <c r="H108" s="289" t="s">
        <v>1115</v>
      </c>
      <c r="I108" s="289" t="s">
        <v>1077</v>
      </c>
      <c r="J108" s="289">
        <v>50</v>
      </c>
      <c r="K108" s="303"/>
    </row>
    <row r="109" s="1" customFormat="1" ht="15" customHeight="1">
      <c r="B109" s="314"/>
      <c r="C109" s="289" t="s">
        <v>1083</v>
      </c>
      <c r="D109" s="289"/>
      <c r="E109" s="289"/>
      <c r="F109" s="312" t="s">
        <v>1075</v>
      </c>
      <c r="G109" s="289"/>
      <c r="H109" s="289" t="s">
        <v>1115</v>
      </c>
      <c r="I109" s="289" t="s">
        <v>1085</v>
      </c>
      <c r="J109" s="289"/>
      <c r="K109" s="303"/>
    </row>
    <row r="110" s="1" customFormat="1" ht="15" customHeight="1">
      <c r="B110" s="314"/>
      <c r="C110" s="289" t="s">
        <v>1094</v>
      </c>
      <c r="D110" s="289"/>
      <c r="E110" s="289"/>
      <c r="F110" s="312" t="s">
        <v>1081</v>
      </c>
      <c r="G110" s="289"/>
      <c r="H110" s="289" t="s">
        <v>1115</v>
      </c>
      <c r="I110" s="289" t="s">
        <v>1077</v>
      </c>
      <c r="J110" s="289">
        <v>50</v>
      </c>
      <c r="K110" s="303"/>
    </row>
    <row r="111" s="1" customFormat="1" ht="15" customHeight="1">
      <c r="B111" s="314"/>
      <c r="C111" s="289" t="s">
        <v>1102</v>
      </c>
      <c r="D111" s="289"/>
      <c r="E111" s="289"/>
      <c r="F111" s="312" t="s">
        <v>1081</v>
      </c>
      <c r="G111" s="289"/>
      <c r="H111" s="289" t="s">
        <v>1115</v>
      </c>
      <c r="I111" s="289" t="s">
        <v>1077</v>
      </c>
      <c r="J111" s="289">
        <v>50</v>
      </c>
      <c r="K111" s="303"/>
    </row>
    <row r="112" s="1" customFormat="1" ht="15" customHeight="1">
      <c r="B112" s="314"/>
      <c r="C112" s="289" t="s">
        <v>1100</v>
      </c>
      <c r="D112" s="289"/>
      <c r="E112" s="289"/>
      <c r="F112" s="312" t="s">
        <v>1081</v>
      </c>
      <c r="G112" s="289"/>
      <c r="H112" s="289" t="s">
        <v>1115</v>
      </c>
      <c r="I112" s="289" t="s">
        <v>1077</v>
      </c>
      <c r="J112" s="289">
        <v>50</v>
      </c>
      <c r="K112" s="303"/>
    </row>
    <row r="113" s="1" customFormat="1" ht="15" customHeight="1">
      <c r="B113" s="314"/>
      <c r="C113" s="289" t="s">
        <v>54</v>
      </c>
      <c r="D113" s="289"/>
      <c r="E113" s="289"/>
      <c r="F113" s="312" t="s">
        <v>1075</v>
      </c>
      <c r="G113" s="289"/>
      <c r="H113" s="289" t="s">
        <v>1116</v>
      </c>
      <c r="I113" s="289" t="s">
        <v>1077</v>
      </c>
      <c r="J113" s="289">
        <v>20</v>
      </c>
      <c r="K113" s="303"/>
    </row>
    <row r="114" s="1" customFormat="1" ht="15" customHeight="1">
      <c r="B114" s="314"/>
      <c r="C114" s="289" t="s">
        <v>1117</v>
      </c>
      <c r="D114" s="289"/>
      <c r="E114" s="289"/>
      <c r="F114" s="312" t="s">
        <v>1075</v>
      </c>
      <c r="G114" s="289"/>
      <c r="H114" s="289" t="s">
        <v>1118</v>
      </c>
      <c r="I114" s="289" t="s">
        <v>1077</v>
      </c>
      <c r="J114" s="289">
        <v>120</v>
      </c>
      <c r="K114" s="303"/>
    </row>
    <row r="115" s="1" customFormat="1" ht="15" customHeight="1">
      <c r="B115" s="314"/>
      <c r="C115" s="289" t="s">
        <v>39</v>
      </c>
      <c r="D115" s="289"/>
      <c r="E115" s="289"/>
      <c r="F115" s="312" t="s">
        <v>1075</v>
      </c>
      <c r="G115" s="289"/>
      <c r="H115" s="289" t="s">
        <v>1119</v>
      </c>
      <c r="I115" s="289" t="s">
        <v>1110</v>
      </c>
      <c r="J115" s="289"/>
      <c r="K115" s="303"/>
    </row>
    <row r="116" s="1" customFormat="1" ht="15" customHeight="1">
      <c r="B116" s="314"/>
      <c r="C116" s="289" t="s">
        <v>49</v>
      </c>
      <c r="D116" s="289"/>
      <c r="E116" s="289"/>
      <c r="F116" s="312" t="s">
        <v>1075</v>
      </c>
      <c r="G116" s="289"/>
      <c r="H116" s="289" t="s">
        <v>1120</v>
      </c>
      <c r="I116" s="289" t="s">
        <v>1110</v>
      </c>
      <c r="J116" s="289"/>
      <c r="K116" s="303"/>
    </row>
    <row r="117" s="1" customFormat="1" ht="15" customHeight="1">
      <c r="B117" s="314"/>
      <c r="C117" s="289" t="s">
        <v>58</v>
      </c>
      <c r="D117" s="289"/>
      <c r="E117" s="289"/>
      <c r="F117" s="312" t="s">
        <v>1075</v>
      </c>
      <c r="G117" s="289"/>
      <c r="H117" s="289" t="s">
        <v>1121</v>
      </c>
      <c r="I117" s="289" t="s">
        <v>1122</v>
      </c>
      <c r="J117" s="289"/>
      <c r="K117" s="303"/>
    </row>
    <row r="118" s="1" customFormat="1" ht="15" customHeight="1">
      <c r="B118" s="317"/>
      <c r="C118" s="323"/>
      <c r="D118" s="323"/>
      <c r="E118" s="323"/>
      <c r="F118" s="323"/>
      <c r="G118" s="323"/>
      <c r="H118" s="323"/>
      <c r="I118" s="323"/>
      <c r="J118" s="323"/>
      <c r="K118" s="319"/>
    </row>
    <row r="119" s="1" customFormat="1" ht="18.75" customHeight="1">
      <c r="B119" s="324"/>
      <c r="C119" s="325"/>
      <c r="D119" s="325"/>
      <c r="E119" s="325"/>
      <c r="F119" s="326"/>
      <c r="G119" s="325"/>
      <c r="H119" s="325"/>
      <c r="I119" s="325"/>
      <c r="J119" s="325"/>
      <c r="K119" s="324"/>
    </row>
    <row r="120" s="1" customFormat="1" ht="18.75" customHeight="1">
      <c r="B120" s="297"/>
      <c r="C120" s="297"/>
      <c r="D120" s="297"/>
      <c r="E120" s="297"/>
      <c r="F120" s="297"/>
      <c r="G120" s="297"/>
      <c r="H120" s="297"/>
      <c r="I120" s="297"/>
      <c r="J120" s="297"/>
      <c r="K120" s="297"/>
    </row>
    <row r="121" s="1" customFormat="1" ht="7.5" customHeight="1">
      <c r="B121" s="327"/>
      <c r="C121" s="328"/>
      <c r="D121" s="328"/>
      <c r="E121" s="328"/>
      <c r="F121" s="328"/>
      <c r="G121" s="328"/>
      <c r="H121" s="328"/>
      <c r="I121" s="328"/>
      <c r="J121" s="328"/>
      <c r="K121" s="329"/>
    </row>
    <row r="122" s="1" customFormat="1" ht="45" customHeight="1">
      <c r="B122" s="330"/>
      <c r="C122" s="280" t="s">
        <v>1123</v>
      </c>
      <c r="D122" s="280"/>
      <c r="E122" s="280"/>
      <c r="F122" s="280"/>
      <c r="G122" s="280"/>
      <c r="H122" s="280"/>
      <c r="I122" s="280"/>
      <c r="J122" s="280"/>
      <c r="K122" s="331"/>
    </row>
    <row r="123" s="1" customFormat="1" ht="17.25" customHeight="1">
      <c r="B123" s="332"/>
      <c r="C123" s="304" t="s">
        <v>1069</v>
      </c>
      <c r="D123" s="304"/>
      <c r="E123" s="304"/>
      <c r="F123" s="304" t="s">
        <v>1070</v>
      </c>
      <c r="G123" s="305"/>
      <c r="H123" s="304" t="s">
        <v>55</v>
      </c>
      <c r="I123" s="304" t="s">
        <v>58</v>
      </c>
      <c r="J123" s="304" t="s">
        <v>1071</v>
      </c>
      <c r="K123" s="333"/>
    </row>
    <row r="124" s="1" customFormat="1" ht="17.25" customHeight="1">
      <c r="B124" s="332"/>
      <c r="C124" s="306" t="s">
        <v>1072</v>
      </c>
      <c r="D124" s="306"/>
      <c r="E124" s="306"/>
      <c r="F124" s="307" t="s">
        <v>1073</v>
      </c>
      <c r="G124" s="308"/>
      <c r="H124" s="306"/>
      <c r="I124" s="306"/>
      <c r="J124" s="306" t="s">
        <v>1074</v>
      </c>
      <c r="K124" s="333"/>
    </row>
    <row r="125" s="1" customFormat="1" ht="5.25" customHeight="1">
      <c r="B125" s="334"/>
      <c r="C125" s="309"/>
      <c r="D125" s="309"/>
      <c r="E125" s="309"/>
      <c r="F125" s="309"/>
      <c r="G125" s="335"/>
      <c r="H125" s="309"/>
      <c r="I125" s="309"/>
      <c r="J125" s="309"/>
      <c r="K125" s="336"/>
    </row>
    <row r="126" s="1" customFormat="1" ht="15" customHeight="1">
      <c r="B126" s="334"/>
      <c r="C126" s="289" t="s">
        <v>1078</v>
      </c>
      <c r="D126" s="311"/>
      <c r="E126" s="311"/>
      <c r="F126" s="312" t="s">
        <v>1075</v>
      </c>
      <c r="G126" s="289"/>
      <c r="H126" s="289" t="s">
        <v>1115</v>
      </c>
      <c r="I126" s="289" t="s">
        <v>1077</v>
      </c>
      <c r="J126" s="289">
        <v>120</v>
      </c>
      <c r="K126" s="337"/>
    </row>
    <row r="127" s="1" customFormat="1" ht="15" customHeight="1">
      <c r="B127" s="334"/>
      <c r="C127" s="289" t="s">
        <v>1124</v>
      </c>
      <c r="D127" s="289"/>
      <c r="E127" s="289"/>
      <c r="F127" s="312" t="s">
        <v>1075</v>
      </c>
      <c r="G127" s="289"/>
      <c r="H127" s="289" t="s">
        <v>1125</v>
      </c>
      <c r="I127" s="289" t="s">
        <v>1077</v>
      </c>
      <c r="J127" s="289" t="s">
        <v>1126</v>
      </c>
      <c r="K127" s="337"/>
    </row>
    <row r="128" s="1" customFormat="1" ht="15" customHeight="1">
      <c r="B128" s="334"/>
      <c r="C128" s="289" t="s">
        <v>1023</v>
      </c>
      <c r="D128" s="289"/>
      <c r="E128" s="289"/>
      <c r="F128" s="312" t="s">
        <v>1075</v>
      </c>
      <c r="G128" s="289"/>
      <c r="H128" s="289" t="s">
        <v>1127</v>
      </c>
      <c r="I128" s="289" t="s">
        <v>1077</v>
      </c>
      <c r="J128" s="289" t="s">
        <v>1126</v>
      </c>
      <c r="K128" s="337"/>
    </row>
    <row r="129" s="1" customFormat="1" ht="15" customHeight="1">
      <c r="B129" s="334"/>
      <c r="C129" s="289" t="s">
        <v>1086</v>
      </c>
      <c r="D129" s="289"/>
      <c r="E129" s="289"/>
      <c r="F129" s="312" t="s">
        <v>1081</v>
      </c>
      <c r="G129" s="289"/>
      <c r="H129" s="289" t="s">
        <v>1087</v>
      </c>
      <c r="I129" s="289" t="s">
        <v>1077</v>
      </c>
      <c r="J129" s="289">
        <v>15</v>
      </c>
      <c r="K129" s="337"/>
    </row>
    <row r="130" s="1" customFormat="1" ht="15" customHeight="1">
      <c r="B130" s="334"/>
      <c r="C130" s="315" t="s">
        <v>1088</v>
      </c>
      <c r="D130" s="315"/>
      <c r="E130" s="315"/>
      <c r="F130" s="316" t="s">
        <v>1081</v>
      </c>
      <c r="G130" s="315"/>
      <c r="H130" s="315" t="s">
        <v>1089</v>
      </c>
      <c r="I130" s="315" t="s">
        <v>1077</v>
      </c>
      <c r="J130" s="315">
        <v>15</v>
      </c>
      <c r="K130" s="337"/>
    </row>
    <row r="131" s="1" customFormat="1" ht="15" customHeight="1">
      <c r="B131" s="334"/>
      <c r="C131" s="315" t="s">
        <v>1090</v>
      </c>
      <c r="D131" s="315"/>
      <c r="E131" s="315"/>
      <c r="F131" s="316" t="s">
        <v>1081</v>
      </c>
      <c r="G131" s="315"/>
      <c r="H131" s="315" t="s">
        <v>1091</v>
      </c>
      <c r="I131" s="315" t="s">
        <v>1077</v>
      </c>
      <c r="J131" s="315">
        <v>20</v>
      </c>
      <c r="K131" s="337"/>
    </row>
    <row r="132" s="1" customFormat="1" ht="15" customHeight="1">
      <c r="B132" s="334"/>
      <c r="C132" s="315" t="s">
        <v>1092</v>
      </c>
      <c r="D132" s="315"/>
      <c r="E132" s="315"/>
      <c r="F132" s="316" t="s">
        <v>1081</v>
      </c>
      <c r="G132" s="315"/>
      <c r="H132" s="315" t="s">
        <v>1093</v>
      </c>
      <c r="I132" s="315" t="s">
        <v>1077</v>
      </c>
      <c r="J132" s="315">
        <v>20</v>
      </c>
      <c r="K132" s="337"/>
    </row>
    <row r="133" s="1" customFormat="1" ht="15" customHeight="1">
      <c r="B133" s="334"/>
      <c r="C133" s="289" t="s">
        <v>1080</v>
      </c>
      <c r="D133" s="289"/>
      <c r="E133" s="289"/>
      <c r="F133" s="312" t="s">
        <v>1081</v>
      </c>
      <c r="G133" s="289"/>
      <c r="H133" s="289" t="s">
        <v>1115</v>
      </c>
      <c r="I133" s="289" t="s">
        <v>1077</v>
      </c>
      <c r="J133" s="289">
        <v>50</v>
      </c>
      <c r="K133" s="337"/>
    </row>
    <row r="134" s="1" customFormat="1" ht="15" customHeight="1">
      <c r="B134" s="334"/>
      <c r="C134" s="289" t="s">
        <v>1094</v>
      </c>
      <c r="D134" s="289"/>
      <c r="E134" s="289"/>
      <c r="F134" s="312" t="s">
        <v>1081</v>
      </c>
      <c r="G134" s="289"/>
      <c r="H134" s="289" t="s">
        <v>1115</v>
      </c>
      <c r="I134" s="289" t="s">
        <v>1077</v>
      </c>
      <c r="J134" s="289">
        <v>50</v>
      </c>
      <c r="K134" s="337"/>
    </row>
    <row r="135" s="1" customFormat="1" ht="15" customHeight="1">
      <c r="B135" s="334"/>
      <c r="C135" s="289" t="s">
        <v>1100</v>
      </c>
      <c r="D135" s="289"/>
      <c r="E135" s="289"/>
      <c r="F135" s="312" t="s">
        <v>1081</v>
      </c>
      <c r="G135" s="289"/>
      <c r="H135" s="289" t="s">
        <v>1115</v>
      </c>
      <c r="I135" s="289" t="s">
        <v>1077</v>
      </c>
      <c r="J135" s="289">
        <v>50</v>
      </c>
      <c r="K135" s="337"/>
    </row>
    <row r="136" s="1" customFormat="1" ht="15" customHeight="1">
      <c r="B136" s="334"/>
      <c r="C136" s="289" t="s">
        <v>1102</v>
      </c>
      <c r="D136" s="289"/>
      <c r="E136" s="289"/>
      <c r="F136" s="312" t="s">
        <v>1081</v>
      </c>
      <c r="G136" s="289"/>
      <c r="H136" s="289" t="s">
        <v>1115</v>
      </c>
      <c r="I136" s="289" t="s">
        <v>1077</v>
      </c>
      <c r="J136" s="289">
        <v>50</v>
      </c>
      <c r="K136" s="337"/>
    </row>
    <row r="137" s="1" customFormat="1" ht="15" customHeight="1">
      <c r="B137" s="334"/>
      <c r="C137" s="289" t="s">
        <v>1103</v>
      </c>
      <c r="D137" s="289"/>
      <c r="E137" s="289"/>
      <c r="F137" s="312" t="s">
        <v>1081</v>
      </c>
      <c r="G137" s="289"/>
      <c r="H137" s="289" t="s">
        <v>1128</v>
      </c>
      <c r="I137" s="289" t="s">
        <v>1077</v>
      </c>
      <c r="J137" s="289">
        <v>255</v>
      </c>
      <c r="K137" s="337"/>
    </row>
    <row r="138" s="1" customFormat="1" ht="15" customHeight="1">
      <c r="B138" s="334"/>
      <c r="C138" s="289" t="s">
        <v>1105</v>
      </c>
      <c r="D138" s="289"/>
      <c r="E138" s="289"/>
      <c r="F138" s="312" t="s">
        <v>1075</v>
      </c>
      <c r="G138" s="289"/>
      <c r="H138" s="289" t="s">
        <v>1129</v>
      </c>
      <c r="I138" s="289" t="s">
        <v>1107</v>
      </c>
      <c r="J138" s="289"/>
      <c r="K138" s="337"/>
    </row>
    <row r="139" s="1" customFormat="1" ht="15" customHeight="1">
      <c r="B139" s="334"/>
      <c r="C139" s="289" t="s">
        <v>1108</v>
      </c>
      <c r="D139" s="289"/>
      <c r="E139" s="289"/>
      <c r="F139" s="312" t="s">
        <v>1075</v>
      </c>
      <c r="G139" s="289"/>
      <c r="H139" s="289" t="s">
        <v>1130</v>
      </c>
      <c r="I139" s="289" t="s">
        <v>1110</v>
      </c>
      <c r="J139" s="289"/>
      <c r="K139" s="337"/>
    </row>
    <row r="140" s="1" customFormat="1" ht="15" customHeight="1">
      <c r="B140" s="334"/>
      <c r="C140" s="289" t="s">
        <v>1111</v>
      </c>
      <c r="D140" s="289"/>
      <c r="E140" s="289"/>
      <c r="F140" s="312" t="s">
        <v>1075</v>
      </c>
      <c r="G140" s="289"/>
      <c r="H140" s="289" t="s">
        <v>1111</v>
      </c>
      <c r="I140" s="289" t="s">
        <v>1110</v>
      </c>
      <c r="J140" s="289"/>
      <c r="K140" s="337"/>
    </row>
    <row r="141" s="1" customFormat="1" ht="15" customHeight="1">
      <c r="B141" s="334"/>
      <c r="C141" s="289" t="s">
        <v>39</v>
      </c>
      <c r="D141" s="289"/>
      <c r="E141" s="289"/>
      <c r="F141" s="312" t="s">
        <v>1075</v>
      </c>
      <c r="G141" s="289"/>
      <c r="H141" s="289" t="s">
        <v>1131</v>
      </c>
      <c r="I141" s="289" t="s">
        <v>1110</v>
      </c>
      <c r="J141" s="289"/>
      <c r="K141" s="337"/>
    </row>
    <row r="142" s="1" customFormat="1" ht="15" customHeight="1">
      <c r="B142" s="334"/>
      <c r="C142" s="289" t="s">
        <v>1132</v>
      </c>
      <c r="D142" s="289"/>
      <c r="E142" s="289"/>
      <c r="F142" s="312" t="s">
        <v>1075</v>
      </c>
      <c r="G142" s="289"/>
      <c r="H142" s="289" t="s">
        <v>1133</v>
      </c>
      <c r="I142" s="289" t="s">
        <v>1110</v>
      </c>
      <c r="J142" s="289"/>
      <c r="K142" s="337"/>
    </row>
    <row r="143" s="1" customFormat="1" ht="15" customHeight="1">
      <c r="B143" s="338"/>
      <c r="C143" s="339"/>
      <c r="D143" s="339"/>
      <c r="E143" s="339"/>
      <c r="F143" s="339"/>
      <c r="G143" s="339"/>
      <c r="H143" s="339"/>
      <c r="I143" s="339"/>
      <c r="J143" s="339"/>
      <c r="K143" s="340"/>
    </row>
    <row r="144" s="1" customFormat="1" ht="18.75" customHeight="1">
      <c r="B144" s="325"/>
      <c r="C144" s="325"/>
      <c r="D144" s="325"/>
      <c r="E144" s="325"/>
      <c r="F144" s="326"/>
      <c r="G144" s="325"/>
      <c r="H144" s="325"/>
      <c r="I144" s="325"/>
      <c r="J144" s="325"/>
      <c r="K144" s="325"/>
    </row>
    <row r="145" s="1" customFormat="1" ht="18.75" customHeight="1">
      <c r="B145" s="297"/>
      <c r="C145" s="297"/>
      <c r="D145" s="297"/>
      <c r="E145" s="297"/>
      <c r="F145" s="297"/>
      <c r="G145" s="297"/>
      <c r="H145" s="297"/>
      <c r="I145" s="297"/>
      <c r="J145" s="297"/>
      <c r="K145" s="297"/>
    </row>
    <row r="146" s="1" customFormat="1" ht="7.5" customHeight="1">
      <c r="B146" s="298"/>
      <c r="C146" s="299"/>
      <c r="D146" s="299"/>
      <c r="E146" s="299"/>
      <c r="F146" s="299"/>
      <c r="G146" s="299"/>
      <c r="H146" s="299"/>
      <c r="I146" s="299"/>
      <c r="J146" s="299"/>
      <c r="K146" s="300"/>
    </row>
    <row r="147" s="1" customFormat="1" ht="45" customHeight="1">
      <c r="B147" s="301"/>
      <c r="C147" s="302" t="s">
        <v>1134</v>
      </c>
      <c r="D147" s="302"/>
      <c r="E147" s="302"/>
      <c r="F147" s="302"/>
      <c r="G147" s="302"/>
      <c r="H147" s="302"/>
      <c r="I147" s="302"/>
      <c r="J147" s="302"/>
      <c r="K147" s="303"/>
    </row>
    <row r="148" s="1" customFormat="1" ht="17.25" customHeight="1">
      <c r="B148" s="301"/>
      <c r="C148" s="304" t="s">
        <v>1069</v>
      </c>
      <c r="D148" s="304"/>
      <c r="E148" s="304"/>
      <c r="F148" s="304" t="s">
        <v>1070</v>
      </c>
      <c r="G148" s="305"/>
      <c r="H148" s="304" t="s">
        <v>55</v>
      </c>
      <c r="I148" s="304" t="s">
        <v>58</v>
      </c>
      <c r="J148" s="304" t="s">
        <v>1071</v>
      </c>
      <c r="K148" s="303"/>
    </row>
    <row r="149" s="1" customFormat="1" ht="17.25" customHeight="1">
      <c r="B149" s="301"/>
      <c r="C149" s="306" t="s">
        <v>1072</v>
      </c>
      <c r="D149" s="306"/>
      <c r="E149" s="306"/>
      <c r="F149" s="307" t="s">
        <v>1073</v>
      </c>
      <c r="G149" s="308"/>
      <c r="H149" s="306"/>
      <c r="I149" s="306"/>
      <c r="J149" s="306" t="s">
        <v>1074</v>
      </c>
      <c r="K149" s="303"/>
    </row>
    <row r="150" s="1" customFormat="1" ht="5.25" customHeight="1">
      <c r="B150" s="314"/>
      <c r="C150" s="309"/>
      <c r="D150" s="309"/>
      <c r="E150" s="309"/>
      <c r="F150" s="309"/>
      <c r="G150" s="310"/>
      <c r="H150" s="309"/>
      <c r="I150" s="309"/>
      <c r="J150" s="309"/>
      <c r="K150" s="337"/>
    </row>
    <row r="151" s="1" customFormat="1" ht="15" customHeight="1">
      <c r="B151" s="314"/>
      <c r="C151" s="341" t="s">
        <v>1078</v>
      </c>
      <c r="D151" s="289"/>
      <c r="E151" s="289"/>
      <c r="F151" s="342" t="s">
        <v>1075</v>
      </c>
      <c r="G151" s="289"/>
      <c r="H151" s="341" t="s">
        <v>1115</v>
      </c>
      <c r="I151" s="341" t="s">
        <v>1077</v>
      </c>
      <c r="J151" s="341">
        <v>120</v>
      </c>
      <c r="K151" s="337"/>
    </row>
    <row r="152" s="1" customFormat="1" ht="15" customHeight="1">
      <c r="B152" s="314"/>
      <c r="C152" s="341" t="s">
        <v>1124</v>
      </c>
      <c r="D152" s="289"/>
      <c r="E152" s="289"/>
      <c r="F152" s="342" t="s">
        <v>1075</v>
      </c>
      <c r="G152" s="289"/>
      <c r="H152" s="341" t="s">
        <v>1135</v>
      </c>
      <c r="I152" s="341" t="s">
        <v>1077</v>
      </c>
      <c r="J152" s="341" t="s">
        <v>1126</v>
      </c>
      <c r="K152" s="337"/>
    </row>
    <row r="153" s="1" customFormat="1" ht="15" customHeight="1">
      <c r="B153" s="314"/>
      <c r="C153" s="341" t="s">
        <v>1023</v>
      </c>
      <c r="D153" s="289"/>
      <c r="E153" s="289"/>
      <c r="F153" s="342" t="s">
        <v>1075</v>
      </c>
      <c r="G153" s="289"/>
      <c r="H153" s="341" t="s">
        <v>1136</v>
      </c>
      <c r="I153" s="341" t="s">
        <v>1077</v>
      </c>
      <c r="J153" s="341" t="s">
        <v>1126</v>
      </c>
      <c r="K153" s="337"/>
    </row>
    <row r="154" s="1" customFormat="1" ht="15" customHeight="1">
      <c r="B154" s="314"/>
      <c r="C154" s="341" t="s">
        <v>1080</v>
      </c>
      <c r="D154" s="289"/>
      <c r="E154" s="289"/>
      <c r="F154" s="342" t="s">
        <v>1081</v>
      </c>
      <c r="G154" s="289"/>
      <c r="H154" s="341" t="s">
        <v>1115</v>
      </c>
      <c r="I154" s="341" t="s">
        <v>1077</v>
      </c>
      <c r="J154" s="341">
        <v>50</v>
      </c>
      <c r="K154" s="337"/>
    </row>
    <row r="155" s="1" customFormat="1" ht="15" customHeight="1">
      <c r="B155" s="314"/>
      <c r="C155" s="341" t="s">
        <v>1083</v>
      </c>
      <c r="D155" s="289"/>
      <c r="E155" s="289"/>
      <c r="F155" s="342" t="s">
        <v>1075</v>
      </c>
      <c r="G155" s="289"/>
      <c r="H155" s="341" t="s">
        <v>1115</v>
      </c>
      <c r="I155" s="341" t="s">
        <v>1085</v>
      </c>
      <c r="J155" s="341"/>
      <c r="K155" s="337"/>
    </row>
    <row r="156" s="1" customFormat="1" ht="15" customHeight="1">
      <c r="B156" s="314"/>
      <c r="C156" s="341" t="s">
        <v>1094</v>
      </c>
      <c r="D156" s="289"/>
      <c r="E156" s="289"/>
      <c r="F156" s="342" t="s">
        <v>1081</v>
      </c>
      <c r="G156" s="289"/>
      <c r="H156" s="341" t="s">
        <v>1115</v>
      </c>
      <c r="I156" s="341" t="s">
        <v>1077</v>
      </c>
      <c r="J156" s="341">
        <v>50</v>
      </c>
      <c r="K156" s="337"/>
    </row>
    <row r="157" s="1" customFormat="1" ht="15" customHeight="1">
      <c r="B157" s="314"/>
      <c r="C157" s="341" t="s">
        <v>1102</v>
      </c>
      <c r="D157" s="289"/>
      <c r="E157" s="289"/>
      <c r="F157" s="342" t="s">
        <v>1081</v>
      </c>
      <c r="G157" s="289"/>
      <c r="H157" s="341" t="s">
        <v>1115</v>
      </c>
      <c r="I157" s="341" t="s">
        <v>1077</v>
      </c>
      <c r="J157" s="341">
        <v>50</v>
      </c>
      <c r="K157" s="337"/>
    </row>
    <row r="158" s="1" customFormat="1" ht="15" customHeight="1">
      <c r="B158" s="314"/>
      <c r="C158" s="341" t="s">
        <v>1100</v>
      </c>
      <c r="D158" s="289"/>
      <c r="E158" s="289"/>
      <c r="F158" s="342" t="s">
        <v>1081</v>
      </c>
      <c r="G158" s="289"/>
      <c r="H158" s="341" t="s">
        <v>1115</v>
      </c>
      <c r="I158" s="341" t="s">
        <v>1077</v>
      </c>
      <c r="J158" s="341">
        <v>50</v>
      </c>
      <c r="K158" s="337"/>
    </row>
    <row r="159" s="1" customFormat="1" ht="15" customHeight="1">
      <c r="B159" s="314"/>
      <c r="C159" s="341" t="s">
        <v>100</v>
      </c>
      <c r="D159" s="289"/>
      <c r="E159" s="289"/>
      <c r="F159" s="342" t="s">
        <v>1075</v>
      </c>
      <c r="G159" s="289"/>
      <c r="H159" s="341" t="s">
        <v>1137</v>
      </c>
      <c r="I159" s="341" t="s">
        <v>1077</v>
      </c>
      <c r="J159" s="341" t="s">
        <v>1138</v>
      </c>
      <c r="K159" s="337"/>
    </row>
    <row r="160" s="1" customFormat="1" ht="15" customHeight="1">
      <c r="B160" s="314"/>
      <c r="C160" s="341" t="s">
        <v>1139</v>
      </c>
      <c r="D160" s="289"/>
      <c r="E160" s="289"/>
      <c r="F160" s="342" t="s">
        <v>1075</v>
      </c>
      <c r="G160" s="289"/>
      <c r="H160" s="341" t="s">
        <v>1140</v>
      </c>
      <c r="I160" s="341" t="s">
        <v>1110</v>
      </c>
      <c r="J160" s="341"/>
      <c r="K160" s="337"/>
    </row>
    <row r="161" s="1" customFormat="1" ht="15" customHeight="1">
      <c r="B161" s="343"/>
      <c r="C161" s="323"/>
      <c r="D161" s="323"/>
      <c r="E161" s="323"/>
      <c r="F161" s="323"/>
      <c r="G161" s="323"/>
      <c r="H161" s="323"/>
      <c r="I161" s="323"/>
      <c r="J161" s="323"/>
      <c r="K161" s="344"/>
    </row>
    <row r="162" s="1" customFormat="1" ht="18.75" customHeight="1">
      <c r="B162" s="325"/>
      <c r="C162" s="335"/>
      <c r="D162" s="335"/>
      <c r="E162" s="335"/>
      <c r="F162" s="345"/>
      <c r="G162" s="335"/>
      <c r="H162" s="335"/>
      <c r="I162" s="335"/>
      <c r="J162" s="335"/>
      <c r="K162" s="325"/>
    </row>
    <row r="163" s="1" customFormat="1" ht="18.75" customHeight="1">
      <c r="B163" s="297"/>
      <c r="C163" s="297"/>
      <c r="D163" s="297"/>
      <c r="E163" s="297"/>
      <c r="F163" s="297"/>
      <c r="G163" s="297"/>
      <c r="H163" s="297"/>
      <c r="I163" s="297"/>
      <c r="J163" s="297"/>
      <c r="K163" s="297"/>
    </row>
    <row r="164" s="1" customFormat="1" ht="7.5" customHeight="1">
      <c r="B164" s="276"/>
      <c r="C164" s="277"/>
      <c r="D164" s="277"/>
      <c r="E164" s="277"/>
      <c r="F164" s="277"/>
      <c r="G164" s="277"/>
      <c r="H164" s="277"/>
      <c r="I164" s="277"/>
      <c r="J164" s="277"/>
      <c r="K164" s="278"/>
    </row>
    <row r="165" s="1" customFormat="1" ht="45" customHeight="1">
      <c r="B165" s="279"/>
      <c r="C165" s="280" t="s">
        <v>1141</v>
      </c>
      <c r="D165" s="280"/>
      <c r="E165" s="280"/>
      <c r="F165" s="280"/>
      <c r="G165" s="280"/>
      <c r="H165" s="280"/>
      <c r="I165" s="280"/>
      <c r="J165" s="280"/>
      <c r="K165" s="281"/>
    </row>
    <row r="166" s="1" customFormat="1" ht="17.25" customHeight="1">
      <c r="B166" s="279"/>
      <c r="C166" s="304" t="s">
        <v>1069</v>
      </c>
      <c r="D166" s="304"/>
      <c r="E166" s="304"/>
      <c r="F166" s="304" t="s">
        <v>1070</v>
      </c>
      <c r="G166" s="346"/>
      <c r="H166" s="347" t="s">
        <v>55</v>
      </c>
      <c r="I166" s="347" t="s">
        <v>58</v>
      </c>
      <c r="J166" s="304" t="s">
        <v>1071</v>
      </c>
      <c r="K166" s="281"/>
    </row>
    <row r="167" s="1" customFormat="1" ht="17.25" customHeight="1">
      <c r="B167" s="282"/>
      <c r="C167" s="306" t="s">
        <v>1072</v>
      </c>
      <c r="D167" s="306"/>
      <c r="E167" s="306"/>
      <c r="F167" s="307" t="s">
        <v>1073</v>
      </c>
      <c r="G167" s="348"/>
      <c r="H167" s="349"/>
      <c r="I167" s="349"/>
      <c r="J167" s="306" t="s">
        <v>1074</v>
      </c>
      <c r="K167" s="284"/>
    </row>
    <row r="168" s="1" customFormat="1" ht="5.25" customHeight="1">
      <c r="B168" s="314"/>
      <c r="C168" s="309"/>
      <c r="D168" s="309"/>
      <c r="E168" s="309"/>
      <c r="F168" s="309"/>
      <c r="G168" s="310"/>
      <c r="H168" s="309"/>
      <c r="I168" s="309"/>
      <c r="J168" s="309"/>
      <c r="K168" s="337"/>
    </row>
    <row r="169" s="1" customFormat="1" ht="15" customHeight="1">
      <c r="B169" s="314"/>
      <c r="C169" s="289" t="s">
        <v>1078</v>
      </c>
      <c r="D169" s="289"/>
      <c r="E169" s="289"/>
      <c r="F169" s="312" t="s">
        <v>1075</v>
      </c>
      <c r="G169" s="289"/>
      <c r="H169" s="289" t="s">
        <v>1115</v>
      </c>
      <c r="I169" s="289" t="s">
        <v>1077</v>
      </c>
      <c r="J169" s="289">
        <v>120</v>
      </c>
      <c r="K169" s="337"/>
    </row>
    <row r="170" s="1" customFormat="1" ht="15" customHeight="1">
      <c r="B170" s="314"/>
      <c r="C170" s="289" t="s">
        <v>1124</v>
      </c>
      <c r="D170" s="289"/>
      <c r="E170" s="289"/>
      <c r="F170" s="312" t="s">
        <v>1075</v>
      </c>
      <c r="G170" s="289"/>
      <c r="H170" s="289" t="s">
        <v>1125</v>
      </c>
      <c r="I170" s="289" t="s">
        <v>1077</v>
      </c>
      <c r="J170" s="289" t="s">
        <v>1126</v>
      </c>
      <c r="K170" s="337"/>
    </row>
    <row r="171" s="1" customFormat="1" ht="15" customHeight="1">
      <c r="B171" s="314"/>
      <c r="C171" s="289" t="s">
        <v>1023</v>
      </c>
      <c r="D171" s="289"/>
      <c r="E171" s="289"/>
      <c r="F171" s="312" t="s">
        <v>1075</v>
      </c>
      <c r="G171" s="289"/>
      <c r="H171" s="289" t="s">
        <v>1142</v>
      </c>
      <c r="I171" s="289" t="s">
        <v>1077</v>
      </c>
      <c r="J171" s="289" t="s">
        <v>1126</v>
      </c>
      <c r="K171" s="337"/>
    </row>
    <row r="172" s="1" customFormat="1" ht="15" customHeight="1">
      <c r="B172" s="314"/>
      <c r="C172" s="289" t="s">
        <v>1080</v>
      </c>
      <c r="D172" s="289"/>
      <c r="E172" s="289"/>
      <c r="F172" s="312" t="s">
        <v>1081</v>
      </c>
      <c r="G172" s="289"/>
      <c r="H172" s="289" t="s">
        <v>1142</v>
      </c>
      <c r="I172" s="289" t="s">
        <v>1077</v>
      </c>
      <c r="J172" s="289">
        <v>50</v>
      </c>
      <c r="K172" s="337"/>
    </row>
    <row r="173" s="1" customFormat="1" ht="15" customHeight="1">
      <c r="B173" s="314"/>
      <c r="C173" s="289" t="s">
        <v>1083</v>
      </c>
      <c r="D173" s="289"/>
      <c r="E173" s="289"/>
      <c r="F173" s="312" t="s">
        <v>1075</v>
      </c>
      <c r="G173" s="289"/>
      <c r="H173" s="289" t="s">
        <v>1142</v>
      </c>
      <c r="I173" s="289" t="s">
        <v>1085</v>
      </c>
      <c r="J173" s="289"/>
      <c r="K173" s="337"/>
    </row>
    <row r="174" s="1" customFormat="1" ht="15" customHeight="1">
      <c r="B174" s="314"/>
      <c r="C174" s="289" t="s">
        <v>1094</v>
      </c>
      <c r="D174" s="289"/>
      <c r="E174" s="289"/>
      <c r="F174" s="312" t="s">
        <v>1081</v>
      </c>
      <c r="G174" s="289"/>
      <c r="H174" s="289" t="s">
        <v>1142</v>
      </c>
      <c r="I174" s="289" t="s">
        <v>1077</v>
      </c>
      <c r="J174" s="289">
        <v>50</v>
      </c>
      <c r="K174" s="337"/>
    </row>
    <row r="175" s="1" customFormat="1" ht="15" customHeight="1">
      <c r="B175" s="314"/>
      <c r="C175" s="289" t="s">
        <v>1102</v>
      </c>
      <c r="D175" s="289"/>
      <c r="E175" s="289"/>
      <c r="F175" s="312" t="s">
        <v>1081</v>
      </c>
      <c r="G175" s="289"/>
      <c r="H175" s="289" t="s">
        <v>1142</v>
      </c>
      <c r="I175" s="289" t="s">
        <v>1077</v>
      </c>
      <c r="J175" s="289">
        <v>50</v>
      </c>
      <c r="K175" s="337"/>
    </row>
    <row r="176" s="1" customFormat="1" ht="15" customHeight="1">
      <c r="B176" s="314"/>
      <c r="C176" s="289" t="s">
        <v>1100</v>
      </c>
      <c r="D176" s="289"/>
      <c r="E176" s="289"/>
      <c r="F176" s="312" t="s">
        <v>1081</v>
      </c>
      <c r="G176" s="289"/>
      <c r="H176" s="289" t="s">
        <v>1142</v>
      </c>
      <c r="I176" s="289" t="s">
        <v>1077</v>
      </c>
      <c r="J176" s="289">
        <v>50</v>
      </c>
      <c r="K176" s="337"/>
    </row>
    <row r="177" s="1" customFormat="1" ht="15" customHeight="1">
      <c r="B177" s="314"/>
      <c r="C177" s="289" t="s">
        <v>110</v>
      </c>
      <c r="D177" s="289"/>
      <c r="E177" s="289"/>
      <c r="F177" s="312" t="s">
        <v>1075</v>
      </c>
      <c r="G177" s="289"/>
      <c r="H177" s="289" t="s">
        <v>1143</v>
      </c>
      <c r="I177" s="289" t="s">
        <v>1144</v>
      </c>
      <c r="J177" s="289"/>
      <c r="K177" s="337"/>
    </row>
    <row r="178" s="1" customFormat="1" ht="15" customHeight="1">
      <c r="B178" s="314"/>
      <c r="C178" s="289" t="s">
        <v>58</v>
      </c>
      <c r="D178" s="289"/>
      <c r="E178" s="289"/>
      <c r="F178" s="312" t="s">
        <v>1075</v>
      </c>
      <c r="G178" s="289"/>
      <c r="H178" s="289" t="s">
        <v>1145</v>
      </c>
      <c r="I178" s="289" t="s">
        <v>1146</v>
      </c>
      <c r="J178" s="289">
        <v>1</v>
      </c>
      <c r="K178" s="337"/>
    </row>
    <row r="179" s="1" customFormat="1" ht="15" customHeight="1">
      <c r="B179" s="314"/>
      <c r="C179" s="289" t="s">
        <v>54</v>
      </c>
      <c r="D179" s="289"/>
      <c r="E179" s="289"/>
      <c r="F179" s="312" t="s">
        <v>1075</v>
      </c>
      <c r="G179" s="289"/>
      <c r="H179" s="289" t="s">
        <v>1147</v>
      </c>
      <c r="I179" s="289" t="s">
        <v>1077</v>
      </c>
      <c r="J179" s="289">
        <v>20</v>
      </c>
      <c r="K179" s="337"/>
    </row>
    <row r="180" s="1" customFormat="1" ht="15" customHeight="1">
      <c r="B180" s="314"/>
      <c r="C180" s="289" t="s">
        <v>55</v>
      </c>
      <c r="D180" s="289"/>
      <c r="E180" s="289"/>
      <c r="F180" s="312" t="s">
        <v>1075</v>
      </c>
      <c r="G180" s="289"/>
      <c r="H180" s="289" t="s">
        <v>1148</v>
      </c>
      <c r="I180" s="289" t="s">
        <v>1077</v>
      </c>
      <c r="J180" s="289">
        <v>255</v>
      </c>
      <c r="K180" s="337"/>
    </row>
    <row r="181" s="1" customFormat="1" ht="15" customHeight="1">
      <c r="B181" s="314"/>
      <c r="C181" s="289" t="s">
        <v>111</v>
      </c>
      <c r="D181" s="289"/>
      <c r="E181" s="289"/>
      <c r="F181" s="312" t="s">
        <v>1075</v>
      </c>
      <c r="G181" s="289"/>
      <c r="H181" s="289" t="s">
        <v>1039</v>
      </c>
      <c r="I181" s="289" t="s">
        <v>1077</v>
      </c>
      <c r="J181" s="289">
        <v>10</v>
      </c>
      <c r="K181" s="337"/>
    </row>
    <row r="182" s="1" customFormat="1" ht="15" customHeight="1">
      <c r="B182" s="314"/>
      <c r="C182" s="289" t="s">
        <v>112</v>
      </c>
      <c r="D182" s="289"/>
      <c r="E182" s="289"/>
      <c r="F182" s="312" t="s">
        <v>1075</v>
      </c>
      <c r="G182" s="289"/>
      <c r="H182" s="289" t="s">
        <v>1149</v>
      </c>
      <c r="I182" s="289" t="s">
        <v>1110</v>
      </c>
      <c r="J182" s="289"/>
      <c r="K182" s="337"/>
    </row>
    <row r="183" s="1" customFormat="1" ht="15" customHeight="1">
      <c r="B183" s="314"/>
      <c r="C183" s="289" t="s">
        <v>1150</v>
      </c>
      <c r="D183" s="289"/>
      <c r="E183" s="289"/>
      <c r="F183" s="312" t="s">
        <v>1075</v>
      </c>
      <c r="G183" s="289"/>
      <c r="H183" s="289" t="s">
        <v>1151</v>
      </c>
      <c r="I183" s="289" t="s">
        <v>1110</v>
      </c>
      <c r="J183" s="289"/>
      <c r="K183" s="337"/>
    </row>
    <row r="184" s="1" customFormat="1" ht="15" customHeight="1">
      <c r="B184" s="314"/>
      <c r="C184" s="289" t="s">
        <v>1139</v>
      </c>
      <c r="D184" s="289"/>
      <c r="E184" s="289"/>
      <c r="F184" s="312" t="s">
        <v>1075</v>
      </c>
      <c r="G184" s="289"/>
      <c r="H184" s="289" t="s">
        <v>1152</v>
      </c>
      <c r="I184" s="289" t="s">
        <v>1110</v>
      </c>
      <c r="J184" s="289"/>
      <c r="K184" s="337"/>
    </row>
    <row r="185" s="1" customFormat="1" ht="15" customHeight="1">
      <c r="B185" s="314"/>
      <c r="C185" s="289" t="s">
        <v>114</v>
      </c>
      <c r="D185" s="289"/>
      <c r="E185" s="289"/>
      <c r="F185" s="312" t="s">
        <v>1081</v>
      </c>
      <c r="G185" s="289"/>
      <c r="H185" s="289" t="s">
        <v>1153</v>
      </c>
      <c r="I185" s="289" t="s">
        <v>1077</v>
      </c>
      <c r="J185" s="289">
        <v>50</v>
      </c>
      <c r="K185" s="337"/>
    </row>
    <row r="186" s="1" customFormat="1" ht="15" customHeight="1">
      <c r="B186" s="314"/>
      <c r="C186" s="289" t="s">
        <v>1154</v>
      </c>
      <c r="D186" s="289"/>
      <c r="E186" s="289"/>
      <c r="F186" s="312" t="s">
        <v>1081</v>
      </c>
      <c r="G186" s="289"/>
      <c r="H186" s="289" t="s">
        <v>1155</v>
      </c>
      <c r="I186" s="289" t="s">
        <v>1156</v>
      </c>
      <c r="J186" s="289"/>
      <c r="K186" s="337"/>
    </row>
    <row r="187" s="1" customFormat="1" ht="15" customHeight="1">
      <c r="B187" s="314"/>
      <c r="C187" s="289" t="s">
        <v>1157</v>
      </c>
      <c r="D187" s="289"/>
      <c r="E187" s="289"/>
      <c r="F187" s="312" t="s">
        <v>1081</v>
      </c>
      <c r="G187" s="289"/>
      <c r="H187" s="289" t="s">
        <v>1158</v>
      </c>
      <c r="I187" s="289" t="s">
        <v>1156</v>
      </c>
      <c r="J187" s="289"/>
      <c r="K187" s="337"/>
    </row>
    <row r="188" s="1" customFormat="1" ht="15" customHeight="1">
      <c r="B188" s="314"/>
      <c r="C188" s="289" t="s">
        <v>1159</v>
      </c>
      <c r="D188" s="289"/>
      <c r="E188" s="289"/>
      <c r="F188" s="312" t="s">
        <v>1081</v>
      </c>
      <c r="G188" s="289"/>
      <c r="H188" s="289" t="s">
        <v>1160</v>
      </c>
      <c r="I188" s="289" t="s">
        <v>1156</v>
      </c>
      <c r="J188" s="289"/>
      <c r="K188" s="337"/>
    </row>
    <row r="189" s="1" customFormat="1" ht="15" customHeight="1">
      <c r="B189" s="314"/>
      <c r="C189" s="350" t="s">
        <v>1161</v>
      </c>
      <c r="D189" s="289"/>
      <c r="E189" s="289"/>
      <c r="F189" s="312" t="s">
        <v>1081</v>
      </c>
      <c r="G189" s="289"/>
      <c r="H189" s="289" t="s">
        <v>1162</v>
      </c>
      <c r="I189" s="289" t="s">
        <v>1163</v>
      </c>
      <c r="J189" s="351" t="s">
        <v>1164</v>
      </c>
      <c r="K189" s="337"/>
    </row>
    <row r="190" s="17" customFormat="1" ht="15" customHeight="1">
      <c r="B190" s="352"/>
      <c r="C190" s="353" t="s">
        <v>1165</v>
      </c>
      <c r="D190" s="354"/>
      <c r="E190" s="354"/>
      <c r="F190" s="355" t="s">
        <v>1081</v>
      </c>
      <c r="G190" s="354"/>
      <c r="H190" s="354" t="s">
        <v>1166</v>
      </c>
      <c r="I190" s="354" t="s">
        <v>1163</v>
      </c>
      <c r="J190" s="356" t="s">
        <v>1164</v>
      </c>
      <c r="K190" s="357"/>
    </row>
    <row r="191" s="1" customFormat="1" ht="15" customHeight="1">
      <c r="B191" s="314"/>
      <c r="C191" s="350" t="s">
        <v>43</v>
      </c>
      <c r="D191" s="289"/>
      <c r="E191" s="289"/>
      <c r="F191" s="312" t="s">
        <v>1075</v>
      </c>
      <c r="G191" s="289"/>
      <c r="H191" s="286" t="s">
        <v>1167</v>
      </c>
      <c r="I191" s="289" t="s">
        <v>1168</v>
      </c>
      <c r="J191" s="289"/>
      <c r="K191" s="337"/>
    </row>
    <row r="192" s="1" customFormat="1" ht="15" customHeight="1">
      <c r="B192" s="314"/>
      <c r="C192" s="350" t="s">
        <v>1169</v>
      </c>
      <c r="D192" s="289"/>
      <c r="E192" s="289"/>
      <c r="F192" s="312" t="s">
        <v>1075</v>
      </c>
      <c r="G192" s="289"/>
      <c r="H192" s="289" t="s">
        <v>1170</v>
      </c>
      <c r="I192" s="289" t="s">
        <v>1110</v>
      </c>
      <c r="J192" s="289"/>
      <c r="K192" s="337"/>
    </row>
    <row r="193" s="1" customFormat="1" ht="15" customHeight="1">
      <c r="B193" s="314"/>
      <c r="C193" s="350" t="s">
        <v>1171</v>
      </c>
      <c r="D193" s="289"/>
      <c r="E193" s="289"/>
      <c r="F193" s="312" t="s">
        <v>1075</v>
      </c>
      <c r="G193" s="289"/>
      <c r="H193" s="289" t="s">
        <v>1172</v>
      </c>
      <c r="I193" s="289" t="s">
        <v>1110</v>
      </c>
      <c r="J193" s="289"/>
      <c r="K193" s="337"/>
    </row>
    <row r="194" s="1" customFormat="1" ht="15" customHeight="1">
      <c r="B194" s="314"/>
      <c r="C194" s="350" t="s">
        <v>1173</v>
      </c>
      <c r="D194" s="289"/>
      <c r="E194" s="289"/>
      <c r="F194" s="312" t="s">
        <v>1081</v>
      </c>
      <c r="G194" s="289"/>
      <c r="H194" s="289" t="s">
        <v>1174</v>
      </c>
      <c r="I194" s="289" t="s">
        <v>1110</v>
      </c>
      <c r="J194" s="289"/>
      <c r="K194" s="337"/>
    </row>
    <row r="195" s="1" customFormat="1" ht="15" customHeight="1">
      <c r="B195" s="343"/>
      <c r="C195" s="358"/>
      <c r="D195" s="323"/>
      <c r="E195" s="323"/>
      <c r="F195" s="323"/>
      <c r="G195" s="323"/>
      <c r="H195" s="323"/>
      <c r="I195" s="323"/>
      <c r="J195" s="323"/>
      <c r="K195" s="344"/>
    </row>
    <row r="196" s="1" customFormat="1" ht="18.75" customHeight="1">
      <c r="B196" s="325"/>
      <c r="C196" s="335"/>
      <c r="D196" s="335"/>
      <c r="E196" s="335"/>
      <c r="F196" s="345"/>
      <c r="G196" s="335"/>
      <c r="H196" s="335"/>
      <c r="I196" s="335"/>
      <c r="J196" s="335"/>
      <c r="K196" s="325"/>
    </row>
    <row r="197" s="1" customFormat="1" ht="18.75" customHeight="1">
      <c r="B197" s="325"/>
      <c r="C197" s="335"/>
      <c r="D197" s="335"/>
      <c r="E197" s="335"/>
      <c r="F197" s="345"/>
      <c r="G197" s="335"/>
      <c r="H197" s="335"/>
      <c r="I197" s="335"/>
      <c r="J197" s="335"/>
      <c r="K197" s="325"/>
    </row>
    <row r="198" s="1" customFormat="1" ht="18.75" customHeight="1">
      <c r="B198" s="297"/>
      <c r="C198" s="297"/>
      <c r="D198" s="297"/>
      <c r="E198" s="297"/>
      <c r="F198" s="297"/>
      <c r="G198" s="297"/>
      <c r="H198" s="297"/>
      <c r="I198" s="297"/>
      <c r="J198" s="297"/>
      <c r="K198" s="297"/>
    </row>
    <row r="199" s="1" customFormat="1" ht="13.5">
      <c r="B199" s="276"/>
      <c r="C199" s="277"/>
      <c r="D199" s="277"/>
      <c r="E199" s="277"/>
      <c r="F199" s="277"/>
      <c r="G199" s="277"/>
      <c r="H199" s="277"/>
      <c r="I199" s="277"/>
      <c r="J199" s="277"/>
      <c r="K199" s="278"/>
    </row>
    <row r="200" s="1" customFormat="1" ht="21">
      <c r="B200" s="279"/>
      <c r="C200" s="280" t="s">
        <v>1175</v>
      </c>
      <c r="D200" s="280"/>
      <c r="E200" s="280"/>
      <c r="F200" s="280"/>
      <c r="G200" s="280"/>
      <c r="H200" s="280"/>
      <c r="I200" s="280"/>
      <c r="J200" s="280"/>
      <c r="K200" s="281"/>
    </row>
    <row r="201" s="1" customFormat="1" ht="25.5" customHeight="1">
      <c r="B201" s="279"/>
      <c r="C201" s="359" t="s">
        <v>1176</v>
      </c>
      <c r="D201" s="359"/>
      <c r="E201" s="359"/>
      <c r="F201" s="359" t="s">
        <v>1177</v>
      </c>
      <c r="G201" s="360"/>
      <c r="H201" s="359" t="s">
        <v>1178</v>
      </c>
      <c r="I201" s="359"/>
      <c r="J201" s="359"/>
      <c r="K201" s="281"/>
    </row>
    <row r="202" s="1" customFormat="1" ht="5.25" customHeight="1">
      <c r="B202" s="314"/>
      <c r="C202" s="309"/>
      <c r="D202" s="309"/>
      <c r="E202" s="309"/>
      <c r="F202" s="309"/>
      <c r="G202" s="335"/>
      <c r="H202" s="309"/>
      <c r="I202" s="309"/>
      <c r="J202" s="309"/>
      <c r="K202" s="337"/>
    </row>
    <row r="203" s="1" customFormat="1" ht="15" customHeight="1">
      <c r="B203" s="314"/>
      <c r="C203" s="289" t="s">
        <v>1168</v>
      </c>
      <c r="D203" s="289"/>
      <c r="E203" s="289"/>
      <c r="F203" s="312" t="s">
        <v>44</v>
      </c>
      <c r="G203" s="289"/>
      <c r="H203" s="289" t="s">
        <v>1179</v>
      </c>
      <c r="I203" s="289"/>
      <c r="J203" s="289"/>
      <c r="K203" s="337"/>
    </row>
    <row r="204" s="1" customFormat="1" ht="15" customHeight="1">
      <c r="B204" s="314"/>
      <c r="C204" s="289"/>
      <c r="D204" s="289"/>
      <c r="E204" s="289"/>
      <c r="F204" s="312" t="s">
        <v>45</v>
      </c>
      <c r="G204" s="289"/>
      <c r="H204" s="289" t="s">
        <v>1180</v>
      </c>
      <c r="I204" s="289"/>
      <c r="J204" s="289"/>
      <c r="K204" s="337"/>
    </row>
    <row r="205" s="1" customFormat="1" ht="15" customHeight="1">
      <c r="B205" s="314"/>
      <c r="C205" s="289"/>
      <c r="D205" s="289"/>
      <c r="E205" s="289"/>
      <c r="F205" s="312" t="s">
        <v>48</v>
      </c>
      <c r="G205" s="289"/>
      <c r="H205" s="289" t="s">
        <v>1181</v>
      </c>
      <c r="I205" s="289"/>
      <c r="J205" s="289"/>
      <c r="K205" s="337"/>
    </row>
    <row r="206" s="1" customFormat="1" ht="15" customHeight="1">
      <c r="B206" s="314"/>
      <c r="C206" s="289"/>
      <c r="D206" s="289"/>
      <c r="E206" s="289"/>
      <c r="F206" s="312" t="s">
        <v>46</v>
      </c>
      <c r="G206" s="289"/>
      <c r="H206" s="289" t="s">
        <v>1182</v>
      </c>
      <c r="I206" s="289"/>
      <c r="J206" s="289"/>
      <c r="K206" s="337"/>
    </row>
    <row r="207" s="1" customFormat="1" ht="15" customHeight="1">
      <c r="B207" s="314"/>
      <c r="C207" s="289"/>
      <c r="D207" s="289"/>
      <c r="E207" s="289"/>
      <c r="F207" s="312" t="s">
        <v>47</v>
      </c>
      <c r="G207" s="289"/>
      <c r="H207" s="289" t="s">
        <v>1183</v>
      </c>
      <c r="I207" s="289"/>
      <c r="J207" s="289"/>
      <c r="K207" s="337"/>
    </row>
    <row r="208" s="1" customFormat="1" ht="15" customHeight="1">
      <c r="B208" s="314"/>
      <c r="C208" s="289"/>
      <c r="D208" s="289"/>
      <c r="E208" s="289"/>
      <c r="F208" s="312"/>
      <c r="G208" s="289"/>
      <c r="H208" s="289"/>
      <c r="I208" s="289"/>
      <c r="J208" s="289"/>
      <c r="K208" s="337"/>
    </row>
    <row r="209" s="1" customFormat="1" ht="15" customHeight="1">
      <c r="B209" s="314"/>
      <c r="C209" s="289" t="s">
        <v>1122</v>
      </c>
      <c r="D209" s="289"/>
      <c r="E209" s="289"/>
      <c r="F209" s="312" t="s">
        <v>80</v>
      </c>
      <c r="G209" s="289"/>
      <c r="H209" s="289" t="s">
        <v>1184</v>
      </c>
      <c r="I209" s="289"/>
      <c r="J209" s="289"/>
      <c r="K209" s="337"/>
    </row>
    <row r="210" s="1" customFormat="1" ht="15" customHeight="1">
      <c r="B210" s="314"/>
      <c r="C210" s="289"/>
      <c r="D210" s="289"/>
      <c r="E210" s="289"/>
      <c r="F210" s="312" t="s">
        <v>1017</v>
      </c>
      <c r="G210" s="289"/>
      <c r="H210" s="289" t="s">
        <v>1018</v>
      </c>
      <c r="I210" s="289"/>
      <c r="J210" s="289"/>
      <c r="K210" s="337"/>
    </row>
    <row r="211" s="1" customFormat="1" ht="15" customHeight="1">
      <c r="B211" s="314"/>
      <c r="C211" s="289"/>
      <c r="D211" s="289"/>
      <c r="E211" s="289"/>
      <c r="F211" s="312" t="s">
        <v>1015</v>
      </c>
      <c r="G211" s="289"/>
      <c r="H211" s="289" t="s">
        <v>1185</v>
      </c>
      <c r="I211" s="289"/>
      <c r="J211" s="289"/>
      <c r="K211" s="337"/>
    </row>
    <row r="212" s="1" customFormat="1" ht="15" customHeight="1">
      <c r="B212" s="361"/>
      <c r="C212" s="289"/>
      <c r="D212" s="289"/>
      <c r="E212" s="289"/>
      <c r="F212" s="312" t="s">
        <v>1019</v>
      </c>
      <c r="G212" s="350"/>
      <c r="H212" s="341" t="s">
        <v>1020</v>
      </c>
      <c r="I212" s="341"/>
      <c r="J212" s="341"/>
      <c r="K212" s="362"/>
    </row>
    <row r="213" s="1" customFormat="1" ht="15" customHeight="1">
      <c r="B213" s="361"/>
      <c r="C213" s="289"/>
      <c r="D213" s="289"/>
      <c r="E213" s="289"/>
      <c r="F213" s="312" t="s">
        <v>1021</v>
      </c>
      <c r="G213" s="350"/>
      <c r="H213" s="341" t="s">
        <v>1186</v>
      </c>
      <c r="I213" s="341"/>
      <c r="J213" s="341"/>
      <c r="K213" s="362"/>
    </row>
    <row r="214" s="1" customFormat="1" ht="15" customHeight="1">
      <c r="B214" s="361"/>
      <c r="C214" s="289"/>
      <c r="D214" s="289"/>
      <c r="E214" s="289"/>
      <c r="F214" s="312"/>
      <c r="G214" s="350"/>
      <c r="H214" s="341"/>
      <c r="I214" s="341"/>
      <c r="J214" s="341"/>
      <c r="K214" s="362"/>
    </row>
    <row r="215" s="1" customFormat="1" ht="15" customHeight="1">
      <c r="B215" s="361"/>
      <c r="C215" s="289" t="s">
        <v>1146</v>
      </c>
      <c r="D215" s="289"/>
      <c r="E215" s="289"/>
      <c r="F215" s="312">
        <v>1</v>
      </c>
      <c r="G215" s="350"/>
      <c r="H215" s="341" t="s">
        <v>1187</v>
      </c>
      <c r="I215" s="341"/>
      <c r="J215" s="341"/>
      <c r="K215" s="362"/>
    </row>
    <row r="216" s="1" customFormat="1" ht="15" customHeight="1">
      <c r="B216" s="361"/>
      <c r="C216" s="289"/>
      <c r="D216" s="289"/>
      <c r="E216" s="289"/>
      <c r="F216" s="312">
        <v>2</v>
      </c>
      <c r="G216" s="350"/>
      <c r="H216" s="341" t="s">
        <v>1188</v>
      </c>
      <c r="I216" s="341"/>
      <c r="J216" s="341"/>
      <c r="K216" s="362"/>
    </row>
    <row r="217" s="1" customFormat="1" ht="15" customHeight="1">
      <c r="B217" s="361"/>
      <c r="C217" s="289"/>
      <c r="D217" s="289"/>
      <c r="E217" s="289"/>
      <c r="F217" s="312">
        <v>3</v>
      </c>
      <c r="G217" s="350"/>
      <c r="H217" s="341" t="s">
        <v>1189</v>
      </c>
      <c r="I217" s="341"/>
      <c r="J217" s="341"/>
      <c r="K217" s="362"/>
    </row>
    <row r="218" s="1" customFormat="1" ht="15" customHeight="1">
      <c r="B218" s="361"/>
      <c r="C218" s="289"/>
      <c r="D218" s="289"/>
      <c r="E218" s="289"/>
      <c r="F218" s="312">
        <v>4</v>
      </c>
      <c r="G218" s="350"/>
      <c r="H218" s="341" t="s">
        <v>1190</v>
      </c>
      <c r="I218" s="341"/>
      <c r="J218" s="341"/>
      <c r="K218" s="362"/>
    </row>
    <row r="219" s="1" customFormat="1" ht="12.75" customHeight="1">
      <c r="B219" s="363"/>
      <c r="C219" s="364"/>
      <c r="D219" s="364"/>
      <c r="E219" s="364"/>
      <c r="F219" s="364"/>
      <c r="G219" s="364"/>
      <c r="H219" s="364"/>
      <c r="I219" s="364"/>
      <c r="J219" s="364"/>
      <c r="K219" s="365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LENKA\lenka</dc:creator>
  <cp:lastModifiedBy>LENKA\lenka</cp:lastModifiedBy>
  <dcterms:created xsi:type="dcterms:W3CDTF">2025-06-30T07:08:16Z</dcterms:created>
  <dcterms:modified xsi:type="dcterms:W3CDTF">2025-06-30T07:08:20Z</dcterms:modified>
</cp:coreProperties>
</file>