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dlicka\Documents\a) Souvislé opravy\Souvislé úpravy 2025\Velkoplošné opravy\Sil. III-4667 Smolkov - Hrabyně\"/>
    </mc:Choice>
  </mc:AlternateContent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Pol'!$A$1:$Y$47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G41" i="1"/>
  <c r="F41" i="1"/>
  <c r="G40" i="1"/>
  <c r="F40" i="1"/>
  <c r="H40" i="1" s="1"/>
  <c r="I40" i="1" s="1"/>
  <c r="G39" i="1"/>
  <c r="F39" i="1"/>
  <c r="G37" i="12"/>
  <c r="G8" i="12"/>
  <c r="V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O8" i="12" s="1"/>
  <c r="Q13" i="12"/>
  <c r="V13" i="12"/>
  <c r="G15" i="12"/>
  <c r="K15" i="12"/>
  <c r="O15" i="12"/>
  <c r="G16" i="12"/>
  <c r="I16" i="12"/>
  <c r="I15" i="12" s="1"/>
  <c r="K16" i="12"/>
  <c r="M16" i="12"/>
  <c r="M15" i="12" s="1"/>
  <c r="O16" i="12"/>
  <c r="Q16" i="12"/>
  <c r="Q15" i="12" s="1"/>
  <c r="V16" i="12"/>
  <c r="V15" i="12" s="1"/>
  <c r="G20" i="12"/>
  <c r="I20" i="12"/>
  <c r="K20" i="12"/>
  <c r="M20" i="12"/>
  <c r="O20" i="12"/>
  <c r="Q20" i="12"/>
  <c r="V20" i="12"/>
  <c r="G23" i="12"/>
  <c r="I23" i="12"/>
  <c r="K23" i="12"/>
  <c r="M23" i="12"/>
  <c r="O23" i="12"/>
  <c r="Q23" i="12"/>
  <c r="V23" i="12"/>
  <c r="G25" i="12"/>
  <c r="O25" i="12"/>
  <c r="Q25" i="12"/>
  <c r="V25" i="12"/>
  <c r="G26" i="12"/>
  <c r="M26" i="12" s="1"/>
  <c r="M25" i="12" s="1"/>
  <c r="I26" i="12"/>
  <c r="I25" i="12" s="1"/>
  <c r="K26" i="12"/>
  <c r="K25" i="12" s="1"/>
  <c r="O26" i="12"/>
  <c r="Q26" i="12"/>
  <c r="V26" i="12"/>
  <c r="G28" i="12"/>
  <c r="K28" i="12"/>
  <c r="V28" i="12"/>
  <c r="G29" i="12"/>
  <c r="I29" i="12"/>
  <c r="I28" i="12" s="1"/>
  <c r="K29" i="12"/>
  <c r="M29" i="12"/>
  <c r="M28" i="12" s="1"/>
  <c r="O29" i="12"/>
  <c r="O28" i="12" s="1"/>
  <c r="Q29" i="12"/>
  <c r="Q28" i="12" s="1"/>
  <c r="V29" i="12"/>
  <c r="G31" i="12"/>
  <c r="I31" i="12"/>
  <c r="K31" i="12"/>
  <c r="O31" i="12"/>
  <c r="G32" i="12"/>
  <c r="I32" i="12"/>
  <c r="K32" i="12"/>
  <c r="M32" i="12"/>
  <c r="M31" i="12" s="1"/>
  <c r="O32" i="12"/>
  <c r="Q32" i="12"/>
  <c r="Q31" i="12" s="1"/>
  <c r="V32" i="12"/>
  <c r="V31" i="12" s="1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AE37" i="12"/>
  <c r="I20" i="1"/>
  <c r="I19" i="1"/>
  <c r="I18" i="1"/>
  <c r="I17" i="1"/>
  <c r="I16" i="1"/>
  <c r="I57" i="1"/>
  <c r="J56" i="1" s="1"/>
  <c r="F42" i="1"/>
  <c r="G42" i="1"/>
  <c r="G25" i="1" s="1"/>
  <c r="A25" i="1" s="1"/>
  <c r="H39" i="1"/>
  <c r="H42" i="1" s="1"/>
  <c r="J53" i="1" l="1"/>
  <c r="J54" i="1"/>
  <c r="J55" i="1"/>
  <c r="J52" i="1"/>
  <c r="J57" i="1" s="1"/>
  <c r="H41" i="1"/>
  <c r="I41" i="1" s="1"/>
  <c r="A26" i="1"/>
  <c r="G26" i="1"/>
  <c r="G28" i="1"/>
  <c r="G23" i="1"/>
  <c r="AF37" i="12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J40" i="1"/>
  <c r="J41" i="1"/>
  <c r="J39" i="1"/>
  <c r="J42" i="1" s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jedlicka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<sst xmlns="http://schemas.openxmlformats.org/spreadsheetml/2006/main" count="276" uniqueCount="154">
  <si>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</si>
  <si>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</si>
  <si>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</si>
  <si>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</si>
  <si>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</si>
  <si>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</si>
  <si>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</si>
  <si>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</si>
  <si>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</si>
  <si>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</si>
  <si>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</si>
  <si>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</si>
  <si>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</si>
  <si>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</si>
  <si>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</si>
  <si>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</si>
  <si>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</si>
  <si>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</si>
  <si>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</si>
  <si>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</si>
  <si>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</si>
  <si>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</si>
  <si>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</si>
  <si>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</si>
  <si>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</si>
  <si>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</si>
  <si>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</si>
  <si>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</si>
  <si>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</si>
  <si>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</si>
  <si>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</si>
  <si>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</si>
  <si>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</si>
  <si>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</si>
  <si>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</si>
  <si>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</si>
  <si>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</si>
  <si>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</si>
  <si>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</si>
  <si>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</si>
  <si>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</si>
  <si>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</si>
  <si>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</si>
  <si>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</si>
  <si>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Oprava povrchu silnice III/4667 Smolkov - Hrabyně: km 0,137 - 0,550</t>
  </si>
  <si>
    <t>Objekt:</t>
  </si>
  <si>
    <t>Rozpočet:</t>
  </si>
  <si>
    <t>001</t>
  </si>
  <si>
    <t>Stavba</t>
  </si>
  <si>
    <t>Celkem za stavbu</t>
  </si>
  <si>
    <t>CZK</t>
  </si>
  <si>
    <t>#POPS</t>
  </si>
  <si>
    <t>Popis stavby: 001 - Oprava povrchu silnice III/4667 Smolkov - Hrabyně: km 0,137 - 0,550</t>
  </si>
  <si>
    <t>#POPO</t>
  </si>
  <si>
    <t>Popis objektu: 01 - Oprava povrchu silnice III/4667 Smolkov - Hrabyně: km 0,137 - 0,550</t>
  </si>
  <si>
    <t>#POPR</t>
  </si>
  <si>
    <t>Popis rozpočtu: 01 - Oprava povrchu silnice III/4667 Smolkov - Hrabyně: km 0,137 - 0,550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</si>
  <si>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</si>
  <si>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</si>
  <si>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</si>
  <si>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</si>
  <si>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</si>
  <si>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</si>
  <si>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</si>
  <si>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</si>
  <si>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93</t>
  </si>
  <si>
    <t>Dokončovací práce inženýrských staveb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</si>
  <si>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</si>
  <si>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</si>
  <si>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</si>
  <si>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</si>
  <si>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</si>
  <si>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</si>
  <si>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</si>
  <si>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</si>
  <si>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</si>
  <si>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</si>
  <si>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</si>
  <si>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</si>
  <si>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</si>
  <si>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</si>
  <si>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</si>
  <si>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</si>
  <si>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</si>
  <si>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</si>
  <si>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</si>
  <si>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</si>
  <si>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</si>
  <si>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</si>
  <si>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</si>
  <si>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</si>
  <si>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</si>
  <si>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</si>
  <si>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</si>
  <si>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</si>
  <si>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</si>
  <si>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</si>
  <si>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</si>
  <si>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</si>
  <si>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</si>
  <si>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113151214R00</t>
  </si>
  <si>
    <t>Fréz.živič.krytu nad 500 m2, bez překážek, tl.5 cm</t>
  </si>
  <si>
    <t>m2</t>
  </si>
  <si>
    <t>RTS 25/ I</t>
  </si>
  <si>
    <t>Práce</t>
  </si>
  <si>
    <t>Běžná</t>
  </si>
  <si>
    <t>POL1_</t>
  </si>
  <si>
    <t>Frézování pro ACL 16+ v tl. 50 mm: : 1950,0*0,4</t>
  </si>
  <si>
    <t>VV</t>
  </si>
  <si>
    <t>Zafrézování na ZÚ a KÚ v tl. 50 mm: : 2*5,0*5,0</t>
  </si>
  <si>
    <t>02720OA0</t>
  </si>
  <si>
    <t>POMOC PRÁCE ZŘÍZ NEBO ZAJIŠŤ REGULACI A OCHRANU DOPRAVY, VYŘÍZENÍ STANOVENÍ PŘECH. ÚPRAVY PROVOZU</t>
  </si>
  <si>
    <t>KPL</t>
  </si>
  <si>
    <t>Indiv</t>
  </si>
  <si>
    <t>Agregovaná položka</t>
  </si>
  <si>
    <t>POL2_</t>
  </si>
  <si>
    <t>02610    OA0</t>
  </si>
  <si>
    <t>ZKOUŠENÍ KONSTRUKCÍ A PRACÍ ZKUŠEBNOU ZHOTOVITELE - 3 KONTROLNÍ VÝVRTY + PLANOGRAF</t>
  </si>
  <si>
    <t>kompl</t>
  </si>
  <si>
    <t>572211OA0</t>
  </si>
  <si>
    <t>SPOJOVACÍ POSTŘIK Z ASFALTU DO 0,5KG/M2</t>
  </si>
  <si>
    <t>M2</t>
  </si>
  <si>
    <t>EXP 24</t>
  </si>
  <si>
    <t>'Spoj. postřk pod ACO 11+: : 1950,0</t>
  </si>
  <si>
    <t>'Spoj. postřk pod ACL 16+: : 780,0</t>
  </si>
  <si>
    <t>Spoj. postik pod zafrézování úseku: : 2*5,0*5,0</t>
  </si>
  <si>
    <t>574A43OA0</t>
  </si>
  <si>
    <t>ASFALTOVÝ BETON PRO OBRUSNÉ VRSTVY ACO 11 TL. 50MM, VČ. ZAPRAVENÍ PRAC. SPOJÚ A GEODET. ZAMĚŘENÍ</t>
  </si>
  <si>
    <t>ACO11+ : : 1950,0</t>
  </si>
  <si>
    <t>Zafrézování na ZÚ a KÚ: : 2*5,0*5,0</t>
  </si>
  <si>
    <t>574C45OA0</t>
  </si>
  <si>
    <t>ASFALTOVÝ BETON PRO LOŽNÍ VRSTVY ACL 16 TL. 50MM, VČETNĚ GEODET. ZAMĚŘENÍ.</t>
  </si>
  <si>
    <t>ACL 16+: : 780,0</t>
  </si>
  <si>
    <t>915221OA0</t>
  </si>
  <si>
    <t>VODOR DOPRAV ZNAČ PLASTEM STRUKTURÁLNÍ NEHLUČNÉ - DODÁVKA A POKLÁDKA, VČETNĚ PŘEDZNAČENÍ</t>
  </si>
  <si>
    <t>Vodící proužek š. 0,25m: : 2*413,0*0,125</t>
  </si>
  <si>
    <t>93818OA0</t>
  </si>
  <si>
    <t>OČIŠTĚNÍ ASFALT VOZOVEK ZAMETENÍM, včetně odvozu a poplatku za skládku.</t>
  </si>
  <si>
    <t>ZAMETÁNÍ POD ASFALTY: : 1950,0 + 780,0 + 50,0</t>
  </si>
  <si>
    <t>979091221R00</t>
  </si>
  <si>
    <t>Vodorovné přemístění suti za každý další 1 km</t>
  </si>
  <si>
    <t>t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</si>
  <si>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</si>
  <si>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</si>
  <si>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</si>
  <si>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</si>
  <si>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</si>
  <si>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POP</t>
  </si>
  <si>
    <t>979990121R00</t>
  </si>
  <si>
    <t>Poplatek za uložení suti - frézovaný materiál, skupina odpadu 170302 (O)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</si>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</sst>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4.9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47</v>
      </c>
      <c r="E2" s="115" t="s">
        <v>44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5534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SUMIF(F52:F56,A16,I52:I56)+SUMIF(F52:F56,"PSU",I52:I56)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SUMIF(F52:F56,A17,I52:I56)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SUMIF(F52:F56,A18,I52:I56)</f>
        <v>0</v>
      </c>
      <c r="J18" s="85"/>
    </row>
    <row r="19" spans="1:10" ht="23.25" customHeight="1" x14ac:dyDescent="0.2">
      <c r="A19" s="196" t="s">
        <v>70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SUMIF(F52:F56,A19,I52:I56)</f>
        <v>0</v>
      </c>
      <c r="J19" s="85"/>
    </row>
    <row r="20" spans="1:10" ht="23.25" customHeight="1" x14ac:dyDescent="0.2">
      <c r="A20" s="196" t="s">
        <v>71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SUMIF(F52:F56,A20,I52:I56)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48</v>
      </c>
      <c r="C39" s="147"/>
      <c r="D39" s="147"/>
      <c r="E39" s="147"/>
      <c r="F39" s="148">
        <f>'01 01 Pol'!AE37</f>
        <v>0</v>
      </c>
      <c r="G39" s="149">
        <f>'01 01 Pol'!AF37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43</v>
      </c>
      <c r="C40" s="153" t="s">
        <v>44</v>
      </c>
      <c r="D40" s="153"/>
      <c r="E40" s="153"/>
      <c r="F40" s="154">
        <f>'01 01 Pol'!AE37</f>
        <v>0</v>
      </c>
      <c r="G40" s="155">
        <f>'01 01 Pol'!AF37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'01 01 Pol'!AE37</f>
        <v>0</v>
      </c>
      <c r="G41" s="150">
        <f>'01 01 Pol'!AF37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49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">
      <c r="A44" t="s">
        <v>51</v>
      </c>
      <c r="B44" t="s">
        <v>52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9" spans="1:10" ht="15.75" x14ac:dyDescent="0.25">
      <c r="B49" s="175" t="s">
        <v>57</v>
      </c>
    </row>
    <row r="51" spans="1:10" ht="25.5" customHeight="1" x14ac:dyDescent="0.2">
      <c r="A51" s="177"/>
      <c r="B51" s="180" t="s">
        <v>18</v>
      </c>
      <c r="C51" s="180" t="s">
        <v>6</v>
      </c>
      <c r="D51" s="181"/>
      <c r="E51" s="181"/>
      <c r="F51" s="182" t="s">
        <v>58</v>
      </c>
      <c r="G51" s="182"/>
      <c r="H51" s="182"/>
      <c r="I51" s="182" t="s">
        <v>31</v>
      </c>
      <c r="J51" s="182" t="s">
        <v>0</v>
      </c>
    </row>
    <row r="52" spans="1:10" ht="36.75" customHeight="1" x14ac:dyDescent="0.2">
      <c r="A52" s="178"/>
      <c r="B52" s="183" t="s">
        <v>59</v>
      </c>
      <c r="C52" s="184" t="s">
        <v>60</v>
      </c>
      <c r="D52" s="185"/>
      <c r="E52" s="185"/>
      <c r="F52" s="192" t="s">
        <v>26</v>
      </c>
      <c r="G52" s="193"/>
      <c r="H52" s="193"/>
      <c r="I52" s="193">
        <f>'01 01 Pol'!G8</f>
        <v>0</v>
      </c>
      <c r="J52" s="189" t="str">
        <f>IF(I57=0,"",I52/I57*100)</f>
        <v/>
      </c>
    </row>
    <row r="53" spans="1:10" ht="36.75" customHeight="1" x14ac:dyDescent="0.2">
      <c r="A53" s="178"/>
      <c r="B53" s="183" t="s">
        <v>61</v>
      </c>
      <c r="C53" s="184" t="s">
        <v>62</v>
      </c>
      <c r="D53" s="185"/>
      <c r="E53" s="185"/>
      <c r="F53" s="192" t="s">
        <v>26</v>
      </c>
      <c r="G53" s="193"/>
      <c r="H53" s="193"/>
      <c r="I53" s="193">
        <f>'01 01 Pol'!G15</f>
        <v>0</v>
      </c>
      <c r="J53" s="189" t="str">
        <f>IF(I57=0,"",I53/I57*100)</f>
        <v/>
      </c>
    </row>
    <row r="54" spans="1:10" ht="36.75" customHeight="1" x14ac:dyDescent="0.2">
      <c r="A54" s="178"/>
      <c r="B54" s="183" t="s">
        <v>63</v>
      </c>
      <c r="C54" s="184" t="s">
        <v>64</v>
      </c>
      <c r="D54" s="185"/>
      <c r="E54" s="185"/>
      <c r="F54" s="192" t="s">
        <v>26</v>
      </c>
      <c r="G54" s="193"/>
      <c r="H54" s="193"/>
      <c r="I54" s="193">
        <f>'01 01 Pol'!G25</f>
        <v>0</v>
      </c>
      <c r="J54" s="189" t="str">
        <f>IF(I57=0,"",I54/I57*100)</f>
        <v/>
      </c>
    </row>
    <row r="55" spans="1:10" ht="36.75" customHeight="1" x14ac:dyDescent="0.2">
      <c r="A55" s="178"/>
      <c r="B55" s="183" t="s">
        <v>65</v>
      </c>
      <c r="C55" s="184" t="s">
        <v>66</v>
      </c>
      <c r="D55" s="185"/>
      <c r="E55" s="185"/>
      <c r="F55" s="192" t="s">
        <v>26</v>
      </c>
      <c r="G55" s="193"/>
      <c r="H55" s="193"/>
      <c r="I55" s="193">
        <f>'01 01 Pol'!G28</f>
        <v>0</v>
      </c>
      <c r="J55" s="189" t="str">
        <f>IF(I57=0,"",I55/I57*100)</f>
        <v/>
      </c>
    </row>
    <row r="56" spans="1:10" ht="36.75" customHeight="1" x14ac:dyDescent="0.2">
      <c r="A56" s="178"/>
      <c r="B56" s="183" t="s">
        <v>67</v>
      </c>
      <c r="C56" s="184" t="s">
        <v>68</v>
      </c>
      <c r="D56" s="185"/>
      <c r="E56" s="185"/>
      <c r="F56" s="192" t="s">
        <v>69</v>
      </c>
      <c r="G56" s="193"/>
      <c r="H56" s="193"/>
      <c r="I56" s="193">
        <f>'01 01 Pol'!G31</f>
        <v>0</v>
      </c>
      <c r="J56" s="189" t="str">
        <f>IF(I57=0,"",I56/I57*100)</f>
        <v/>
      </c>
    </row>
    <row r="57" spans="1:10" ht="25.5" customHeight="1" x14ac:dyDescent="0.2">
      <c r="A57" s="179"/>
      <c r="B57" s="186" t="s">
        <v>1</v>
      </c>
      <c r="C57" s="187"/>
      <c r="D57" s="188"/>
      <c r="E57" s="188"/>
      <c r="F57" s="194"/>
      <c r="G57" s="195"/>
      <c r="H57" s="195"/>
      <c r="I57" s="195">
        <f>SUM(I52:I56)</f>
        <v>0</v>
      </c>
      <c r="J57" s="190">
        <f>SUM(J52:J56)</f>
        <v>0</v>
      </c>
    </row>
    <row r="58" spans="1:10" x14ac:dyDescent="0.2">
      <c r="F58" s="135"/>
      <c r="G58" s="135"/>
      <c r="H58" s="135"/>
      <c r="I58" s="135"/>
      <c r="J58" s="191"/>
    </row>
    <row r="59" spans="1:10" x14ac:dyDescent="0.2">
      <c r="F59" s="135"/>
      <c r="G59" s="135"/>
      <c r="H59" s="135"/>
      <c r="I59" s="135"/>
      <c r="J59" s="191"/>
    </row>
    <row r="60" spans="1:10" x14ac:dyDescent="0.2">
      <c r="F60" s="135"/>
      <c r="G60" s="135"/>
      <c r="H60" s="135"/>
      <c r="I60" s="135"/>
      <c r="J60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3:E53"/>
    <mergeCell ref="C54:E54"/>
    <mergeCell ref="C55:E55"/>
    <mergeCell ref="C56:E56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72</v>
      </c>
    </row>
    <row r="2" spans="1:60" ht="24.95" customHeight="1" x14ac:dyDescent="0.2">
      <c r="A2" s="198" t="s">
        <v>8</v>
      </c>
      <c r="B2" s="49" t="s">
        <v>47</v>
      </c>
      <c r="C2" s="201" t="s">
        <v>44</v>
      </c>
      <c r="D2" s="199"/>
      <c r="E2" s="199"/>
      <c r="F2" s="199"/>
      <c r="G2" s="200"/>
      <c r="AG2" t="s">
        <v>73</v>
      </c>
    </row>
    <row r="3" spans="1:60" ht="24.95" customHeight="1" x14ac:dyDescent="0.2">
      <c r="A3" s="198" t="s">
        <v>9</v>
      </c>
      <c r="B3" s="49" t="s">
        <v>43</v>
      </c>
      <c r="C3" s="201" t="s">
        <v>44</v>
      </c>
      <c r="D3" s="199"/>
      <c r="E3" s="199"/>
      <c r="F3" s="199"/>
      <c r="G3" s="200"/>
      <c r="AC3" s="176" t="s">
        <v>73</v>
      </c>
      <c r="AG3" t="s">
        <v>74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75</v>
      </c>
    </row>
    <row r="5" spans="1:60" x14ac:dyDescent="0.2">
      <c r="D5" s="10"/>
    </row>
    <row r="6" spans="1:60" ht="38.25" x14ac:dyDescent="0.2">
      <c r="A6" s="208" t="s">
        <v>76</v>
      </c>
      <c r="B6" s="210" t="s">
        <v>77</v>
      </c>
      <c r="C6" s="210" t="s">
        <v>78</v>
      </c>
      <c r="D6" s="209" t="s">
        <v>79</v>
      </c>
      <c r="E6" s="208" t="s">
        <v>80</v>
      </c>
      <c r="F6" s="207" t="s">
        <v>81</v>
      </c>
      <c r="G6" s="208" t="s">
        <v>31</v>
      </c>
      <c r="H6" s="211" t="s">
        <v>32</v>
      </c>
      <c r="I6" s="211" t="s">
        <v>82</v>
      </c>
      <c r="J6" s="211" t="s">
        <v>33</v>
      </c>
      <c r="K6" s="211" t="s">
        <v>83</v>
      </c>
      <c r="L6" s="211" t="s">
        <v>84</v>
      </c>
      <c r="M6" s="211" t="s">
        <v>85</v>
      </c>
      <c r="N6" s="211" t="s">
        <v>86</v>
      </c>
      <c r="O6" s="211" t="s">
        <v>87</v>
      </c>
      <c r="P6" s="211" t="s">
        <v>88</v>
      </c>
      <c r="Q6" s="211" t="s">
        <v>89</v>
      </c>
      <c r="R6" s="211" t="s">
        <v>90</v>
      </c>
      <c r="S6" s="211" t="s">
        <v>91</v>
      </c>
      <c r="T6" s="211" t="s">
        <v>92</v>
      </c>
      <c r="U6" s="211" t="s">
        <v>93</v>
      </c>
      <c r="V6" s="211" t="s">
        <v>94</v>
      </c>
      <c r="W6" s="211" t="s">
        <v>95</v>
      </c>
      <c r="X6" s="211" t="s">
        <v>96</v>
      </c>
      <c r="Y6" s="211" t="s">
        <v>97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6" t="s">
        <v>98</v>
      </c>
      <c r="B8" s="237" t="s">
        <v>59</v>
      </c>
      <c r="C8" s="258" t="s">
        <v>60</v>
      </c>
      <c r="D8" s="238"/>
      <c r="E8" s="239"/>
      <c r="F8" s="240"/>
      <c r="G8" s="240">
        <f>SUMIF(AG9:AG14,"&lt;&gt;NOR",G9:G14)</f>
        <v>0</v>
      </c>
      <c r="H8" s="240"/>
      <c r="I8" s="240">
        <f>SUM(I9:I14)</f>
        <v>0</v>
      </c>
      <c r="J8" s="240"/>
      <c r="K8" s="240">
        <f>SUM(K9:K14)</f>
        <v>0</v>
      </c>
      <c r="L8" s="240"/>
      <c r="M8" s="240">
        <f>SUM(M9:M14)</f>
        <v>0</v>
      </c>
      <c r="N8" s="239"/>
      <c r="O8" s="239">
        <f>SUM(O9:O14)</f>
        <v>0</v>
      </c>
      <c r="P8" s="239"/>
      <c r="Q8" s="239">
        <f>SUM(Q9:Q14)</f>
        <v>91.3</v>
      </c>
      <c r="R8" s="240"/>
      <c r="S8" s="240"/>
      <c r="T8" s="241"/>
      <c r="U8" s="235"/>
      <c r="V8" s="235">
        <f>SUM(V9:V14)</f>
        <v>24.9</v>
      </c>
      <c r="W8" s="235"/>
      <c r="X8" s="235"/>
      <c r="Y8" s="235"/>
      <c r="AG8" t="s">
        <v>99</v>
      </c>
    </row>
    <row r="9" spans="1:60" outlineLevel="1" x14ac:dyDescent="0.2">
      <c r="A9" s="243">
        <v>1</v>
      </c>
      <c r="B9" s="244" t="s">
        <v>100</v>
      </c>
      <c r="C9" s="259" t="s">
        <v>101</v>
      </c>
      <c r="D9" s="245" t="s">
        <v>102</v>
      </c>
      <c r="E9" s="246">
        <v>830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6">
        <v>0</v>
      </c>
      <c r="O9" s="246">
        <f>ROUND(E9*N9,2)</f>
        <v>0</v>
      </c>
      <c r="P9" s="246">
        <v>0.11</v>
      </c>
      <c r="Q9" s="246">
        <f>ROUND(E9*P9,2)</f>
        <v>91.3</v>
      </c>
      <c r="R9" s="248"/>
      <c r="S9" s="248" t="s">
        <v>103</v>
      </c>
      <c r="T9" s="249" t="s">
        <v>103</v>
      </c>
      <c r="U9" s="232">
        <v>0.03</v>
      </c>
      <c r="V9" s="232">
        <f>ROUND(E9*U9,2)</f>
        <v>24.9</v>
      </c>
      <c r="W9" s="232"/>
      <c r="X9" s="232" t="s">
        <v>104</v>
      </c>
      <c r="Y9" s="232" t="s">
        <v>105</v>
      </c>
      <c r="Z9" s="212"/>
      <c r="AA9" s="212"/>
      <c r="AB9" s="212"/>
      <c r="AC9" s="212"/>
      <c r="AD9" s="212"/>
      <c r="AE9" s="212"/>
      <c r="AF9" s="212"/>
      <c r="AG9" s="212" t="s">
        <v>106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29"/>
      <c r="B10" s="230"/>
      <c r="C10" s="260" t="s">
        <v>107</v>
      </c>
      <c r="D10" s="233"/>
      <c r="E10" s="234">
        <v>780</v>
      </c>
      <c r="F10" s="232"/>
      <c r="G10" s="23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108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">
      <c r="A11" s="229"/>
      <c r="B11" s="230"/>
      <c r="C11" s="260" t="s">
        <v>109</v>
      </c>
      <c r="D11" s="233"/>
      <c r="E11" s="234">
        <v>50</v>
      </c>
      <c r="F11" s="232"/>
      <c r="G11" s="232"/>
      <c r="H11" s="232"/>
      <c r="I11" s="232"/>
      <c r="J11" s="232"/>
      <c r="K11" s="232"/>
      <c r="L11" s="232"/>
      <c r="M11" s="232"/>
      <c r="N11" s="231"/>
      <c r="O11" s="231"/>
      <c r="P11" s="231"/>
      <c r="Q11" s="231"/>
      <c r="R11" s="232"/>
      <c r="S11" s="232"/>
      <c r="T11" s="232"/>
      <c r="U11" s="232"/>
      <c r="V11" s="232"/>
      <c r="W11" s="232"/>
      <c r="X11" s="232"/>
      <c r="Y11" s="232"/>
      <c r="Z11" s="212"/>
      <c r="AA11" s="212"/>
      <c r="AB11" s="212"/>
      <c r="AC11" s="212"/>
      <c r="AD11" s="212"/>
      <c r="AE11" s="212"/>
      <c r="AF11" s="212"/>
      <c r="AG11" s="212" t="s">
        <v>108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33.75" outlineLevel="1" x14ac:dyDescent="0.2">
      <c r="A12" s="250">
        <v>2</v>
      </c>
      <c r="B12" s="251" t="s">
        <v>110</v>
      </c>
      <c r="C12" s="261" t="s">
        <v>111</v>
      </c>
      <c r="D12" s="252" t="s">
        <v>112</v>
      </c>
      <c r="E12" s="253">
        <v>1</v>
      </c>
      <c r="F12" s="254"/>
      <c r="G12" s="255">
        <f>ROUND(E12*F12,2)</f>
        <v>0</v>
      </c>
      <c r="H12" s="254"/>
      <c r="I12" s="255">
        <f>ROUND(E12*H12,2)</f>
        <v>0</v>
      </c>
      <c r="J12" s="254"/>
      <c r="K12" s="255">
        <f>ROUND(E12*J12,2)</f>
        <v>0</v>
      </c>
      <c r="L12" s="255">
        <v>21</v>
      </c>
      <c r="M12" s="255">
        <f>G12*(1+L12/100)</f>
        <v>0</v>
      </c>
      <c r="N12" s="253">
        <v>0</v>
      </c>
      <c r="O12" s="253">
        <f>ROUND(E12*N12,2)</f>
        <v>0</v>
      </c>
      <c r="P12" s="253">
        <v>0</v>
      </c>
      <c r="Q12" s="253">
        <f>ROUND(E12*P12,2)</f>
        <v>0</v>
      </c>
      <c r="R12" s="255"/>
      <c r="S12" s="255" t="s">
        <v>103</v>
      </c>
      <c r="T12" s="256" t="s">
        <v>113</v>
      </c>
      <c r="U12" s="232">
        <v>0</v>
      </c>
      <c r="V12" s="232">
        <f>ROUND(E12*U12,2)</f>
        <v>0</v>
      </c>
      <c r="W12" s="232"/>
      <c r="X12" s="232" t="s">
        <v>114</v>
      </c>
      <c r="Y12" s="232" t="s">
        <v>105</v>
      </c>
      <c r="Z12" s="212"/>
      <c r="AA12" s="212"/>
      <c r="AB12" s="212"/>
      <c r="AC12" s="212"/>
      <c r="AD12" s="212"/>
      <c r="AE12" s="212"/>
      <c r="AF12" s="212"/>
      <c r="AG12" s="212" t="s">
        <v>115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1" x14ac:dyDescent="0.2">
      <c r="A13" s="243">
        <v>3</v>
      </c>
      <c r="B13" s="244" t="s">
        <v>116</v>
      </c>
      <c r="C13" s="259" t="s">
        <v>117</v>
      </c>
      <c r="D13" s="245" t="s">
        <v>118</v>
      </c>
      <c r="E13" s="246">
        <v>1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21</v>
      </c>
      <c r="M13" s="248">
        <f>G13*(1+L13/100)</f>
        <v>0</v>
      </c>
      <c r="N13" s="246">
        <v>0</v>
      </c>
      <c r="O13" s="246">
        <f>ROUND(E13*N13,2)</f>
        <v>0</v>
      </c>
      <c r="P13" s="246">
        <v>0</v>
      </c>
      <c r="Q13" s="246">
        <f>ROUND(E13*P13,2)</f>
        <v>0</v>
      </c>
      <c r="R13" s="248"/>
      <c r="S13" s="248" t="s">
        <v>103</v>
      </c>
      <c r="T13" s="249" t="s">
        <v>113</v>
      </c>
      <c r="U13" s="232">
        <v>0</v>
      </c>
      <c r="V13" s="232">
        <f>ROUND(E13*U13,2)</f>
        <v>0</v>
      </c>
      <c r="W13" s="232"/>
      <c r="X13" s="232" t="s">
        <v>114</v>
      </c>
      <c r="Y13" s="232" t="s">
        <v>105</v>
      </c>
      <c r="Z13" s="212"/>
      <c r="AA13" s="212"/>
      <c r="AB13" s="212"/>
      <c r="AC13" s="212"/>
      <c r="AD13" s="212"/>
      <c r="AE13" s="212"/>
      <c r="AF13" s="212"/>
      <c r="AG13" s="212" t="s">
        <v>115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29"/>
      <c r="B14" s="230"/>
      <c r="C14" s="260" t="s">
        <v>59</v>
      </c>
      <c r="D14" s="233"/>
      <c r="E14" s="234">
        <v>1</v>
      </c>
      <c r="F14" s="232"/>
      <c r="G14" s="232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108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36" t="s">
        <v>98</v>
      </c>
      <c r="B15" s="237" t="s">
        <v>61</v>
      </c>
      <c r="C15" s="258" t="s">
        <v>62</v>
      </c>
      <c r="D15" s="238"/>
      <c r="E15" s="239"/>
      <c r="F15" s="240"/>
      <c r="G15" s="240">
        <f>SUMIF(AG16:AG24,"&lt;&gt;NOR",G16:G24)</f>
        <v>0</v>
      </c>
      <c r="H15" s="240"/>
      <c r="I15" s="240">
        <f>SUM(I16:I24)</f>
        <v>0</v>
      </c>
      <c r="J15" s="240"/>
      <c r="K15" s="240">
        <f>SUM(K16:K24)</f>
        <v>0</v>
      </c>
      <c r="L15" s="240"/>
      <c r="M15" s="240">
        <f>SUM(M16:M24)</f>
        <v>0</v>
      </c>
      <c r="N15" s="239"/>
      <c r="O15" s="239">
        <f>SUM(O16:O24)</f>
        <v>0</v>
      </c>
      <c r="P15" s="239"/>
      <c r="Q15" s="239">
        <f>SUM(Q16:Q24)</f>
        <v>0</v>
      </c>
      <c r="R15" s="240"/>
      <c r="S15" s="240"/>
      <c r="T15" s="241"/>
      <c r="U15" s="235"/>
      <c r="V15" s="235">
        <f>SUM(V16:V24)</f>
        <v>0</v>
      </c>
      <c r="W15" s="235"/>
      <c r="X15" s="235"/>
      <c r="Y15" s="235"/>
      <c r="AG15" t="s">
        <v>99</v>
      </c>
    </row>
    <row r="16" spans="1:60" outlineLevel="1" x14ac:dyDescent="0.2">
      <c r="A16" s="243">
        <v>4</v>
      </c>
      <c r="B16" s="244" t="s">
        <v>119</v>
      </c>
      <c r="C16" s="259" t="s">
        <v>120</v>
      </c>
      <c r="D16" s="245" t="s">
        <v>121</v>
      </c>
      <c r="E16" s="246">
        <v>2780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21</v>
      </c>
      <c r="M16" s="248">
        <f>G16*(1+L16/100)</f>
        <v>0</v>
      </c>
      <c r="N16" s="246">
        <v>0</v>
      </c>
      <c r="O16" s="246">
        <f>ROUND(E16*N16,2)</f>
        <v>0</v>
      </c>
      <c r="P16" s="246">
        <v>0</v>
      </c>
      <c r="Q16" s="246">
        <f>ROUND(E16*P16,2)</f>
        <v>0</v>
      </c>
      <c r="R16" s="248"/>
      <c r="S16" s="248" t="s">
        <v>103</v>
      </c>
      <c r="T16" s="249" t="s">
        <v>122</v>
      </c>
      <c r="U16" s="232">
        <v>0</v>
      </c>
      <c r="V16" s="232">
        <f>ROUND(E16*U16,2)</f>
        <v>0</v>
      </c>
      <c r="W16" s="232"/>
      <c r="X16" s="232" t="s">
        <v>114</v>
      </c>
      <c r="Y16" s="232" t="s">
        <v>105</v>
      </c>
      <c r="Z16" s="212"/>
      <c r="AA16" s="212"/>
      <c r="AB16" s="212"/>
      <c r="AC16" s="212"/>
      <c r="AD16" s="212"/>
      <c r="AE16" s="212"/>
      <c r="AF16" s="212"/>
      <c r="AG16" s="212" t="s">
        <v>115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29"/>
      <c r="B17" s="230"/>
      <c r="C17" s="260" t="s">
        <v>123</v>
      </c>
      <c r="D17" s="233"/>
      <c r="E17" s="234">
        <v>1950</v>
      </c>
      <c r="F17" s="232"/>
      <c r="G17" s="232"/>
      <c r="H17" s="232"/>
      <c r="I17" s="232"/>
      <c r="J17" s="232"/>
      <c r="K17" s="232"/>
      <c r="L17" s="232"/>
      <c r="M17" s="232"/>
      <c r="N17" s="231"/>
      <c r="O17" s="231"/>
      <c r="P17" s="231"/>
      <c r="Q17" s="231"/>
      <c r="R17" s="232"/>
      <c r="S17" s="232"/>
      <c r="T17" s="232"/>
      <c r="U17" s="232"/>
      <c r="V17" s="232"/>
      <c r="W17" s="232"/>
      <c r="X17" s="232"/>
      <c r="Y17" s="232"/>
      <c r="Z17" s="212"/>
      <c r="AA17" s="212"/>
      <c r="AB17" s="212"/>
      <c r="AC17" s="212"/>
      <c r="AD17" s="212"/>
      <c r="AE17" s="212"/>
      <c r="AF17" s="212"/>
      <c r="AG17" s="212" t="s">
        <v>108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">
      <c r="A18" s="229"/>
      <c r="B18" s="230"/>
      <c r="C18" s="260" t="s">
        <v>124</v>
      </c>
      <c r="D18" s="233"/>
      <c r="E18" s="234">
        <v>780</v>
      </c>
      <c r="F18" s="232"/>
      <c r="G18" s="232"/>
      <c r="H18" s="232"/>
      <c r="I18" s="232"/>
      <c r="J18" s="232"/>
      <c r="K18" s="232"/>
      <c r="L18" s="232"/>
      <c r="M18" s="232"/>
      <c r="N18" s="231"/>
      <c r="O18" s="231"/>
      <c r="P18" s="231"/>
      <c r="Q18" s="231"/>
      <c r="R18" s="232"/>
      <c r="S18" s="232"/>
      <c r="T18" s="232"/>
      <c r="U18" s="232"/>
      <c r="V18" s="232"/>
      <c r="W18" s="232"/>
      <c r="X18" s="232"/>
      <c r="Y18" s="232"/>
      <c r="Z18" s="212"/>
      <c r="AA18" s="212"/>
      <c r="AB18" s="212"/>
      <c r="AC18" s="212"/>
      <c r="AD18" s="212"/>
      <c r="AE18" s="212"/>
      <c r="AF18" s="212"/>
      <c r="AG18" s="212" t="s">
        <v>108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">
      <c r="A19" s="229"/>
      <c r="B19" s="230"/>
      <c r="C19" s="260" t="s">
        <v>125</v>
      </c>
      <c r="D19" s="233"/>
      <c r="E19" s="234">
        <v>50</v>
      </c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108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33.75" outlineLevel="1" x14ac:dyDescent="0.2">
      <c r="A20" s="243">
        <v>5</v>
      </c>
      <c r="B20" s="244" t="s">
        <v>126</v>
      </c>
      <c r="C20" s="259" t="s">
        <v>127</v>
      </c>
      <c r="D20" s="245" t="s">
        <v>121</v>
      </c>
      <c r="E20" s="246">
        <v>2000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21</v>
      </c>
      <c r="M20" s="248">
        <f>G20*(1+L20/100)</f>
        <v>0</v>
      </c>
      <c r="N20" s="246">
        <v>0</v>
      </c>
      <c r="O20" s="246">
        <f>ROUND(E20*N20,2)</f>
        <v>0</v>
      </c>
      <c r="P20" s="246">
        <v>0</v>
      </c>
      <c r="Q20" s="246">
        <f>ROUND(E20*P20,2)</f>
        <v>0</v>
      </c>
      <c r="R20" s="248"/>
      <c r="S20" s="248" t="s">
        <v>103</v>
      </c>
      <c r="T20" s="249" t="s">
        <v>122</v>
      </c>
      <c r="U20" s="232">
        <v>0</v>
      </c>
      <c r="V20" s="232">
        <f>ROUND(E20*U20,2)</f>
        <v>0</v>
      </c>
      <c r="W20" s="232"/>
      <c r="X20" s="232" t="s">
        <v>114</v>
      </c>
      <c r="Y20" s="232" t="s">
        <v>105</v>
      </c>
      <c r="Z20" s="212"/>
      <c r="AA20" s="212"/>
      <c r="AB20" s="212"/>
      <c r="AC20" s="212"/>
      <c r="AD20" s="212"/>
      <c r="AE20" s="212"/>
      <c r="AF20" s="212"/>
      <c r="AG20" s="212" t="s">
        <v>115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">
      <c r="A21" s="229"/>
      <c r="B21" s="230"/>
      <c r="C21" s="260" t="s">
        <v>128</v>
      </c>
      <c r="D21" s="233"/>
      <c r="E21" s="234">
        <v>1950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108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2">
      <c r="A22" s="229"/>
      <c r="B22" s="230"/>
      <c r="C22" s="260" t="s">
        <v>129</v>
      </c>
      <c r="D22" s="233"/>
      <c r="E22" s="234">
        <v>50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2"/>
      <c r="AA22" s="212"/>
      <c r="AB22" s="212"/>
      <c r="AC22" s="212"/>
      <c r="AD22" s="212"/>
      <c r="AE22" s="212"/>
      <c r="AF22" s="212"/>
      <c r="AG22" s="212" t="s">
        <v>108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43">
        <v>6</v>
      </c>
      <c r="B23" s="244" t="s">
        <v>130</v>
      </c>
      <c r="C23" s="259" t="s">
        <v>131</v>
      </c>
      <c r="D23" s="245" t="s">
        <v>121</v>
      </c>
      <c r="E23" s="246">
        <v>780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21</v>
      </c>
      <c r="M23" s="248">
        <f>G23*(1+L23/100)</f>
        <v>0</v>
      </c>
      <c r="N23" s="246">
        <v>0</v>
      </c>
      <c r="O23" s="246">
        <f>ROUND(E23*N23,2)</f>
        <v>0</v>
      </c>
      <c r="P23" s="246">
        <v>0</v>
      </c>
      <c r="Q23" s="246">
        <f>ROUND(E23*P23,2)</f>
        <v>0</v>
      </c>
      <c r="R23" s="248"/>
      <c r="S23" s="248" t="s">
        <v>103</v>
      </c>
      <c r="T23" s="249" t="s">
        <v>122</v>
      </c>
      <c r="U23" s="232">
        <v>0</v>
      </c>
      <c r="V23" s="232">
        <f>ROUND(E23*U23,2)</f>
        <v>0</v>
      </c>
      <c r="W23" s="232"/>
      <c r="X23" s="232" t="s">
        <v>114</v>
      </c>
      <c r="Y23" s="232" t="s">
        <v>105</v>
      </c>
      <c r="Z23" s="212"/>
      <c r="AA23" s="212"/>
      <c r="AB23" s="212"/>
      <c r="AC23" s="212"/>
      <c r="AD23" s="212"/>
      <c r="AE23" s="212"/>
      <c r="AF23" s="212"/>
      <c r="AG23" s="212" t="s">
        <v>115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29"/>
      <c r="B24" s="230"/>
      <c r="C24" s="260" t="s">
        <v>132</v>
      </c>
      <c r="D24" s="233"/>
      <c r="E24" s="234">
        <v>780</v>
      </c>
      <c r="F24" s="232"/>
      <c r="G24" s="232"/>
      <c r="H24" s="232"/>
      <c r="I24" s="232"/>
      <c r="J24" s="232"/>
      <c r="K24" s="232"/>
      <c r="L24" s="232"/>
      <c r="M24" s="232"/>
      <c r="N24" s="231"/>
      <c r="O24" s="231"/>
      <c r="P24" s="231"/>
      <c r="Q24" s="231"/>
      <c r="R24" s="232"/>
      <c r="S24" s="232"/>
      <c r="T24" s="232"/>
      <c r="U24" s="232"/>
      <c r="V24" s="232"/>
      <c r="W24" s="232"/>
      <c r="X24" s="232"/>
      <c r="Y24" s="232"/>
      <c r="Z24" s="212"/>
      <c r="AA24" s="212"/>
      <c r="AB24" s="212"/>
      <c r="AC24" s="212"/>
      <c r="AD24" s="212"/>
      <c r="AE24" s="212"/>
      <c r="AF24" s="212"/>
      <c r="AG24" s="212" t="s">
        <v>108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36" t="s">
        <v>98</v>
      </c>
      <c r="B25" s="237" t="s">
        <v>63</v>
      </c>
      <c r="C25" s="258" t="s">
        <v>64</v>
      </c>
      <c r="D25" s="238"/>
      <c r="E25" s="239"/>
      <c r="F25" s="240"/>
      <c r="G25" s="240">
        <f>SUMIF(AG26:AG27,"&lt;&gt;NOR",G26:G27)</f>
        <v>0</v>
      </c>
      <c r="H25" s="240"/>
      <c r="I25" s="240">
        <f>SUM(I26:I27)</f>
        <v>0</v>
      </c>
      <c r="J25" s="240"/>
      <c r="K25" s="240">
        <f>SUM(K26:K27)</f>
        <v>0</v>
      </c>
      <c r="L25" s="240"/>
      <c r="M25" s="240">
        <f>SUM(M26:M27)</f>
        <v>0</v>
      </c>
      <c r="N25" s="239"/>
      <c r="O25" s="239">
        <f>SUM(O26:O27)</f>
        <v>0</v>
      </c>
      <c r="P25" s="239"/>
      <c r="Q25" s="239">
        <f>SUM(Q26:Q27)</f>
        <v>0</v>
      </c>
      <c r="R25" s="240"/>
      <c r="S25" s="240"/>
      <c r="T25" s="241"/>
      <c r="U25" s="235"/>
      <c r="V25" s="235">
        <f>SUM(V26:V27)</f>
        <v>0</v>
      </c>
      <c r="W25" s="235"/>
      <c r="X25" s="235"/>
      <c r="Y25" s="235"/>
      <c r="AG25" t="s">
        <v>99</v>
      </c>
    </row>
    <row r="26" spans="1:60" ht="33.75" outlineLevel="1" x14ac:dyDescent="0.2">
      <c r="A26" s="243">
        <v>7</v>
      </c>
      <c r="B26" s="244" t="s">
        <v>133</v>
      </c>
      <c r="C26" s="259" t="s">
        <v>134</v>
      </c>
      <c r="D26" s="245" t="s">
        <v>121</v>
      </c>
      <c r="E26" s="246">
        <v>103.25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21</v>
      </c>
      <c r="M26" s="248">
        <f>G26*(1+L26/100)</f>
        <v>0</v>
      </c>
      <c r="N26" s="246">
        <v>0</v>
      </c>
      <c r="O26" s="246">
        <f>ROUND(E26*N26,2)</f>
        <v>0</v>
      </c>
      <c r="P26" s="246">
        <v>0</v>
      </c>
      <c r="Q26" s="246">
        <f>ROUND(E26*P26,2)</f>
        <v>0</v>
      </c>
      <c r="R26" s="248"/>
      <c r="S26" s="248" t="s">
        <v>103</v>
      </c>
      <c r="T26" s="249" t="s">
        <v>122</v>
      </c>
      <c r="U26" s="232">
        <v>0</v>
      </c>
      <c r="V26" s="232">
        <f>ROUND(E26*U26,2)</f>
        <v>0</v>
      </c>
      <c r="W26" s="232"/>
      <c r="X26" s="232" t="s">
        <v>114</v>
      </c>
      <c r="Y26" s="232" t="s">
        <v>105</v>
      </c>
      <c r="Z26" s="212"/>
      <c r="AA26" s="212"/>
      <c r="AB26" s="212"/>
      <c r="AC26" s="212"/>
      <c r="AD26" s="212"/>
      <c r="AE26" s="212"/>
      <c r="AF26" s="212"/>
      <c r="AG26" s="212" t="s">
        <v>115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29"/>
      <c r="B27" s="230"/>
      <c r="C27" s="260" t="s">
        <v>135</v>
      </c>
      <c r="D27" s="233"/>
      <c r="E27" s="234">
        <v>103.25</v>
      </c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108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236" t="s">
        <v>98</v>
      </c>
      <c r="B28" s="237" t="s">
        <v>65</v>
      </c>
      <c r="C28" s="258" t="s">
        <v>66</v>
      </c>
      <c r="D28" s="238"/>
      <c r="E28" s="239"/>
      <c r="F28" s="240"/>
      <c r="G28" s="240">
        <f>SUMIF(AG29:AG30,"&lt;&gt;NOR",G29:G30)</f>
        <v>0</v>
      </c>
      <c r="H28" s="240"/>
      <c r="I28" s="240">
        <f>SUM(I29:I30)</f>
        <v>0</v>
      </c>
      <c r="J28" s="240"/>
      <c r="K28" s="240">
        <f>SUM(K29:K30)</f>
        <v>0</v>
      </c>
      <c r="L28" s="240"/>
      <c r="M28" s="240">
        <f>SUM(M29:M30)</f>
        <v>0</v>
      </c>
      <c r="N28" s="239"/>
      <c r="O28" s="239">
        <f>SUM(O29:O30)</f>
        <v>0</v>
      </c>
      <c r="P28" s="239"/>
      <c r="Q28" s="239">
        <f>SUM(Q29:Q30)</f>
        <v>0</v>
      </c>
      <c r="R28" s="240"/>
      <c r="S28" s="240"/>
      <c r="T28" s="241"/>
      <c r="U28" s="235"/>
      <c r="V28" s="235">
        <f>SUM(V29:V30)</f>
        <v>0</v>
      </c>
      <c r="W28" s="235"/>
      <c r="X28" s="235"/>
      <c r="Y28" s="235"/>
      <c r="AG28" t="s">
        <v>99</v>
      </c>
    </row>
    <row r="29" spans="1:60" ht="22.5" outlineLevel="1" x14ac:dyDescent="0.2">
      <c r="A29" s="243">
        <v>8</v>
      </c>
      <c r="B29" s="244" t="s">
        <v>136</v>
      </c>
      <c r="C29" s="259" t="s">
        <v>137</v>
      </c>
      <c r="D29" s="245" t="s">
        <v>121</v>
      </c>
      <c r="E29" s="246">
        <v>2780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21</v>
      </c>
      <c r="M29" s="248">
        <f>G29*(1+L29/100)</f>
        <v>0</v>
      </c>
      <c r="N29" s="246">
        <v>0</v>
      </c>
      <c r="O29" s="246">
        <f>ROUND(E29*N29,2)</f>
        <v>0</v>
      </c>
      <c r="P29" s="246">
        <v>0</v>
      </c>
      <c r="Q29" s="246">
        <f>ROUND(E29*P29,2)</f>
        <v>0</v>
      </c>
      <c r="R29" s="248"/>
      <c r="S29" s="248" t="s">
        <v>103</v>
      </c>
      <c r="T29" s="249" t="s">
        <v>122</v>
      </c>
      <c r="U29" s="232">
        <v>0</v>
      </c>
      <c r="V29" s="232">
        <f>ROUND(E29*U29,2)</f>
        <v>0</v>
      </c>
      <c r="W29" s="232"/>
      <c r="X29" s="232" t="s">
        <v>114</v>
      </c>
      <c r="Y29" s="232" t="s">
        <v>105</v>
      </c>
      <c r="Z29" s="212"/>
      <c r="AA29" s="212"/>
      <c r="AB29" s="212"/>
      <c r="AC29" s="212"/>
      <c r="AD29" s="212"/>
      <c r="AE29" s="212"/>
      <c r="AF29" s="212"/>
      <c r="AG29" s="212" t="s">
        <v>115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29"/>
      <c r="B30" s="230"/>
      <c r="C30" s="260" t="s">
        <v>138</v>
      </c>
      <c r="D30" s="233"/>
      <c r="E30" s="234">
        <v>2780</v>
      </c>
      <c r="F30" s="232"/>
      <c r="G30" s="232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32"/>
      <c r="Z30" s="212"/>
      <c r="AA30" s="212"/>
      <c r="AB30" s="212"/>
      <c r="AC30" s="212"/>
      <c r="AD30" s="212"/>
      <c r="AE30" s="212"/>
      <c r="AF30" s="212"/>
      <c r="AG30" s="212" t="s">
        <v>108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36" t="s">
        <v>98</v>
      </c>
      <c r="B31" s="237" t="s">
        <v>67</v>
      </c>
      <c r="C31" s="258" t="s">
        <v>68</v>
      </c>
      <c r="D31" s="238"/>
      <c r="E31" s="239"/>
      <c r="F31" s="240"/>
      <c r="G31" s="240">
        <f>SUMIF(AG32:AG35,"&lt;&gt;NOR",G32:G35)</f>
        <v>0</v>
      </c>
      <c r="H31" s="240"/>
      <c r="I31" s="240">
        <f>SUM(I32:I35)</f>
        <v>0</v>
      </c>
      <c r="J31" s="240"/>
      <c r="K31" s="240">
        <f>SUM(K32:K35)</f>
        <v>0</v>
      </c>
      <c r="L31" s="240"/>
      <c r="M31" s="240">
        <f>SUM(M32:M35)</f>
        <v>0</v>
      </c>
      <c r="N31" s="239"/>
      <c r="O31" s="239">
        <f>SUM(O32:O35)</f>
        <v>0</v>
      </c>
      <c r="P31" s="239"/>
      <c r="Q31" s="239">
        <f>SUM(Q32:Q35)</f>
        <v>0</v>
      </c>
      <c r="R31" s="240"/>
      <c r="S31" s="240"/>
      <c r="T31" s="241"/>
      <c r="U31" s="235"/>
      <c r="V31" s="235">
        <f>SUM(V32:V35)</f>
        <v>44.74</v>
      </c>
      <c r="W31" s="235"/>
      <c r="X31" s="235"/>
      <c r="Y31" s="235"/>
      <c r="AG31" t="s">
        <v>99</v>
      </c>
    </row>
    <row r="32" spans="1:60" outlineLevel="1" x14ac:dyDescent="0.2">
      <c r="A32" s="250">
        <v>9</v>
      </c>
      <c r="B32" s="251" t="s">
        <v>139</v>
      </c>
      <c r="C32" s="261" t="s">
        <v>140</v>
      </c>
      <c r="D32" s="252" t="s">
        <v>141</v>
      </c>
      <c r="E32" s="253">
        <v>1734.7</v>
      </c>
      <c r="F32" s="254"/>
      <c r="G32" s="255">
        <f>ROUND(E32*F32,2)</f>
        <v>0</v>
      </c>
      <c r="H32" s="254"/>
      <c r="I32" s="255">
        <f>ROUND(E32*H32,2)</f>
        <v>0</v>
      </c>
      <c r="J32" s="254"/>
      <c r="K32" s="255">
        <f>ROUND(E32*J32,2)</f>
        <v>0</v>
      </c>
      <c r="L32" s="255">
        <v>21</v>
      </c>
      <c r="M32" s="255">
        <f>G32*(1+L32/100)</f>
        <v>0</v>
      </c>
      <c r="N32" s="253">
        <v>0</v>
      </c>
      <c r="O32" s="253">
        <f>ROUND(E32*N32,2)</f>
        <v>0</v>
      </c>
      <c r="P32" s="253">
        <v>0</v>
      </c>
      <c r="Q32" s="253">
        <f>ROUND(E32*P32,2)</f>
        <v>0</v>
      </c>
      <c r="R32" s="255"/>
      <c r="S32" s="255" t="s">
        <v>103</v>
      </c>
      <c r="T32" s="256" t="s">
        <v>103</v>
      </c>
      <c r="U32" s="232">
        <v>0</v>
      </c>
      <c r="V32" s="232">
        <f>ROUND(E32*U32,2)</f>
        <v>0</v>
      </c>
      <c r="W32" s="232"/>
      <c r="X32" s="232" t="s">
        <v>142</v>
      </c>
      <c r="Y32" s="232" t="s">
        <v>105</v>
      </c>
      <c r="Z32" s="212"/>
      <c r="AA32" s="212"/>
      <c r="AB32" s="212"/>
      <c r="AC32" s="212"/>
      <c r="AD32" s="212"/>
      <c r="AE32" s="212"/>
      <c r="AF32" s="212"/>
      <c r="AG32" s="212" t="s">
        <v>143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43">
        <v>10</v>
      </c>
      <c r="B33" s="244" t="s">
        <v>144</v>
      </c>
      <c r="C33" s="259" t="s">
        <v>145</v>
      </c>
      <c r="D33" s="245" t="s">
        <v>141</v>
      </c>
      <c r="E33" s="246">
        <v>91.3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21</v>
      </c>
      <c r="M33" s="248">
        <f>G33*(1+L33/100)</f>
        <v>0</v>
      </c>
      <c r="N33" s="246">
        <v>0</v>
      </c>
      <c r="O33" s="246">
        <f>ROUND(E33*N33,2)</f>
        <v>0</v>
      </c>
      <c r="P33" s="246">
        <v>0</v>
      </c>
      <c r="Q33" s="246">
        <f>ROUND(E33*P33,2)</f>
        <v>0</v>
      </c>
      <c r="R33" s="248"/>
      <c r="S33" s="248" t="s">
        <v>103</v>
      </c>
      <c r="T33" s="249" t="s">
        <v>103</v>
      </c>
      <c r="U33" s="232">
        <v>0.49</v>
      </c>
      <c r="V33" s="232">
        <f>ROUND(E33*U33,2)</f>
        <v>44.74</v>
      </c>
      <c r="W33" s="232"/>
      <c r="X33" s="232" t="s">
        <v>142</v>
      </c>
      <c r="Y33" s="232" t="s">
        <v>105</v>
      </c>
      <c r="Z33" s="212"/>
      <c r="AA33" s="212"/>
      <c r="AB33" s="212"/>
      <c r="AC33" s="212"/>
      <c r="AD33" s="212"/>
      <c r="AE33" s="212"/>
      <c r="AF33" s="212"/>
      <c r="AG33" s="212" t="s">
        <v>143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29"/>
      <c r="B34" s="230"/>
      <c r="C34" s="262" t="s">
        <v>146</v>
      </c>
      <c r="D34" s="257"/>
      <c r="E34" s="257"/>
      <c r="F34" s="257"/>
      <c r="G34" s="257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147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43">
        <v>11</v>
      </c>
      <c r="B35" s="244" t="s">
        <v>148</v>
      </c>
      <c r="C35" s="259" t="s">
        <v>149</v>
      </c>
      <c r="D35" s="245" t="s">
        <v>141</v>
      </c>
      <c r="E35" s="246">
        <v>91.3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21</v>
      </c>
      <c r="M35" s="248">
        <f>G35*(1+L35/100)</f>
        <v>0</v>
      </c>
      <c r="N35" s="246">
        <v>0</v>
      </c>
      <c r="O35" s="246">
        <f>ROUND(E35*N35,2)</f>
        <v>0</v>
      </c>
      <c r="P35" s="246">
        <v>0</v>
      </c>
      <c r="Q35" s="246">
        <f>ROUND(E35*P35,2)</f>
        <v>0</v>
      </c>
      <c r="R35" s="248"/>
      <c r="S35" s="248" t="s">
        <v>103</v>
      </c>
      <c r="T35" s="249" t="s">
        <v>113</v>
      </c>
      <c r="U35" s="232">
        <v>0</v>
      </c>
      <c r="V35" s="232">
        <f>ROUND(E35*U35,2)</f>
        <v>0</v>
      </c>
      <c r="W35" s="232"/>
      <c r="X35" s="232" t="s">
        <v>142</v>
      </c>
      <c r="Y35" s="232" t="s">
        <v>105</v>
      </c>
      <c r="Z35" s="212"/>
      <c r="AA35" s="212"/>
      <c r="AB35" s="212"/>
      <c r="AC35" s="212"/>
      <c r="AD35" s="212"/>
      <c r="AE35" s="212"/>
      <c r="AF35" s="212"/>
      <c r="AG35" s="212" t="s">
        <v>143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x14ac:dyDescent="0.2">
      <c r="A36" s="3"/>
      <c r="B36" s="4"/>
      <c r="C36" s="263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v>15</v>
      </c>
      <c r="AF36">
        <v>21</v>
      </c>
      <c r="AG36" t="s">
        <v>84</v>
      </c>
    </row>
    <row r="37" spans="1:60" x14ac:dyDescent="0.2">
      <c r="A37" s="215"/>
      <c r="B37" s="216" t="s">
        <v>31</v>
      </c>
      <c r="C37" s="264"/>
      <c r="D37" s="217"/>
      <c r="E37" s="218"/>
      <c r="F37" s="218"/>
      <c r="G37" s="242">
        <f>G8+G15+G25+G28+G31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f>SUMIF(L7:L35,AE36,G7:G35)</f>
        <v>0</v>
      </c>
      <c r="AF37">
        <f>SUMIF(L7:L35,AF36,G7:G35)</f>
        <v>0</v>
      </c>
      <c r="AG37" t="s">
        <v>150</v>
      </c>
    </row>
    <row r="38" spans="1:60" x14ac:dyDescent="0.2">
      <c r="A38" s="3"/>
      <c r="B38" s="4"/>
      <c r="C38" s="263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60" x14ac:dyDescent="0.2">
      <c r="A39" s="3"/>
      <c r="B39" s="4"/>
      <c r="C39" s="263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60" x14ac:dyDescent="0.2">
      <c r="A40" s="219" t="s">
        <v>151</v>
      </c>
      <c r="B40" s="219"/>
      <c r="C40" s="265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60" x14ac:dyDescent="0.2">
      <c r="A41" s="220"/>
      <c r="B41" s="221"/>
      <c r="C41" s="266"/>
      <c r="D41" s="221"/>
      <c r="E41" s="221"/>
      <c r="F41" s="221"/>
      <c r="G41" s="222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G41" t="s">
        <v>152</v>
      </c>
    </row>
    <row r="42" spans="1:60" x14ac:dyDescent="0.2">
      <c r="A42" s="223"/>
      <c r="B42" s="224"/>
      <c r="C42" s="267"/>
      <c r="D42" s="224"/>
      <c r="E42" s="224"/>
      <c r="F42" s="224"/>
      <c r="G42" s="22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60" x14ac:dyDescent="0.2">
      <c r="A43" s="223"/>
      <c r="B43" s="224"/>
      <c r="C43" s="267"/>
      <c r="D43" s="224"/>
      <c r="E43" s="224"/>
      <c r="F43" s="224"/>
      <c r="G43" s="225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60" x14ac:dyDescent="0.2">
      <c r="A44" s="223"/>
      <c r="B44" s="224"/>
      <c r="C44" s="267"/>
      <c r="D44" s="224"/>
      <c r="E44" s="224"/>
      <c r="F44" s="224"/>
      <c r="G44" s="225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">
      <c r="A45" s="226"/>
      <c r="B45" s="227"/>
      <c r="C45" s="268"/>
      <c r="D45" s="227"/>
      <c r="E45" s="227"/>
      <c r="F45" s="227"/>
      <c r="G45" s="228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60" x14ac:dyDescent="0.2">
      <c r="A46" s="3"/>
      <c r="B46" s="4"/>
      <c r="C46" s="263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60" x14ac:dyDescent="0.2">
      <c r="C47" s="269"/>
      <c r="D47" s="10"/>
      <c r="AG47" t="s">
        <v>153</v>
      </c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1:G1"/>
    <mergeCell ref="C2:G2"/>
    <mergeCell ref="C3:G3"/>
    <mergeCell ref="C4:G4"/>
    <mergeCell ref="A40:C40"/>
    <mergeCell ref="A41:G45"/>
    <mergeCell ref="C34:G3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jedlicka</dc:creator>
  <cp:lastModifiedBy>jedlicka</cp:lastModifiedBy>
  <cp:lastPrinted>2019-03-19T12:27:02Z</cp:lastPrinted>
  <dcterms:created xsi:type="dcterms:W3CDTF">2009-04-08T07:15:50Z</dcterms:created>
  <dcterms:modified xsi:type="dcterms:W3CDTF">2025-08-14T06:38:43Z</dcterms:modified>
</cp:coreProperties>
</file>