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O.01-2 - Betonová ploch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'O.01-2 - Betonová plocha'!$C$125:$K$158</definedName>
    <definedName name="_xlnm.Print_Area" localSheetId="1">'O.01-2 - Betonová plocha'!$C$4:$J$76,'O.01-2 - Betonová plocha'!$C$82:$J$107,'O.01-2 - Betonová plocha'!$C$113:$J$158</definedName>
    <definedName name="_xlnm.Print_Titles" localSheetId="1">'O.01-2 - Betonová plocha'!$125:$125</definedName>
  </definedNames>
  <calcPr/>
</workbook>
</file>

<file path=xl/calcChain.xml><?xml version="1.0" encoding="utf-8"?>
<calcChain xmlns="http://schemas.openxmlformats.org/spreadsheetml/2006/main">
  <c i="2" l="1" r="T156"/>
  <c r="J37"/>
  <c r="J36"/>
  <c i="1" r="AY95"/>
  <c i="2" r="J35"/>
  <c i="1" r="AX95"/>
  <c i="2"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J122"/>
  <c r="F122"/>
  <c r="F120"/>
  <c r="E118"/>
  <c r="J91"/>
  <c r="F91"/>
  <c r="F89"/>
  <c r="E87"/>
  <c r="J24"/>
  <c r="E24"/>
  <c r="J123"/>
  <c r="J23"/>
  <c r="J18"/>
  <c r="E18"/>
  <c r="F92"/>
  <c r="J17"/>
  <c r="J12"/>
  <c r="J89"/>
  <c r="E7"/>
  <c r="E116"/>
  <c i="1" r="L90"/>
  <c r="AM90"/>
  <c r="AM89"/>
  <c r="L89"/>
  <c r="AM87"/>
  <c r="L87"/>
  <c r="L85"/>
  <c r="L84"/>
  <c i="2" r="BK157"/>
  <c r="J150"/>
  <c r="J142"/>
  <c r="J138"/>
  <c r="BK135"/>
  <c r="BK129"/>
  <c i="1" r="AS94"/>
  <c i="2" r="BK154"/>
  <c r="BK145"/>
  <c r="BK158"/>
  <c r="BK151"/>
  <c r="J145"/>
  <c r="BK142"/>
  <c r="BK138"/>
  <c r="BK134"/>
  <c r="J132"/>
  <c r="J154"/>
  <c r="J144"/>
  <c r="J139"/>
  <c r="J134"/>
  <c r="BK133"/>
  <c r="J158"/>
  <c r="BK147"/>
  <c r="BK139"/>
  <c r="BK150"/>
  <c r="J143"/>
  <c r="BK140"/>
  <c r="J135"/>
  <c r="J129"/>
  <c r="BK155"/>
  <c r="J151"/>
  <c r="BK143"/>
  <c r="BK141"/>
  <c r="BK136"/>
  <c r="BK131"/>
  <c r="BK132"/>
  <c r="J157"/>
  <c r="J140"/>
  <c r="J155"/>
  <c r="J147"/>
  <c r="BK144"/>
  <c r="J141"/>
  <c r="J136"/>
  <c r="J133"/>
  <c r="J131"/>
  <c l="1" r="BK130"/>
  <c r="J130"/>
  <c r="J99"/>
  <c r="P130"/>
  <c r="P127"/>
  <c r="R130"/>
  <c r="R127"/>
  <c r="T130"/>
  <c r="T127"/>
  <c r="T126"/>
  <c r="BK137"/>
  <c r="J137"/>
  <c r="J100"/>
  <c r="P137"/>
  <c r="R137"/>
  <c r="T137"/>
  <c r="BK149"/>
  <c r="J149"/>
  <c r="J103"/>
  <c r="P149"/>
  <c r="P148"/>
  <c r="R149"/>
  <c r="R148"/>
  <c r="T149"/>
  <c r="T148"/>
  <c r="BK153"/>
  <c r="J153"/>
  <c r="J105"/>
  <c r="P153"/>
  <c r="R153"/>
  <c r="T153"/>
  <c r="T152"/>
  <c r="BK156"/>
  <c r="J156"/>
  <c r="J106"/>
  <c r="P156"/>
  <c r="R156"/>
  <c r="BK128"/>
  <c r="J128"/>
  <c r="J98"/>
  <c r="BK146"/>
  <c r="J146"/>
  <c r="J101"/>
  <c r="J92"/>
  <c r="BE133"/>
  <c r="BE135"/>
  <c r="BE138"/>
  <c r="BE139"/>
  <c r="BE141"/>
  <c r="BE143"/>
  <c r="BE144"/>
  <c r="BE145"/>
  <c r="BE147"/>
  <c r="BE150"/>
  <c r="BE155"/>
  <c r="BE157"/>
  <c r="E85"/>
  <c r="F123"/>
  <c r="BE129"/>
  <c r="BE131"/>
  <c r="BE132"/>
  <c r="BE151"/>
  <c r="J120"/>
  <c r="BE134"/>
  <c r="BE136"/>
  <c r="BE140"/>
  <c r="BE142"/>
  <c r="BE154"/>
  <c r="BE158"/>
  <c r="F35"/>
  <c i="1" r="BB95"/>
  <c r="BB94"/>
  <c r="W31"/>
  <c i="2" r="F36"/>
  <c i="1" r="BC95"/>
  <c r="BC94"/>
  <c r="AY94"/>
  <c i="2" r="F37"/>
  <c i="1" r="BD95"/>
  <c r="BD94"/>
  <c r="W33"/>
  <c i="2" r="F34"/>
  <c i="1" r="BA95"/>
  <c r="BA94"/>
  <c r="W30"/>
  <c i="2" r="J34"/>
  <c i="1" r="AW95"/>
  <c i="2" l="1" r="R152"/>
  <c r="R126"/>
  <c r="P152"/>
  <c r="P126"/>
  <c i="1" r="AU95"/>
  <c i="2" r="BK127"/>
  <c r="J127"/>
  <c r="J97"/>
  <c r="BK148"/>
  <c r="J148"/>
  <c r="J102"/>
  <c r="BK152"/>
  <c r="J152"/>
  <c r="J104"/>
  <c i="1" r="AW94"/>
  <c r="AK30"/>
  <c i="2" r="F33"/>
  <c i="1" r="AZ95"/>
  <c r="AZ94"/>
  <c r="AV94"/>
  <c r="AK29"/>
  <c i="2" r="J33"/>
  <c i="1" r="AV95"/>
  <c r="AT95"/>
  <c r="W32"/>
  <c r="AX94"/>
  <c r="AU94"/>
  <c i="2" l="1" r="BK126"/>
  <c r="J126"/>
  <c r="J96"/>
  <c i="1" r="W29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<sst xmlns="http://schemas.openxmlformats.org/spreadsheetml/2006/main">
  <si>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</si>
  <si>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</si>
  <si>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</si>
  <si>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</si>
  <si>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</si>
  <si>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{31729fbd-f546-4db0-be2c-e7f84e505e4a}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</si>
  <si>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</si>
  <si>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</si>
  <si>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</si>
  <si>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</si>
  <si>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</si>
  <si>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</si>
  <si>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</si>
  <si>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</si>
  <si>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004/2022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</si>
  <si>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</si>
  <si>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</si>
  <si>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Střední škola řemesel, Frýdek-Místek, p.o.</t>
  </si>
  <si>
    <t>KSO:</t>
  </si>
  <si>
    <t>CC-CZ:</t>
  </si>
  <si>
    <t>Místo:</t>
  </si>
  <si>
    <t xml:space="preserve"> </t>
  </si>
  <si>
    <t>Datum:</t>
  </si>
  <si>
    <t>3. 6. 2022</t>
  </si>
  <si>
    <t>Zadavatel:</t>
  </si>
  <si>
    <t>IČ:</t>
  </si>
  <si>
    <t>DIČ:</t>
  </si>
  <si>
    <t>Uchazeč:</t>
  </si>
  <si>
    <t>Vyplň údaj</t>
  </si>
  <si>
    <t>Projektant:</t>
  </si>
  <si>
    <t>atelier KIELAR s.r.o.</t>
  </si>
  <si>
    <t>True</t>
  </si>
  <si>
    <t>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</si>
  <si>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</si>
  <si>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</si>
  <si>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</si>
  <si>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</si>
  <si>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</si>
  <si>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</si>
  <si>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</si>
  <si>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</si>
  <si>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</si>
  <si>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</si>
  <si>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</si>
  <si>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</si>
  <si>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</si>
  <si>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</si>
  <si>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</si>
  <si>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</si>
  <si>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</si>
  <si>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</si>
  <si>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</si>
  <si>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</si>
  <si>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</si>
  <si>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</si>
  <si>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</si>
  <si>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</si>
  <si>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</si>
  <si>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</si>
  <si>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</si>
  <si>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</si>
  <si>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</si>
  <si>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</si>
  <si>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</si>
  <si>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</si>
  <si>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</si>
  <si>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</si>
  <si>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</si>
  <si>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</si>
  <si>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</si>
  <si>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</si>
  <si>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</si>
  <si>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</si>
  <si>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</si>
  <si>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</si>
  <si>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</si>
  <si>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</si>
  <si>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</si>
  <si>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</si>
  <si>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</si>
  <si>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O.01-2</t>
  </si>
  <si>
    <t>Betonová plocha</t>
  </si>
  <si>
    <t>STA</t>
  </si>
  <si>
    <t>{412e547d-d705-45d7-b6b6-bc60d2ba9296}</t>
  </si>
  <si>
    <t>2</t>
  </si>
  <si>
    <t>KRYCÍ LIST SOUPISU PRACÍ</t>
  </si>
  <si>
    <t>Objekt:</t>
  </si>
  <si>
    <t>O.01-2 - Betonová plocha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</si>
  <si>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</si>
  <si>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</si>
  <si>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</si>
  <si>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</si>
  <si>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</si>
  <si>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</si>
  <si>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</si>
  <si>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</si>
  <si>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</si>
  <si>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</si>
  <si>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</si>
  <si>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</si>
  <si>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</si>
  <si>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</si>
  <si>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</si>
  <si>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</si>
  <si>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</si>
  <si>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</si>
  <si>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</si>
  <si>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</si>
  <si>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</si>
  <si>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</si>
  <si>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</si>
  <si>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</si>
  <si>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</si>
  <si>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</si>
  <si>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</si>
  <si>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</si>
  <si>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</si>
  <si>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</si>
  <si>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</si>
  <si>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</si>
  <si>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</si>
  <si>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</si>
  <si>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581131211</t>
  </si>
  <si>
    <t>Kryt cementobetonový vozovek skupiny CB II tl 200 mm</t>
  </si>
  <si>
    <t>m2</t>
  </si>
  <si>
    <t>4</t>
  </si>
  <si>
    <t>-1886423035</t>
  </si>
  <si>
    <t>6</t>
  </si>
  <si>
    <t>Úpravy povrchů, podlahy a osazování výplní</t>
  </si>
  <si>
    <t>631319013.R00</t>
  </si>
  <si>
    <t>Příplatek k cementobetonovému krytu za přehlazení povrchu vibrační lištou</t>
  </si>
  <si>
    <t>1862185243</t>
  </si>
  <si>
    <t>3</t>
  </si>
  <si>
    <t>631351101</t>
  </si>
  <si>
    <t>Zřízení bednění rýh a hran v podlahách</t>
  </si>
  <si>
    <t>1628289519</t>
  </si>
  <si>
    <t>631351102</t>
  </si>
  <si>
    <t>Odstranění bednění rýh a hran v podlahách</t>
  </si>
  <si>
    <t>-670255237</t>
  </si>
  <si>
    <t>631361821</t>
  </si>
  <si>
    <t>Výztuž mazanin betonářskou ocelí 10 505</t>
  </si>
  <si>
    <t>t</t>
  </si>
  <si>
    <t>1743840661</t>
  </si>
  <si>
    <t>632481213</t>
  </si>
  <si>
    <t>Separační vrstva z PE fólie</t>
  </si>
  <si>
    <t>1780564525</t>
  </si>
  <si>
    <t>7</t>
  </si>
  <si>
    <t>634112117</t>
  </si>
  <si>
    <t>Obvodová dilatace páskem z XPS tl. 30 mm mezi stěnou a mazaninou nebo potěrem v 200 mm</t>
  </si>
  <si>
    <t>m</t>
  </si>
  <si>
    <t>-30928851</t>
  </si>
  <si>
    <t>9</t>
  </si>
  <si>
    <t>Ostatní konstrukce a práce, bourání</t>
  </si>
  <si>
    <t>8</t>
  </si>
  <si>
    <t>919111114</t>
  </si>
  <si>
    <t>Řezání dilatačních spár š 4 mm hl přes 90 do 100 mm příčných nebo podélných v čerstvém CB krytu</t>
  </si>
  <si>
    <t>-1309700686</t>
  </si>
  <si>
    <t>919124121</t>
  </si>
  <si>
    <t>Dilatační spáry vkládané v cementobetonovém krytu s vyplněním spár asfaltovou zálivkou</t>
  </si>
  <si>
    <t>1118602908</t>
  </si>
  <si>
    <t>10</t>
  </si>
  <si>
    <t>919716111</t>
  </si>
  <si>
    <t>Výztuž cementobetonového krytu ze svařovaných sítí hmotnosti do 7,5 kg/m2</t>
  </si>
  <si>
    <t>113404219</t>
  </si>
  <si>
    <t>11</t>
  </si>
  <si>
    <t>919726122</t>
  </si>
  <si>
    <t>Geotextilie pro ochranu, separaci a filtraci netkaná měrná hm přes 200 do 300 g/m2</t>
  </si>
  <si>
    <t>523996177</t>
  </si>
  <si>
    <t>12</t>
  </si>
  <si>
    <t>919732111</t>
  </si>
  <si>
    <t>Úprava povrchu cementobetonového krytu broušením tl do 2 mm</t>
  </si>
  <si>
    <t>118731046</t>
  </si>
  <si>
    <t>13</t>
  </si>
  <si>
    <t>919741111</t>
  </si>
  <si>
    <t>Ošetření cementobetonové plochy vodou</t>
  </si>
  <si>
    <t>-187764720</t>
  </si>
  <si>
    <t>14</t>
  </si>
  <si>
    <t>919748111</t>
  </si>
  <si>
    <t>Provedení postřiku cementobetonového krytu ochrannou emulzí</t>
  </si>
  <si>
    <t>1940876658</t>
  </si>
  <si>
    <t>M</t>
  </si>
  <si>
    <t>24551090</t>
  </si>
  <si>
    <t>nástřik ochranný čerstvého betonu proti vysychání</t>
  </si>
  <si>
    <t>litr</t>
  </si>
  <si>
    <t>-632533891</t>
  </si>
  <si>
    <t>998</t>
  </si>
  <si>
    <t>Přesun hmot</t>
  </si>
  <si>
    <t>16</t>
  </si>
  <si>
    <t>998225111</t>
  </si>
  <si>
    <t>Přesun hmot pro pozemní komunikace s krytem z kamene, monolitickým betonovým nebo živičným</t>
  </si>
  <si>
    <t>-1634834590</t>
  </si>
  <si>
    <t>PSV</t>
  </si>
  <si>
    <t>Práce a dodávky PSV</t>
  </si>
  <si>
    <t>767</t>
  </si>
  <si>
    <t>Konstrukce zámečnické</t>
  </si>
  <si>
    <t>17</t>
  </si>
  <si>
    <t>767531121.R00</t>
  </si>
  <si>
    <t>Osazení zapuštěného rámu z L profilů k čistícím rohožím, výškové usazení a napojení na navazující konstrukce - viz. výkres D4</t>
  </si>
  <si>
    <t>1292594862</t>
  </si>
  <si>
    <t>18</t>
  </si>
  <si>
    <t>767995114.R00</t>
  </si>
  <si>
    <t>Montáž poklopů hmotnosti do 100kg, výškové usazení a napojení na navazující konstrukce - viz. výkres D5</t>
  </si>
  <si>
    <t>kus</t>
  </si>
  <si>
    <t>1070962472</t>
  </si>
  <si>
    <t>VRN</t>
  </si>
  <si>
    <t>Vedlejší rozpočtové náklady</t>
  </si>
  <si>
    <t>VRN1</t>
  </si>
  <si>
    <t>Průzkumné, geodetické a projektové práce</t>
  </si>
  <si>
    <t>19</t>
  </si>
  <si>
    <t>012103000</t>
  </si>
  <si>
    <t>Geodetické práce před výstavbou</t>
  </si>
  <si>
    <t>1024</t>
  </si>
  <si>
    <t>-1597031270</t>
  </si>
  <si>
    <t>20</t>
  </si>
  <si>
    <t>012303000</t>
  </si>
  <si>
    <t>Geodetické práce po výstavbě, zaměření skutečného provedení</t>
  </si>
  <si>
    <t>kpl</t>
  </si>
  <si>
    <t>229903902</t>
  </si>
  <si>
    <t>VRN3</t>
  </si>
  <si>
    <t>Zařízení staveniště</t>
  </si>
  <si>
    <t>030001000</t>
  </si>
  <si>
    <t>%</t>
  </si>
  <si>
    <t>-1799264493</t>
  </si>
  <si>
    <t>22</t>
  </si>
  <si>
    <t>034002000</t>
  </si>
  <si>
    <t>Zabezpečení staveniště</t>
  </si>
  <si>
    <t>-367433478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</si>
</sst>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17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32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32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ROUND(AG94,0)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0)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0)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0)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0)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0)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0)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0)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004/2022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Střední škola řemesel, Frýdek-Místek, p.o.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3. 6. 2022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Střední škola řemesel, Frýdek-Místek, p.o.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atelier KIELAR s.r.o.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ROUND(AG95,0)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ROUND(AS95,0)</f>
        <v>0</v>
      </c>
      <c r="AT94" s="111">
        <f>ROUND(SUM(AV94:AW94),0)</f>
        <v>0</v>
      </c>
      <c r="AU94" s="112">
        <f>ROUND(AU95,5)</f>
        <v>0</v>
      </c>
      <c r="AV94" s="111">
        <f>ROUND(AZ94*L29,0)</f>
        <v>0</v>
      </c>
      <c r="AW94" s="111">
        <f>ROUND(BA94*L30,0)</f>
        <v>0</v>
      </c>
      <c r="AX94" s="111">
        <f>ROUND(BB94*L29,0)</f>
        <v>0</v>
      </c>
      <c r="AY94" s="111">
        <f>ROUND(BC94*L30,0)</f>
        <v>0</v>
      </c>
      <c r="AZ94" s="111">
        <f>ROUND(AZ95,0)</f>
        <v>0</v>
      </c>
      <c r="BA94" s="111">
        <f>ROUND(BA95,0)</f>
        <v>0</v>
      </c>
      <c r="BB94" s="111">
        <f>ROUND(BB95,0)</f>
        <v>0</v>
      </c>
      <c r="BC94" s="111">
        <f>ROUND(BC95,0)</f>
        <v>0</v>
      </c>
      <c r="BD94" s="113">
        <f>ROUND(BD95,0)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'O.01-2 - Betonová plocha'!J30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ROUND(SUM(AV95:AW95),0)</f>
        <v>0</v>
      </c>
      <c r="AU95" s="126">
        <f>'O.01-2 - Betonová plocha'!P126</f>
        <v>0</v>
      </c>
      <c r="AV95" s="125">
        <f>'O.01-2 - Betonová plocha'!J33</f>
        <v>0</v>
      </c>
      <c r="AW95" s="125">
        <f>'O.01-2 - Betonová plocha'!J34</f>
        <v>0</v>
      </c>
      <c r="AX95" s="125">
        <f>'O.01-2 - Betonová plocha'!J35</f>
        <v>0</v>
      </c>
      <c r="AY95" s="125">
        <f>'O.01-2 - Betonová plocha'!J36</f>
        <v>0</v>
      </c>
      <c r="AZ95" s="125">
        <f>'O.01-2 - Betonová plocha'!F33</f>
        <v>0</v>
      </c>
      <c r="BA95" s="125">
        <f>'O.01-2 - Betonová plocha'!F34</f>
        <v>0</v>
      </c>
      <c r="BB95" s="125">
        <f>'O.01-2 - Betonová plocha'!F35</f>
        <v>0</v>
      </c>
      <c r="BC95" s="125">
        <f>'O.01-2 - Betonová plocha'!F36</f>
        <v>0</v>
      </c>
      <c r="BD95" s="127">
        <f>'O.01-2 - Betonová plocha'!F37</f>
        <v>0</v>
      </c>
      <c r="BE95" s="7"/>
      <c r="BT95" s="128" t="s">
        <v>32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i7P+qlSsl05cINQhp7QJ25Jk5n7NGMH1FVtvUNi2y45VIo/4kqfvqv3iEtkUQaln66n1yhilcnictchvErJpUA==" hashValue="1Xnn8aWGXpWTauODF0nb27gvFegHajHtDXdof69y2DZ6DHg800JbmgcLxh3XDcaffGjg7mu+V9/s9jfeRhvm1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O.01-2 - Betonová ploc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84</v>
      </c>
    </row>
    <row r="4" s="1" customFormat="1" ht="24.96" customHeight="1">
      <c r="B4" s="17"/>
      <c r="D4" s="131" t="s">
        <v>85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Střední škola řemesel, Frýdek-Místek, p.o.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3. 6. 2022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17</v>
      </c>
      <c r="F15" s="35"/>
      <c r="G15" s="35"/>
      <c r="H15" s="35"/>
      <c r="I15" s="133" t="s">
        <v>26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30</v>
      </c>
      <c r="F21" s="35"/>
      <c r="G21" s="35"/>
      <c r="H21" s="35"/>
      <c r="I21" s="133" t="s">
        <v>26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35</v>
      </c>
      <c r="E30" s="35"/>
      <c r="F30" s="35"/>
      <c r="G30" s="35"/>
      <c r="H30" s="35"/>
      <c r="I30" s="35"/>
      <c r="J30" s="144">
        <f>ROUND(J126, 0)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37</v>
      </c>
      <c r="G32" s="35"/>
      <c r="H32" s="35"/>
      <c r="I32" s="145" t="s">
        <v>36</v>
      </c>
      <c r="J32" s="14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39</v>
      </c>
      <c r="E33" s="133" t="s">
        <v>40</v>
      </c>
      <c r="F33" s="147">
        <f>ROUND((SUM(BE126:BE158)),  0)</f>
        <v>0</v>
      </c>
      <c r="G33" s="35"/>
      <c r="H33" s="35"/>
      <c r="I33" s="148">
        <v>0.20999999999999999</v>
      </c>
      <c r="J33" s="147">
        <f>ROUND(((SUM(BE126:BE158))*I33),  0)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41</v>
      </c>
      <c r="F34" s="147">
        <f>ROUND((SUM(BF126:BF158)),  0)</f>
        <v>0</v>
      </c>
      <c r="G34" s="35"/>
      <c r="H34" s="35"/>
      <c r="I34" s="148">
        <v>0.14999999999999999</v>
      </c>
      <c r="J34" s="147">
        <f>ROUND(((SUM(BF126:BF158))*I34),  0)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42</v>
      </c>
      <c r="F35" s="147">
        <f>ROUND((SUM(BG126:BG158)),  0)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43</v>
      </c>
      <c r="F36" s="147">
        <f>ROUND((SUM(BH126:BH158)),  0)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44</v>
      </c>
      <c r="F37" s="147">
        <f>ROUND((SUM(BI126:BI158)),  0)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Střední škola řemesel, Frýdek-Místek, p.o.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O.01-2 - Betonová plocha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3. 6. 2022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Střední škola řemesel, Frýdek-Místek, p.o.</v>
      </c>
      <c r="G91" s="37"/>
      <c r="H91" s="37"/>
      <c r="I91" s="29" t="s">
        <v>29</v>
      </c>
      <c r="J91" s="33" t="str">
        <f>E21</f>
        <v>atelier KIELAR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89</v>
      </c>
      <c r="D94" s="169"/>
      <c r="E94" s="169"/>
      <c r="F94" s="169"/>
      <c r="G94" s="169"/>
      <c r="H94" s="169"/>
      <c r="I94" s="169"/>
      <c r="J94" s="170" t="s">
        <v>90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91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s="9" customFormat="1" ht="24.96" customHeight="1">
      <c r="A97" s="9"/>
      <c r="B97" s="172"/>
      <c r="C97" s="173"/>
      <c r="D97" s="174" t="s">
        <v>93</v>
      </c>
      <c r="E97" s="175"/>
      <c r="F97" s="175"/>
      <c r="G97" s="175"/>
      <c r="H97" s="175"/>
      <c r="I97" s="175"/>
      <c r="J97" s="176">
        <f>J127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95</v>
      </c>
      <c r="E99" s="181"/>
      <c r="F99" s="181"/>
      <c r="G99" s="181"/>
      <c r="H99" s="181"/>
      <c r="I99" s="181"/>
      <c r="J99" s="182">
        <f>J130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J137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97</v>
      </c>
      <c r="E101" s="181"/>
      <c r="F101" s="181"/>
      <c r="G101" s="181"/>
      <c r="H101" s="181"/>
      <c r="I101" s="181"/>
      <c r="J101" s="182">
        <f>J146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98</v>
      </c>
      <c r="E102" s="175"/>
      <c r="F102" s="175"/>
      <c r="G102" s="175"/>
      <c r="H102" s="175"/>
      <c r="I102" s="175"/>
      <c r="J102" s="176">
        <f>J148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8"/>
      <c r="C103" s="179"/>
      <c r="D103" s="180" t="s">
        <v>99</v>
      </c>
      <c r="E103" s="181"/>
      <c r="F103" s="181"/>
      <c r="G103" s="181"/>
      <c r="H103" s="181"/>
      <c r="I103" s="181"/>
      <c r="J103" s="182">
        <f>J149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100</v>
      </c>
      <c r="E104" s="175"/>
      <c r="F104" s="175"/>
      <c r="G104" s="175"/>
      <c r="H104" s="175"/>
      <c r="I104" s="175"/>
      <c r="J104" s="176">
        <f>J152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101</v>
      </c>
      <c r="E105" s="181"/>
      <c r="F105" s="181"/>
      <c r="G105" s="181"/>
      <c r="H105" s="181"/>
      <c r="I105" s="181"/>
      <c r="J105" s="182">
        <f>J153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102</v>
      </c>
      <c r="E106" s="181"/>
      <c r="F106" s="181"/>
      <c r="G106" s="181"/>
      <c r="H106" s="181"/>
      <c r="I106" s="181"/>
      <c r="J106" s="182">
        <f>J156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103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67" t="str">
        <f>E7</f>
        <v>Střední škola řemesel, Frýdek-Místek, p.o.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86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O.01-2 - Betonová plocha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3. 6. 2022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>Střední škola řemesel, Frýdek-Místek, p.o.</v>
      </c>
      <c r="G122" s="37"/>
      <c r="H122" s="37"/>
      <c r="I122" s="29" t="s">
        <v>29</v>
      </c>
      <c r="J122" s="33" t="str">
        <f>E21</f>
        <v>atelier KIELAR s.r.o.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33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4"/>
      <c r="B125" s="185"/>
      <c r="C125" s="186" t="s">
        <v>104</v>
      </c>
      <c r="D125" s="187" t="s">
        <v>60</v>
      </c>
      <c r="E125" s="187" t="s">
        <v>56</v>
      </c>
      <c r="F125" s="187" t="s">
        <v>57</v>
      </c>
      <c r="G125" s="187" t="s">
        <v>105</v>
      </c>
      <c r="H125" s="187" t="s">
        <v>106</v>
      </c>
      <c r="I125" s="187" t="s">
        <v>107</v>
      </c>
      <c r="J125" s="188" t="s">
        <v>90</v>
      </c>
      <c r="K125" s="189" t="s">
        <v>108</v>
      </c>
      <c r="L125" s="190"/>
      <c r="M125" s="97" t="s">
        <v>1</v>
      </c>
      <c r="N125" s="98" t="s">
        <v>39</v>
      </c>
      <c r="O125" s="98" t="s">
        <v>109</v>
      </c>
      <c r="P125" s="98" t="s">
        <v>110</v>
      </c>
      <c r="Q125" s="98" t="s">
        <v>111</v>
      </c>
      <c r="R125" s="98" t="s">
        <v>112</v>
      </c>
      <c r="S125" s="98" t="s">
        <v>113</v>
      </c>
      <c r="T125" s="99" t="s">
        <v>114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5"/>
      <c r="B126" s="36"/>
      <c r="C126" s="104" t="s">
        <v>115</v>
      </c>
      <c r="D126" s="37"/>
      <c r="E126" s="37"/>
      <c r="F126" s="37"/>
      <c r="G126" s="37"/>
      <c r="H126" s="37"/>
      <c r="I126" s="37"/>
      <c r="J126" s="191">
        <f>BK126</f>
        <v>0</v>
      </c>
      <c r="K126" s="37"/>
      <c r="L126" s="41"/>
      <c r="M126" s="100"/>
      <c r="N126" s="192"/>
      <c r="O126" s="101"/>
      <c r="P126" s="193">
        <f>P127+P148+P152</f>
        <v>0</v>
      </c>
      <c r="Q126" s="101"/>
      <c r="R126" s="193">
        <f>R127+R148+R152</f>
        <v>354.09951054438676</v>
      </c>
      <c r="S126" s="101"/>
      <c r="T126" s="194">
        <f>T127+T148+T152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74</v>
      </c>
      <c r="AU126" s="14" t="s">
        <v>92</v>
      </c>
      <c r="BK126" s="195">
        <f>BK127+BK148+BK152</f>
        <v>0</v>
      </c>
    </row>
    <row r="127" s="12" customFormat="1" ht="25.92" customHeight="1">
      <c r="A127" s="12"/>
      <c r="B127" s="196"/>
      <c r="C127" s="197"/>
      <c r="D127" s="198" t="s">
        <v>74</v>
      </c>
      <c r="E127" s="199" t="s">
        <v>116</v>
      </c>
      <c r="F127" s="199" t="s">
        <v>117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P128+P130+P137+P146</f>
        <v>0</v>
      </c>
      <c r="Q127" s="204"/>
      <c r="R127" s="205">
        <f>R128+R130+R137+R146</f>
        <v>354.09926054438677</v>
      </c>
      <c r="S127" s="204"/>
      <c r="T127" s="206">
        <f>T128+T130+T137+T146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32</v>
      </c>
      <c r="AT127" s="208" t="s">
        <v>74</v>
      </c>
      <c r="AU127" s="208" t="s">
        <v>75</v>
      </c>
      <c r="AY127" s="207" t="s">
        <v>118</v>
      </c>
      <c r="BK127" s="209">
        <f>BK128+BK130+BK137+BK146</f>
        <v>0</v>
      </c>
    </row>
    <row r="128" s="12" customFormat="1" ht="22.8" customHeight="1">
      <c r="A128" s="12"/>
      <c r="B128" s="196"/>
      <c r="C128" s="197"/>
      <c r="D128" s="198" t="s">
        <v>74</v>
      </c>
      <c r="E128" s="210" t="s">
        <v>119</v>
      </c>
      <c r="F128" s="210" t="s">
        <v>120</v>
      </c>
      <c r="G128" s="197"/>
      <c r="H128" s="197"/>
      <c r="I128" s="200"/>
      <c r="J128" s="211">
        <f>BK128</f>
        <v>0</v>
      </c>
      <c r="K128" s="197"/>
      <c r="L128" s="202"/>
      <c r="M128" s="203"/>
      <c r="N128" s="204"/>
      <c r="O128" s="204"/>
      <c r="P128" s="205">
        <f>P129</f>
        <v>0</v>
      </c>
      <c r="Q128" s="204"/>
      <c r="R128" s="205">
        <f>R129</f>
        <v>343.95382799999999</v>
      </c>
      <c r="S128" s="204"/>
      <c r="T128" s="20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32</v>
      </c>
      <c r="AT128" s="208" t="s">
        <v>74</v>
      </c>
      <c r="AU128" s="208" t="s">
        <v>32</v>
      </c>
      <c r="AY128" s="207" t="s">
        <v>118</v>
      </c>
      <c r="BK128" s="209">
        <f>BK129</f>
        <v>0</v>
      </c>
    </row>
    <row r="129" s="2" customFormat="1" ht="21.75" customHeight="1">
      <c r="A129" s="35"/>
      <c r="B129" s="36"/>
      <c r="C129" s="212" t="s">
        <v>32</v>
      </c>
      <c r="D129" s="212" t="s">
        <v>121</v>
      </c>
      <c r="E129" s="213" t="s">
        <v>122</v>
      </c>
      <c r="F129" s="214" t="s">
        <v>123</v>
      </c>
      <c r="G129" s="215" t="s">
        <v>124</v>
      </c>
      <c r="H129" s="216">
        <v>690.39999999999998</v>
      </c>
      <c r="I129" s="217"/>
      <c r="J129" s="218">
        <f>ROUND(I129*H129,1)</f>
        <v>0</v>
      </c>
      <c r="K129" s="219"/>
      <c r="L129" s="41"/>
      <c r="M129" s="220" t="s">
        <v>1</v>
      </c>
      <c r="N129" s="221" t="s">
        <v>40</v>
      </c>
      <c r="O129" s="88"/>
      <c r="P129" s="222">
        <f>O129*H129</f>
        <v>0</v>
      </c>
      <c r="Q129" s="222">
        <v>0.498195</v>
      </c>
      <c r="R129" s="222">
        <f>Q129*H129</f>
        <v>343.95382799999999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125</v>
      </c>
      <c r="AT129" s="224" t="s">
        <v>121</v>
      </c>
      <c r="AU129" s="224" t="s">
        <v>84</v>
      </c>
      <c r="AY129" s="14" t="s">
        <v>118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32</v>
      </c>
      <c r="BK129" s="225">
        <f>ROUND(I129*H129,1)</f>
        <v>0</v>
      </c>
      <c r="BL129" s="14" t="s">
        <v>125</v>
      </c>
      <c r="BM129" s="224" t="s">
        <v>126</v>
      </c>
    </row>
    <row r="130" s="12" customFormat="1" ht="22.8" customHeight="1">
      <c r="A130" s="12"/>
      <c r="B130" s="196"/>
      <c r="C130" s="197"/>
      <c r="D130" s="198" t="s">
        <v>74</v>
      </c>
      <c r="E130" s="210" t="s">
        <v>127</v>
      </c>
      <c r="F130" s="210" t="s">
        <v>128</v>
      </c>
      <c r="G130" s="197"/>
      <c r="H130" s="197"/>
      <c r="I130" s="200"/>
      <c r="J130" s="211">
        <f>BK130</f>
        <v>0</v>
      </c>
      <c r="K130" s="197"/>
      <c r="L130" s="202"/>
      <c r="M130" s="203"/>
      <c r="N130" s="204"/>
      <c r="O130" s="204"/>
      <c r="P130" s="205">
        <f>SUM(P131:P136)</f>
        <v>0</v>
      </c>
      <c r="Q130" s="204"/>
      <c r="R130" s="205">
        <f>SUM(R131:R136)</f>
        <v>0.83701877104</v>
      </c>
      <c r="S130" s="204"/>
      <c r="T130" s="206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32</v>
      </c>
      <c r="AT130" s="208" t="s">
        <v>74</v>
      </c>
      <c r="AU130" s="208" t="s">
        <v>32</v>
      </c>
      <c r="AY130" s="207" t="s">
        <v>118</v>
      </c>
      <c r="BK130" s="209">
        <f>SUM(BK131:BK136)</f>
        <v>0</v>
      </c>
    </row>
    <row r="131" s="2" customFormat="1" ht="24.15" customHeight="1">
      <c r="A131" s="35"/>
      <c r="B131" s="36"/>
      <c r="C131" s="212" t="s">
        <v>84</v>
      </c>
      <c r="D131" s="212" t="s">
        <v>121</v>
      </c>
      <c r="E131" s="213" t="s">
        <v>129</v>
      </c>
      <c r="F131" s="214" t="s">
        <v>130</v>
      </c>
      <c r="G131" s="215" t="s">
        <v>124</v>
      </c>
      <c r="H131" s="216">
        <v>690.39999999999998</v>
      </c>
      <c r="I131" s="217"/>
      <c r="J131" s="218">
        <f>ROUND(I131*H131,1)</f>
        <v>0</v>
      </c>
      <c r="K131" s="219"/>
      <c r="L131" s="41"/>
      <c r="M131" s="220" t="s">
        <v>1</v>
      </c>
      <c r="N131" s="221" t="s">
        <v>40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125</v>
      </c>
      <c r="AT131" s="224" t="s">
        <v>121</v>
      </c>
      <c r="AU131" s="224" t="s">
        <v>84</v>
      </c>
      <c r="AY131" s="14" t="s">
        <v>118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32</v>
      </c>
      <c r="BK131" s="225">
        <f>ROUND(I131*H131,1)</f>
        <v>0</v>
      </c>
      <c r="BL131" s="14" t="s">
        <v>125</v>
      </c>
      <c r="BM131" s="224" t="s">
        <v>131</v>
      </c>
    </row>
    <row r="132" s="2" customFormat="1" ht="16.5" customHeight="1">
      <c r="A132" s="35"/>
      <c r="B132" s="36"/>
      <c r="C132" s="212" t="s">
        <v>132</v>
      </c>
      <c r="D132" s="212" t="s">
        <v>121</v>
      </c>
      <c r="E132" s="213" t="s">
        <v>133</v>
      </c>
      <c r="F132" s="214" t="s">
        <v>134</v>
      </c>
      <c r="G132" s="215" t="s">
        <v>124</v>
      </c>
      <c r="H132" s="216">
        <v>12.635999999999999</v>
      </c>
      <c r="I132" s="217"/>
      <c r="J132" s="218">
        <f>ROUND(I132*H132,1)</f>
        <v>0</v>
      </c>
      <c r="K132" s="219"/>
      <c r="L132" s="41"/>
      <c r="M132" s="220" t="s">
        <v>1</v>
      </c>
      <c r="N132" s="221" t="s">
        <v>40</v>
      </c>
      <c r="O132" s="88"/>
      <c r="P132" s="222">
        <f>O132*H132</f>
        <v>0</v>
      </c>
      <c r="Q132" s="222">
        <v>0.013524639999999999</v>
      </c>
      <c r="R132" s="222">
        <f>Q132*H132</f>
        <v>0.17089735103999998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125</v>
      </c>
      <c r="AT132" s="224" t="s">
        <v>121</v>
      </c>
      <c r="AU132" s="224" t="s">
        <v>84</v>
      </c>
      <c r="AY132" s="14" t="s">
        <v>118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32</v>
      </c>
      <c r="BK132" s="225">
        <f>ROUND(I132*H132,1)</f>
        <v>0</v>
      </c>
      <c r="BL132" s="14" t="s">
        <v>125</v>
      </c>
      <c r="BM132" s="224" t="s">
        <v>135</v>
      </c>
    </row>
    <row r="133" s="2" customFormat="1" ht="16.5" customHeight="1">
      <c r="A133" s="35"/>
      <c r="B133" s="36"/>
      <c r="C133" s="212" t="s">
        <v>125</v>
      </c>
      <c r="D133" s="212" t="s">
        <v>121</v>
      </c>
      <c r="E133" s="213" t="s">
        <v>136</v>
      </c>
      <c r="F133" s="214" t="s">
        <v>137</v>
      </c>
      <c r="G133" s="215" t="s">
        <v>124</v>
      </c>
      <c r="H133" s="216">
        <v>12.635999999999999</v>
      </c>
      <c r="I133" s="217"/>
      <c r="J133" s="218">
        <f>ROUND(I133*H133,1)</f>
        <v>0</v>
      </c>
      <c r="K133" s="219"/>
      <c r="L133" s="41"/>
      <c r="M133" s="220" t="s">
        <v>1</v>
      </c>
      <c r="N133" s="221" t="s">
        <v>40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125</v>
      </c>
      <c r="AT133" s="224" t="s">
        <v>121</v>
      </c>
      <c r="AU133" s="224" t="s">
        <v>84</v>
      </c>
      <c r="AY133" s="14" t="s">
        <v>118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32</v>
      </c>
      <c r="BK133" s="225">
        <f>ROUND(I133*H133,1)</f>
        <v>0</v>
      </c>
      <c r="BL133" s="14" t="s">
        <v>125</v>
      </c>
      <c r="BM133" s="224" t="s">
        <v>138</v>
      </c>
    </row>
    <row r="134" s="2" customFormat="1" ht="16.5" customHeight="1">
      <c r="A134" s="35"/>
      <c r="B134" s="36"/>
      <c r="C134" s="212" t="s">
        <v>119</v>
      </c>
      <c r="D134" s="212" t="s">
        <v>121</v>
      </c>
      <c r="E134" s="213" t="s">
        <v>139</v>
      </c>
      <c r="F134" s="214" t="s">
        <v>140</v>
      </c>
      <c r="G134" s="215" t="s">
        <v>141</v>
      </c>
      <c r="H134" s="216">
        <v>0.55200000000000005</v>
      </c>
      <c r="I134" s="217"/>
      <c r="J134" s="218">
        <f>ROUND(I134*H134,1)</f>
        <v>0</v>
      </c>
      <c r="K134" s="219"/>
      <c r="L134" s="41"/>
      <c r="M134" s="220" t="s">
        <v>1</v>
      </c>
      <c r="N134" s="221" t="s">
        <v>40</v>
      </c>
      <c r="O134" s="88"/>
      <c r="P134" s="222">
        <f>O134*H134</f>
        <v>0</v>
      </c>
      <c r="Q134" s="222">
        <v>1.0416099999999999</v>
      </c>
      <c r="R134" s="222">
        <f>Q134*H134</f>
        <v>0.57496871999999999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125</v>
      </c>
      <c r="AT134" s="224" t="s">
        <v>121</v>
      </c>
      <c r="AU134" s="224" t="s">
        <v>84</v>
      </c>
      <c r="AY134" s="14" t="s">
        <v>118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32</v>
      </c>
      <c r="BK134" s="225">
        <f>ROUND(I134*H134,1)</f>
        <v>0</v>
      </c>
      <c r="BL134" s="14" t="s">
        <v>125</v>
      </c>
      <c r="BM134" s="224" t="s">
        <v>142</v>
      </c>
    </row>
    <row r="135" s="2" customFormat="1" ht="16.5" customHeight="1">
      <c r="A135" s="35"/>
      <c r="B135" s="36"/>
      <c r="C135" s="212" t="s">
        <v>127</v>
      </c>
      <c r="D135" s="212" t="s">
        <v>121</v>
      </c>
      <c r="E135" s="213" t="s">
        <v>143</v>
      </c>
      <c r="F135" s="214" t="s">
        <v>144</v>
      </c>
      <c r="G135" s="215" t="s">
        <v>124</v>
      </c>
      <c r="H135" s="216">
        <v>690.39999999999998</v>
      </c>
      <c r="I135" s="217"/>
      <c r="J135" s="218">
        <f>ROUND(I135*H135,1)</f>
        <v>0</v>
      </c>
      <c r="K135" s="219"/>
      <c r="L135" s="41"/>
      <c r="M135" s="220" t="s">
        <v>1</v>
      </c>
      <c r="N135" s="221" t="s">
        <v>40</v>
      </c>
      <c r="O135" s="88"/>
      <c r="P135" s="222">
        <f>O135*H135</f>
        <v>0</v>
      </c>
      <c r="Q135" s="222">
        <v>0.00012999999999999999</v>
      </c>
      <c r="R135" s="222">
        <f>Q135*H135</f>
        <v>0.089751999999999985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125</v>
      </c>
      <c r="AT135" s="224" t="s">
        <v>121</v>
      </c>
      <c r="AU135" s="224" t="s">
        <v>84</v>
      </c>
      <c r="AY135" s="14" t="s">
        <v>118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32</v>
      </c>
      <c r="BK135" s="225">
        <f>ROUND(I135*H135,1)</f>
        <v>0</v>
      </c>
      <c r="BL135" s="14" t="s">
        <v>125</v>
      </c>
      <c r="BM135" s="224" t="s">
        <v>145</v>
      </c>
    </row>
    <row r="136" s="2" customFormat="1" ht="33" customHeight="1">
      <c r="A136" s="35"/>
      <c r="B136" s="36"/>
      <c r="C136" s="212" t="s">
        <v>146</v>
      </c>
      <c r="D136" s="212" t="s">
        <v>121</v>
      </c>
      <c r="E136" s="213" t="s">
        <v>147</v>
      </c>
      <c r="F136" s="214" t="s">
        <v>148</v>
      </c>
      <c r="G136" s="215" t="s">
        <v>149</v>
      </c>
      <c r="H136" s="216">
        <v>66.700000000000003</v>
      </c>
      <c r="I136" s="217"/>
      <c r="J136" s="218">
        <f>ROUND(I136*H136,1)</f>
        <v>0</v>
      </c>
      <c r="K136" s="219"/>
      <c r="L136" s="41"/>
      <c r="M136" s="220" t="s">
        <v>1</v>
      </c>
      <c r="N136" s="221" t="s">
        <v>40</v>
      </c>
      <c r="O136" s="88"/>
      <c r="P136" s="222">
        <f>O136*H136</f>
        <v>0</v>
      </c>
      <c r="Q136" s="222">
        <v>2.0999999999999999E-05</v>
      </c>
      <c r="R136" s="222">
        <f>Q136*H136</f>
        <v>0.0014007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125</v>
      </c>
      <c r="AT136" s="224" t="s">
        <v>121</v>
      </c>
      <c r="AU136" s="224" t="s">
        <v>84</v>
      </c>
      <c r="AY136" s="14" t="s">
        <v>118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32</v>
      </c>
      <c r="BK136" s="225">
        <f>ROUND(I136*H136,1)</f>
        <v>0</v>
      </c>
      <c r="BL136" s="14" t="s">
        <v>125</v>
      </c>
      <c r="BM136" s="224" t="s">
        <v>150</v>
      </c>
    </row>
    <row r="137" s="12" customFormat="1" ht="22.8" customHeight="1">
      <c r="A137" s="12"/>
      <c r="B137" s="196"/>
      <c r="C137" s="197"/>
      <c r="D137" s="198" t="s">
        <v>74</v>
      </c>
      <c r="E137" s="210" t="s">
        <v>151</v>
      </c>
      <c r="F137" s="210" t="s">
        <v>152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SUM(P138:P145)</f>
        <v>0</v>
      </c>
      <c r="Q137" s="204"/>
      <c r="R137" s="205">
        <f>SUM(R138:R145)</f>
        <v>9.3084137733467998</v>
      </c>
      <c r="S137" s="204"/>
      <c r="T137" s="206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32</v>
      </c>
      <c r="AT137" s="208" t="s">
        <v>74</v>
      </c>
      <c r="AU137" s="208" t="s">
        <v>32</v>
      </c>
      <c r="AY137" s="207" t="s">
        <v>118</v>
      </c>
      <c r="BK137" s="209">
        <f>SUM(BK138:BK145)</f>
        <v>0</v>
      </c>
    </row>
    <row r="138" s="2" customFormat="1" ht="33" customHeight="1">
      <c r="A138" s="35"/>
      <c r="B138" s="36"/>
      <c r="C138" s="212" t="s">
        <v>153</v>
      </c>
      <c r="D138" s="212" t="s">
        <v>121</v>
      </c>
      <c r="E138" s="213" t="s">
        <v>154</v>
      </c>
      <c r="F138" s="214" t="s">
        <v>155</v>
      </c>
      <c r="G138" s="215" t="s">
        <v>149</v>
      </c>
      <c r="H138" s="216">
        <v>240</v>
      </c>
      <c r="I138" s="217"/>
      <c r="J138" s="218">
        <f>ROUND(I138*H138,1)</f>
        <v>0</v>
      </c>
      <c r="K138" s="219"/>
      <c r="L138" s="41"/>
      <c r="M138" s="220" t="s">
        <v>1</v>
      </c>
      <c r="N138" s="221" t="s">
        <v>40</v>
      </c>
      <c r="O138" s="88"/>
      <c r="P138" s="222">
        <f>O138*H138</f>
        <v>0</v>
      </c>
      <c r="Q138" s="222">
        <v>1.0349999999999999E-05</v>
      </c>
      <c r="R138" s="222">
        <f>Q138*H138</f>
        <v>0.0024839999999999997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125</v>
      </c>
      <c r="AT138" s="224" t="s">
        <v>121</v>
      </c>
      <c r="AU138" s="224" t="s">
        <v>84</v>
      </c>
      <c r="AY138" s="14" t="s">
        <v>118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32</v>
      </c>
      <c r="BK138" s="225">
        <f>ROUND(I138*H138,1)</f>
        <v>0</v>
      </c>
      <c r="BL138" s="14" t="s">
        <v>125</v>
      </c>
      <c r="BM138" s="224" t="s">
        <v>156</v>
      </c>
    </row>
    <row r="139" s="2" customFormat="1" ht="24.15" customHeight="1">
      <c r="A139" s="35"/>
      <c r="B139" s="36"/>
      <c r="C139" s="212" t="s">
        <v>151</v>
      </c>
      <c r="D139" s="212" t="s">
        <v>121</v>
      </c>
      <c r="E139" s="213" t="s">
        <v>157</v>
      </c>
      <c r="F139" s="214" t="s">
        <v>158</v>
      </c>
      <c r="G139" s="215" t="s">
        <v>149</v>
      </c>
      <c r="H139" s="216">
        <v>240</v>
      </c>
      <c r="I139" s="217"/>
      <c r="J139" s="218">
        <f>ROUND(I139*H139,1)</f>
        <v>0</v>
      </c>
      <c r="K139" s="219"/>
      <c r="L139" s="41"/>
      <c r="M139" s="220" t="s">
        <v>1</v>
      </c>
      <c r="N139" s="221" t="s">
        <v>40</v>
      </c>
      <c r="O139" s="88"/>
      <c r="P139" s="222">
        <f>O139*H139</f>
        <v>0</v>
      </c>
      <c r="Q139" s="222">
        <v>0.0042969999999999996</v>
      </c>
      <c r="R139" s="222">
        <f>Q139*H139</f>
        <v>1.03128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125</v>
      </c>
      <c r="AT139" s="224" t="s">
        <v>121</v>
      </c>
      <c r="AU139" s="224" t="s">
        <v>84</v>
      </c>
      <c r="AY139" s="14" t="s">
        <v>118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32</v>
      </c>
      <c r="BK139" s="225">
        <f>ROUND(I139*H139,1)</f>
        <v>0</v>
      </c>
      <c r="BL139" s="14" t="s">
        <v>125</v>
      </c>
      <c r="BM139" s="224" t="s">
        <v>159</v>
      </c>
    </row>
    <row r="140" s="2" customFormat="1" ht="24.15" customHeight="1">
      <c r="A140" s="35"/>
      <c r="B140" s="36"/>
      <c r="C140" s="212" t="s">
        <v>160</v>
      </c>
      <c r="D140" s="212" t="s">
        <v>121</v>
      </c>
      <c r="E140" s="213" t="s">
        <v>161</v>
      </c>
      <c r="F140" s="214" t="s">
        <v>162</v>
      </c>
      <c r="G140" s="215" t="s">
        <v>141</v>
      </c>
      <c r="H140" s="216">
        <v>7.3079999999999998</v>
      </c>
      <c r="I140" s="217"/>
      <c r="J140" s="218">
        <f>ROUND(I140*H140,1)</f>
        <v>0</v>
      </c>
      <c r="K140" s="219"/>
      <c r="L140" s="41"/>
      <c r="M140" s="220" t="s">
        <v>1</v>
      </c>
      <c r="N140" s="221" t="s">
        <v>40</v>
      </c>
      <c r="O140" s="88"/>
      <c r="P140" s="222">
        <f>O140*H140</f>
        <v>0</v>
      </c>
      <c r="Q140" s="222">
        <v>1.0150785021</v>
      </c>
      <c r="R140" s="222">
        <f>Q140*H140</f>
        <v>7.4181936933467991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125</v>
      </c>
      <c r="AT140" s="224" t="s">
        <v>121</v>
      </c>
      <c r="AU140" s="224" t="s">
        <v>84</v>
      </c>
      <c r="AY140" s="14" t="s">
        <v>118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32</v>
      </c>
      <c r="BK140" s="225">
        <f>ROUND(I140*H140,1)</f>
        <v>0</v>
      </c>
      <c r="BL140" s="14" t="s">
        <v>125</v>
      </c>
      <c r="BM140" s="224" t="s">
        <v>163</v>
      </c>
    </row>
    <row r="141" s="2" customFormat="1" ht="24.15" customHeight="1">
      <c r="A141" s="35"/>
      <c r="B141" s="36"/>
      <c r="C141" s="212" t="s">
        <v>164</v>
      </c>
      <c r="D141" s="212" t="s">
        <v>121</v>
      </c>
      <c r="E141" s="213" t="s">
        <v>165</v>
      </c>
      <c r="F141" s="214" t="s">
        <v>166</v>
      </c>
      <c r="G141" s="215" t="s">
        <v>124</v>
      </c>
      <c r="H141" s="216">
        <v>1380.8</v>
      </c>
      <c r="I141" s="217"/>
      <c r="J141" s="218">
        <f>ROUND(I141*H141,1)</f>
        <v>0</v>
      </c>
      <c r="K141" s="219"/>
      <c r="L141" s="41"/>
      <c r="M141" s="220" t="s">
        <v>1</v>
      </c>
      <c r="N141" s="221" t="s">
        <v>40</v>
      </c>
      <c r="O141" s="88"/>
      <c r="P141" s="222">
        <f>O141*H141</f>
        <v>0</v>
      </c>
      <c r="Q141" s="222">
        <v>0.00046999999999999999</v>
      </c>
      <c r="R141" s="222">
        <f>Q141*H141</f>
        <v>0.648976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125</v>
      </c>
      <c r="AT141" s="224" t="s">
        <v>121</v>
      </c>
      <c r="AU141" s="224" t="s">
        <v>84</v>
      </c>
      <c r="AY141" s="14" t="s">
        <v>118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32</v>
      </c>
      <c r="BK141" s="225">
        <f>ROUND(I141*H141,1)</f>
        <v>0</v>
      </c>
      <c r="BL141" s="14" t="s">
        <v>125</v>
      </c>
      <c r="BM141" s="224" t="s">
        <v>167</v>
      </c>
    </row>
    <row r="142" s="2" customFormat="1" ht="24.15" customHeight="1">
      <c r="A142" s="35"/>
      <c r="B142" s="36"/>
      <c r="C142" s="212" t="s">
        <v>168</v>
      </c>
      <c r="D142" s="212" t="s">
        <v>121</v>
      </c>
      <c r="E142" s="213" t="s">
        <v>169</v>
      </c>
      <c r="F142" s="214" t="s">
        <v>170</v>
      </c>
      <c r="G142" s="215" t="s">
        <v>124</v>
      </c>
      <c r="H142" s="216">
        <v>690.39999999999998</v>
      </c>
      <c r="I142" s="217"/>
      <c r="J142" s="218">
        <f>ROUND(I142*H142,1)</f>
        <v>0</v>
      </c>
      <c r="K142" s="219"/>
      <c r="L142" s="41"/>
      <c r="M142" s="220" t="s">
        <v>1</v>
      </c>
      <c r="N142" s="221" t="s">
        <v>40</v>
      </c>
      <c r="O142" s="88"/>
      <c r="P142" s="222">
        <f>O142*H142</f>
        <v>0</v>
      </c>
      <c r="Q142" s="222">
        <v>4.2700000000000001E-05</v>
      </c>
      <c r="R142" s="222">
        <f>Q142*H142</f>
        <v>0.029480079999999999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125</v>
      </c>
      <c r="AT142" s="224" t="s">
        <v>121</v>
      </c>
      <c r="AU142" s="224" t="s">
        <v>84</v>
      </c>
      <c r="AY142" s="14" t="s">
        <v>118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32</v>
      </c>
      <c r="BK142" s="225">
        <f>ROUND(I142*H142,1)</f>
        <v>0</v>
      </c>
      <c r="BL142" s="14" t="s">
        <v>125</v>
      </c>
      <c r="BM142" s="224" t="s">
        <v>171</v>
      </c>
    </row>
    <row r="143" s="2" customFormat="1" ht="16.5" customHeight="1">
      <c r="A143" s="35"/>
      <c r="B143" s="36"/>
      <c r="C143" s="212" t="s">
        <v>172</v>
      </c>
      <c r="D143" s="212" t="s">
        <v>121</v>
      </c>
      <c r="E143" s="213" t="s">
        <v>173</v>
      </c>
      <c r="F143" s="214" t="s">
        <v>174</v>
      </c>
      <c r="G143" s="215" t="s">
        <v>124</v>
      </c>
      <c r="H143" s="216">
        <v>53160.800000000003</v>
      </c>
      <c r="I143" s="217"/>
      <c r="J143" s="218">
        <f>ROUND(I143*H143,1)</f>
        <v>0</v>
      </c>
      <c r="K143" s="219"/>
      <c r="L143" s="41"/>
      <c r="M143" s="220" t="s">
        <v>1</v>
      </c>
      <c r="N143" s="221" t="s">
        <v>40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125</v>
      </c>
      <c r="AT143" s="224" t="s">
        <v>121</v>
      </c>
      <c r="AU143" s="224" t="s">
        <v>84</v>
      </c>
      <c r="AY143" s="14" t="s">
        <v>118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32</v>
      </c>
      <c r="BK143" s="225">
        <f>ROUND(I143*H143,1)</f>
        <v>0</v>
      </c>
      <c r="BL143" s="14" t="s">
        <v>125</v>
      </c>
      <c r="BM143" s="224" t="s">
        <v>175</v>
      </c>
    </row>
    <row r="144" s="2" customFormat="1" ht="24.15" customHeight="1">
      <c r="A144" s="35"/>
      <c r="B144" s="36"/>
      <c r="C144" s="212" t="s">
        <v>176</v>
      </c>
      <c r="D144" s="212" t="s">
        <v>121</v>
      </c>
      <c r="E144" s="213" t="s">
        <v>177</v>
      </c>
      <c r="F144" s="214" t="s">
        <v>178</v>
      </c>
      <c r="G144" s="215" t="s">
        <v>124</v>
      </c>
      <c r="H144" s="216">
        <v>690.39999999999998</v>
      </c>
      <c r="I144" s="217"/>
      <c r="J144" s="218">
        <f>ROUND(I144*H144,1)</f>
        <v>0</v>
      </c>
      <c r="K144" s="219"/>
      <c r="L144" s="41"/>
      <c r="M144" s="220" t="s">
        <v>1</v>
      </c>
      <c r="N144" s="221" t="s">
        <v>40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125</v>
      </c>
      <c r="AT144" s="224" t="s">
        <v>121</v>
      </c>
      <c r="AU144" s="224" t="s">
        <v>84</v>
      </c>
      <c r="AY144" s="14" t="s">
        <v>118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32</v>
      </c>
      <c r="BK144" s="225">
        <f>ROUND(I144*H144,1)</f>
        <v>0</v>
      </c>
      <c r="BL144" s="14" t="s">
        <v>125</v>
      </c>
      <c r="BM144" s="224" t="s">
        <v>179</v>
      </c>
    </row>
    <row r="145" s="2" customFormat="1" ht="16.5" customHeight="1">
      <c r="A145" s="35"/>
      <c r="B145" s="36"/>
      <c r="C145" s="226" t="s">
        <v>8</v>
      </c>
      <c r="D145" s="226" t="s">
        <v>180</v>
      </c>
      <c r="E145" s="227" t="s">
        <v>181</v>
      </c>
      <c r="F145" s="228" t="s">
        <v>182</v>
      </c>
      <c r="G145" s="229" t="s">
        <v>183</v>
      </c>
      <c r="H145" s="230">
        <v>178</v>
      </c>
      <c r="I145" s="231"/>
      <c r="J145" s="232">
        <f>ROUND(I145*H145,1)</f>
        <v>0</v>
      </c>
      <c r="K145" s="233"/>
      <c r="L145" s="234"/>
      <c r="M145" s="235" t="s">
        <v>1</v>
      </c>
      <c r="N145" s="236" t="s">
        <v>40</v>
      </c>
      <c r="O145" s="88"/>
      <c r="P145" s="222">
        <f>O145*H145</f>
        <v>0</v>
      </c>
      <c r="Q145" s="222">
        <v>0.001</v>
      </c>
      <c r="R145" s="222">
        <f>Q145*H145</f>
        <v>0.17799999999999999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153</v>
      </c>
      <c r="AT145" s="224" t="s">
        <v>180</v>
      </c>
      <c r="AU145" s="224" t="s">
        <v>84</v>
      </c>
      <c r="AY145" s="14" t="s">
        <v>118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32</v>
      </c>
      <c r="BK145" s="225">
        <f>ROUND(I145*H145,1)</f>
        <v>0</v>
      </c>
      <c r="BL145" s="14" t="s">
        <v>125</v>
      </c>
      <c r="BM145" s="224" t="s">
        <v>184</v>
      </c>
    </row>
    <row r="146" s="12" customFormat="1" ht="22.8" customHeight="1">
      <c r="A146" s="12"/>
      <c r="B146" s="196"/>
      <c r="C146" s="197"/>
      <c r="D146" s="198" t="s">
        <v>74</v>
      </c>
      <c r="E146" s="210" t="s">
        <v>185</v>
      </c>
      <c r="F146" s="210" t="s">
        <v>186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P147</f>
        <v>0</v>
      </c>
      <c r="Q146" s="204"/>
      <c r="R146" s="205">
        <f>R147</f>
        <v>0</v>
      </c>
      <c r="S146" s="204"/>
      <c r="T146" s="206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32</v>
      </c>
      <c r="AT146" s="208" t="s">
        <v>74</v>
      </c>
      <c r="AU146" s="208" t="s">
        <v>32</v>
      </c>
      <c r="AY146" s="207" t="s">
        <v>118</v>
      </c>
      <c r="BK146" s="209">
        <f>BK147</f>
        <v>0</v>
      </c>
    </row>
    <row r="147" s="2" customFormat="1" ht="33" customHeight="1">
      <c r="A147" s="35"/>
      <c r="B147" s="36"/>
      <c r="C147" s="212" t="s">
        <v>187</v>
      </c>
      <c r="D147" s="212" t="s">
        <v>121</v>
      </c>
      <c r="E147" s="213" t="s">
        <v>188</v>
      </c>
      <c r="F147" s="214" t="s">
        <v>189</v>
      </c>
      <c r="G147" s="215" t="s">
        <v>141</v>
      </c>
      <c r="H147" s="216">
        <v>354.09899999999999</v>
      </c>
      <c r="I147" s="217"/>
      <c r="J147" s="218">
        <f>ROUND(I147*H147,1)</f>
        <v>0</v>
      </c>
      <c r="K147" s="219"/>
      <c r="L147" s="41"/>
      <c r="M147" s="220" t="s">
        <v>1</v>
      </c>
      <c r="N147" s="221" t="s">
        <v>40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125</v>
      </c>
      <c r="AT147" s="224" t="s">
        <v>121</v>
      </c>
      <c r="AU147" s="224" t="s">
        <v>84</v>
      </c>
      <c r="AY147" s="14" t="s">
        <v>118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32</v>
      </c>
      <c r="BK147" s="225">
        <f>ROUND(I147*H147,1)</f>
        <v>0</v>
      </c>
      <c r="BL147" s="14" t="s">
        <v>125</v>
      </c>
      <c r="BM147" s="224" t="s">
        <v>190</v>
      </c>
    </row>
    <row r="148" s="12" customFormat="1" ht="25.92" customHeight="1">
      <c r="A148" s="12"/>
      <c r="B148" s="196"/>
      <c r="C148" s="197"/>
      <c r="D148" s="198" t="s">
        <v>74</v>
      </c>
      <c r="E148" s="199" t="s">
        <v>191</v>
      </c>
      <c r="F148" s="199" t="s">
        <v>192</v>
      </c>
      <c r="G148" s="197"/>
      <c r="H148" s="197"/>
      <c r="I148" s="200"/>
      <c r="J148" s="201">
        <f>BK148</f>
        <v>0</v>
      </c>
      <c r="K148" s="197"/>
      <c r="L148" s="202"/>
      <c r="M148" s="203"/>
      <c r="N148" s="204"/>
      <c r="O148" s="204"/>
      <c r="P148" s="205">
        <f>P149</f>
        <v>0</v>
      </c>
      <c r="Q148" s="204"/>
      <c r="R148" s="205">
        <f>R149</f>
        <v>0.00025000000000000001</v>
      </c>
      <c r="S148" s="204"/>
      <c r="T148" s="206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7" t="s">
        <v>84</v>
      </c>
      <c r="AT148" s="208" t="s">
        <v>74</v>
      </c>
      <c r="AU148" s="208" t="s">
        <v>75</v>
      </c>
      <c r="AY148" s="207" t="s">
        <v>118</v>
      </c>
      <c r="BK148" s="209">
        <f>BK149</f>
        <v>0</v>
      </c>
    </row>
    <row r="149" s="12" customFormat="1" ht="22.8" customHeight="1">
      <c r="A149" s="12"/>
      <c r="B149" s="196"/>
      <c r="C149" s="197"/>
      <c r="D149" s="198" t="s">
        <v>74</v>
      </c>
      <c r="E149" s="210" t="s">
        <v>193</v>
      </c>
      <c r="F149" s="210" t="s">
        <v>194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SUM(P150:P151)</f>
        <v>0</v>
      </c>
      <c r="Q149" s="204"/>
      <c r="R149" s="205">
        <f>SUM(R150:R151)</f>
        <v>0.00025000000000000001</v>
      </c>
      <c r="S149" s="204"/>
      <c r="T149" s="206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84</v>
      </c>
      <c r="AT149" s="208" t="s">
        <v>74</v>
      </c>
      <c r="AU149" s="208" t="s">
        <v>32</v>
      </c>
      <c r="AY149" s="207" t="s">
        <v>118</v>
      </c>
      <c r="BK149" s="209">
        <f>SUM(BK150:BK151)</f>
        <v>0</v>
      </c>
    </row>
    <row r="150" s="2" customFormat="1" ht="37.8" customHeight="1">
      <c r="A150" s="35"/>
      <c r="B150" s="36"/>
      <c r="C150" s="212" t="s">
        <v>195</v>
      </c>
      <c r="D150" s="212" t="s">
        <v>121</v>
      </c>
      <c r="E150" s="213" t="s">
        <v>196</v>
      </c>
      <c r="F150" s="214" t="s">
        <v>197</v>
      </c>
      <c r="G150" s="215" t="s">
        <v>149</v>
      </c>
      <c r="H150" s="216">
        <v>11.039999999999999</v>
      </c>
      <c r="I150" s="217"/>
      <c r="J150" s="218">
        <f>ROUND(I150*H150,1)</f>
        <v>0</v>
      </c>
      <c r="K150" s="219"/>
      <c r="L150" s="41"/>
      <c r="M150" s="220" t="s">
        <v>1</v>
      </c>
      <c r="N150" s="221" t="s">
        <v>40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187</v>
      </c>
      <c r="AT150" s="224" t="s">
        <v>121</v>
      </c>
      <c r="AU150" s="224" t="s">
        <v>84</v>
      </c>
      <c r="AY150" s="14" t="s">
        <v>118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32</v>
      </c>
      <c r="BK150" s="225">
        <f>ROUND(I150*H150,1)</f>
        <v>0</v>
      </c>
      <c r="BL150" s="14" t="s">
        <v>187</v>
      </c>
      <c r="BM150" s="224" t="s">
        <v>198</v>
      </c>
    </row>
    <row r="151" s="2" customFormat="1" ht="33" customHeight="1">
      <c r="A151" s="35"/>
      <c r="B151" s="36"/>
      <c r="C151" s="212" t="s">
        <v>199</v>
      </c>
      <c r="D151" s="212" t="s">
        <v>121</v>
      </c>
      <c r="E151" s="213" t="s">
        <v>200</v>
      </c>
      <c r="F151" s="214" t="s">
        <v>201</v>
      </c>
      <c r="G151" s="215" t="s">
        <v>202</v>
      </c>
      <c r="H151" s="216">
        <v>5</v>
      </c>
      <c r="I151" s="217"/>
      <c r="J151" s="218">
        <f>ROUND(I151*H151,1)</f>
        <v>0</v>
      </c>
      <c r="K151" s="219"/>
      <c r="L151" s="41"/>
      <c r="M151" s="220" t="s">
        <v>1</v>
      </c>
      <c r="N151" s="221" t="s">
        <v>40</v>
      </c>
      <c r="O151" s="88"/>
      <c r="P151" s="222">
        <f>O151*H151</f>
        <v>0</v>
      </c>
      <c r="Q151" s="222">
        <v>5.0000000000000002E-05</v>
      </c>
      <c r="R151" s="222">
        <f>Q151*H151</f>
        <v>0.00025000000000000001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187</v>
      </c>
      <c r="AT151" s="224" t="s">
        <v>121</v>
      </c>
      <c r="AU151" s="224" t="s">
        <v>84</v>
      </c>
      <c r="AY151" s="14" t="s">
        <v>118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32</v>
      </c>
      <c r="BK151" s="225">
        <f>ROUND(I151*H151,1)</f>
        <v>0</v>
      </c>
      <c r="BL151" s="14" t="s">
        <v>187</v>
      </c>
      <c r="BM151" s="224" t="s">
        <v>203</v>
      </c>
    </row>
    <row r="152" s="12" customFormat="1" ht="25.92" customHeight="1">
      <c r="A152" s="12"/>
      <c r="B152" s="196"/>
      <c r="C152" s="197"/>
      <c r="D152" s="198" t="s">
        <v>74</v>
      </c>
      <c r="E152" s="199" t="s">
        <v>204</v>
      </c>
      <c r="F152" s="199" t="s">
        <v>205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P153+P156</f>
        <v>0</v>
      </c>
      <c r="Q152" s="204"/>
      <c r="R152" s="205">
        <f>R153+R156</f>
        <v>0</v>
      </c>
      <c r="S152" s="204"/>
      <c r="T152" s="206">
        <f>T153+T156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119</v>
      </c>
      <c r="AT152" s="208" t="s">
        <v>74</v>
      </c>
      <c r="AU152" s="208" t="s">
        <v>75</v>
      </c>
      <c r="AY152" s="207" t="s">
        <v>118</v>
      </c>
      <c r="BK152" s="209">
        <f>BK153+BK156</f>
        <v>0</v>
      </c>
    </row>
    <row r="153" s="12" customFormat="1" ht="22.8" customHeight="1">
      <c r="A153" s="12"/>
      <c r="B153" s="196"/>
      <c r="C153" s="197"/>
      <c r="D153" s="198" t="s">
        <v>74</v>
      </c>
      <c r="E153" s="210" t="s">
        <v>206</v>
      </c>
      <c r="F153" s="210" t="s">
        <v>207</v>
      </c>
      <c r="G153" s="197"/>
      <c r="H153" s="197"/>
      <c r="I153" s="200"/>
      <c r="J153" s="211">
        <f>BK153</f>
        <v>0</v>
      </c>
      <c r="K153" s="197"/>
      <c r="L153" s="202"/>
      <c r="M153" s="203"/>
      <c r="N153" s="204"/>
      <c r="O153" s="204"/>
      <c r="P153" s="205">
        <f>SUM(P154:P155)</f>
        <v>0</v>
      </c>
      <c r="Q153" s="204"/>
      <c r="R153" s="205">
        <f>SUM(R154:R155)</f>
        <v>0</v>
      </c>
      <c r="S153" s="204"/>
      <c r="T153" s="206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7" t="s">
        <v>119</v>
      </c>
      <c r="AT153" s="208" t="s">
        <v>74</v>
      </c>
      <c r="AU153" s="208" t="s">
        <v>32</v>
      </c>
      <c r="AY153" s="207" t="s">
        <v>118</v>
      </c>
      <c r="BK153" s="209">
        <f>SUM(BK154:BK155)</f>
        <v>0</v>
      </c>
    </row>
    <row r="154" s="2" customFormat="1" ht="16.5" customHeight="1">
      <c r="A154" s="35"/>
      <c r="B154" s="36"/>
      <c r="C154" s="212" t="s">
        <v>208</v>
      </c>
      <c r="D154" s="212" t="s">
        <v>121</v>
      </c>
      <c r="E154" s="213" t="s">
        <v>209</v>
      </c>
      <c r="F154" s="214" t="s">
        <v>210</v>
      </c>
      <c r="G154" s="215" t="s">
        <v>202</v>
      </c>
      <c r="H154" s="216">
        <v>1</v>
      </c>
      <c r="I154" s="217"/>
      <c r="J154" s="218">
        <f>ROUND(I154*H154,1)</f>
        <v>0</v>
      </c>
      <c r="K154" s="219"/>
      <c r="L154" s="41"/>
      <c r="M154" s="220" t="s">
        <v>1</v>
      </c>
      <c r="N154" s="221" t="s">
        <v>40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211</v>
      </c>
      <c r="AT154" s="224" t="s">
        <v>121</v>
      </c>
      <c r="AU154" s="224" t="s">
        <v>84</v>
      </c>
      <c r="AY154" s="14" t="s">
        <v>118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32</v>
      </c>
      <c r="BK154" s="225">
        <f>ROUND(I154*H154,1)</f>
        <v>0</v>
      </c>
      <c r="BL154" s="14" t="s">
        <v>211</v>
      </c>
      <c r="BM154" s="224" t="s">
        <v>212</v>
      </c>
    </row>
    <row r="155" s="2" customFormat="1" ht="24.15" customHeight="1">
      <c r="A155" s="35"/>
      <c r="B155" s="36"/>
      <c r="C155" s="212" t="s">
        <v>213</v>
      </c>
      <c r="D155" s="212" t="s">
        <v>121</v>
      </c>
      <c r="E155" s="213" t="s">
        <v>214</v>
      </c>
      <c r="F155" s="214" t="s">
        <v>215</v>
      </c>
      <c r="G155" s="215" t="s">
        <v>216</v>
      </c>
      <c r="H155" s="216">
        <v>1</v>
      </c>
      <c r="I155" s="217"/>
      <c r="J155" s="218">
        <f>ROUND(I155*H155,1)</f>
        <v>0</v>
      </c>
      <c r="K155" s="219"/>
      <c r="L155" s="41"/>
      <c r="M155" s="220" t="s">
        <v>1</v>
      </c>
      <c r="N155" s="221" t="s">
        <v>40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211</v>
      </c>
      <c r="AT155" s="224" t="s">
        <v>121</v>
      </c>
      <c r="AU155" s="224" t="s">
        <v>84</v>
      </c>
      <c r="AY155" s="14" t="s">
        <v>118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32</v>
      </c>
      <c r="BK155" s="225">
        <f>ROUND(I155*H155,1)</f>
        <v>0</v>
      </c>
      <c r="BL155" s="14" t="s">
        <v>211</v>
      </c>
      <c r="BM155" s="224" t="s">
        <v>217</v>
      </c>
    </row>
    <row r="156" s="12" customFormat="1" ht="22.8" customHeight="1">
      <c r="A156" s="12"/>
      <c r="B156" s="196"/>
      <c r="C156" s="197"/>
      <c r="D156" s="198" t="s">
        <v>74</v>
      </c>
      <c r="E156" s="210" t="s">
        <v>218</v>
      </c>
      <c r="F156" s="210" t="s">
        <v>219</v>
      </c>
      <c r="G156" s="197"/>
      <c r="H156" s="197"/>
      <c r="I156" s="200"/>
      <c r="J156" s="211">
        <f>BK156</f>
        <v>0</v>
      </c>
      <c r="K156" s="197"/>
      <c r="L156" s="202"/>
      <c r="M156" s="203"/>
      <c r="N156" s="204"/>
      <c r="O156" s="204"/>
      <c r="P156" s="205">
        <f>SUM(P157:P158)</f>
        <v>0</v>
      </c>
      <c r="Q156" s="204"/>
      <c r="R156" s="205">
        <f>SUM(R157:R158)</f>
        <v>0</v>
      </c>
      <c r="S156" s="204"/>
      <c r="T156" s="206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7" t="s">
        <v>119</v>
      </c>
      <c r="AT156" s="208" t="s">
        <v>74</v>
      </c>
      <c r="AU156" s="208" t="s">
        <v>32</v>
      </c>
      <c r="AY156" s="207" t="s">
        <v>118</v>
      </c>
      <c r="BK156" s="209">
        <f>SUM(BK157:BK158)</f>
        <v>0</v>
      </c>
    </row>
    <row r="157" s="2" customFormat="1" ht="16.5" customHeight="1">
      <c r="A157" s="35"/>
      <c r="B157" s="36"/>
      <c r="C157" s="212" t="s">
        <v>7</v>
      </c>
      <c r="D157" s="212" t="s">
        <v>121</v>
      </c>
      <c r="E157" s="213" t="s">
        <v>220</v>
      </c>
      <c r="F157" s="214" t="s">
        <v>219</v>
      </c>
      <c r="G157" s="215" t="s">
        <v>221</v>
      </c>
      <c r="H157" s="237"/>
      <c r="I157" s="217"/>
      <c r="J157" s="218">
        <f>ROUND(I157*H157,1)</f>
        <v>0</v>
      </c>
      <c r="K157" s="219"/>
      <c r="L157" s="41"/>
      <c r="M157" s="220" t="s">
        <v>1</v>
      </c>
      <c r="N157" s="221" t="s">
        <v>40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211</v>
      </c>
      <c r="AT157" s="224" t="s">
        <v>121</v>
      </c>
      <c r="AU157" s="224" t="s">
        <v>84</v>
      </c>
      <c r="AY157" s="14" t="s">
        <v>118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32</v>
      </c>
      <c r="BK157" s="225">
        <f>ROUND(I157*H157,1)</f>
        <v>0</v>
      </c>
      <c r="BL157" s="14" t="s">
        <v>211</v>
      </c>
      <c r="BM157" s="224" t="s">
        <v>222</v>
      </c>
    </row>
    <row r="158" s="2" customFormat="1" ht="16.5" customHeight="1">
      <c r="A158" s="35"/>
      <c r="B158" s="36"/>
      <c r="C158" s="212" t="s">
        <v>223</v>
      </c>
      <c r="D158" s="212" t="s">
        <v>121</v>
      </c>
      <c r="E158" s="213" t="s">
        <v>224</v>
      </c>
      <c r="F158" s="214" t="s">
        <v>225</v>
      </c>
      <c r="G158" s="215" t="s">
        <v>221</v>
      </c>
      <c r="H158" s="237"/>
      <c r="I158" s="217"/>
      <c r="J158" s="218">
        <f>ROUND(I158*H158,1)</f>
        <v>0</v>
      </c>
      <c r="K158" s="219"/>
      <c r="L158" s="41"/>
      <c r="M158" s="238" t="s">
        <v>1</v>
      </c>
      <c r="N158" s="239" t="s">
        <v>40</v>
      </c>
      <c r="O158" s="240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211</v>
      </c>
      <c r="AT158" s="224" t="s">
        <v>121</v>
      </c>
      <c r="AU158" s="224" t="s">
        <v>84</v>
      </c>
      <c r="AY158" s="14" t="s">
        <v>118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32</v>
      </c>
      <c r="BK158" s="225">
        <f>ROUND(I158*H158,1)</f>
        <v>0</v>
      </c>
      <c r="BL158" s="14" t="s">
        <v>211</v>
      </c>
      <c r="BM158" s="224" t="s">
        <v>226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z5rrvksCxS6ubtxvVCJkiHxTWEyn8uLKi8ZidAy2KnFoVjvhz+EtnDC8QDCHr7RWXvmd2nL8JPXPnCDOdlOqZg==" hashValue="AIgePUDXALKkaZyB3PAjEsdfmu93a7w84TQOAJT98WwkKGhzBpr/xGb6yP98F/8HXfrr5T3w1bVkWCRPUwtXTQ==" algorithmName="SHA-512" password="CC35"/>
  <autoFilter ref="C125:K15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Vladimir Korbel</dc:creator>
  <cp:lastModifiedBy>Vladimir Korbel</cp:lastModifiedBy>
  <dcterms:created xsi:type="dcterms:W3CDTF">2022-06-29T09:50:54Z</dcterms:created>
  <dcterms:modified xsi:type="dcterms:W3CDTF">2022-06-29T09:50:58Z</dcterms:modified>
</cp:coreProperties>
</file>