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N_Bartoskova\_N_Regionální rozvoj\POV\POV 2020\vyhodnocení\materiál komise vyhodnocení\"/>
    </mc:Choice>
  </mc:AlternateContent>
  <bookViews>
    <workbookView xWindow="135" yWindow="60" windowWidth="19050" windowHeight="7860"/>
  </bookViews>
  <sheets>
    <sheet name="DT2" sheetId="3" r:id="rId1"/>
  </sheets>
  <definedNames>
    <definedName name="_xlnm._FilterDatabase" localSheetId="0" hidden="1">'DT2'!$A$3:$T$21</definedName>
  </definedNames>
  <calcPr calcId="152511"/>
</workbook>
</file>

<file path=xl/calcChain.xml><?xml version="1.0" encoding="utf-8"?>
<calcChain xmlns="http://schemas.openxmlformats.org/spreadsheetml/2006/main">
  <c r="J18" i="3" l="1"/>
  <c r="J9" i="3" l="1"/>
  <c r="J20" i="3"/>
  <c r="O20" i="3"/>
  <c r="L20" i="3"/>
  <c r="O9" i="3"/>
  <c r="L9" i="3"/>
  <c r="R20" i="3" l="1"/>
  <c r="R9" i="3"/>
  <c r="J19" i="3" l="1"/>
  <c r="J17" i="3"/>
  <c r="J15" i="3"/>
  <c r="J11" i="3"/>
  <c r="J21" i="3"/>
  <c r="J8" i="3"/>
  <c r="J14" i="3"/>
  <c r="J6" i="3"/>
  <c r="J13" i="3"/>
  <c r="J12" i="3"/>
  <c r="J7" i="3"/>
  <c r="J4" i="3"/>
  <c r="J16" i="3"/>
  <c r="J5" i="3"/>
  <c r="J10" i="3"/>
  <c r="K22" i="3" l="1"/>
  <c r="M22" i="3"/>
  <c r="N22" i="3"/>
  <c r="O17" i="3" l="1"/>
  <c r="P17" i="3" s="1"/>
  <c r="O15" i="3"/>
  <c r="P15" i="3" s="1"/>
  <c r="O11" i="3"/>
  <c r="P11" i="3" s="1"/>
  <c r="O21" i="3"/>
  <c r="P21" i="3" s="1"/>
  <c r="O8" i="3"/>
  <c r="P8" i="3" s="1"/>
  <c r="O14" i="3"/>
  <c r="P14" i="3" s="1"/>
  <c r="O6" i="3"/>
  <c r="P6" i="3" s="1"/>
  <c r="O13" i="3"/>
  <c r="P13" i="3" s="1"/>
  <c r="O12" i="3"/>
  <c r="P12" i="3" s="1"/>
  <c r="O7" i="3"/>
  <c r="P7" i="3" s="1"/>
  <c r="O18" i="3"/>
  <c r="P18" i="3" s="1"/>
  <c r="O19" i="3"/>
  <c r="P19" i="3" s="1"/>
  <c r="O4" i="3"/>
  <c r="P4" i="3" s="1"/>
  <c r="O16" i="3"/>
  <c r="P16" i="3" s="1"/>
  <c r="O5" i="3"/>
  <c r="P5" i="3" s="1"/>
  <c r="O10" i="3"/>
  <c r="P10" i="3" s="1"/>
  <c r="L17" i="3"/>
  <c r="L15" i="3"/>
  <c r="L11" i="3"/>
  <c r="L21" i="3"/>
  <c r="L8" i="3"/>
  <c r="L14" i="3"/>
  <c r="L6" i="3"/>
  <c r="L13" i="3"/>
  <c r="L12" i="3"/>
  <c r="L7" i="3"/>
  <c r="L18" i="3"/>
  <c r="L19" i="3"/>
  <c r="L4" i="3"/>
  <c r="L16" i="3"/>
  <c r="L5" i="3"/>
  <c r="L10" i="3"/>
  <c r="R17" i="3"/>
  <c r="R15" i="3"/>
  <c r="R21" i="3"/>
  <c r="R8" i="3"/>
  <c r="R14" i="3"/>
  <c r="R6" i="3"/>
  <c r="R13" i="3"/>
  <c r="R12" i="3"/>
  <c r="R7" i="3"/>
  <c r="R18" i="3"/>
  <c r="R19" i="3"/>
  <c r="R4" i="3"/>
  <c r="R5" i="3"/>
  <c r="R10" i="3"/>
  <c r="R16" i="3" l="1"/>
  <c r="R22" i="3" s="1"/>
  <c r="Q22" i="3"/>
</calcChain>
</file>

<file path=xl/sharedStrings.xml><?xml version="1.0" encoding="utf-8"?>
<sst xmlns="http://schemas.openxmlformats.org/spreadsheetml/2006/main" count="130" uniqueCount="98">
  <si>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</si>
  <si>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</si>
  <si>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</si>
  <si>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</si>
  <si>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</si>
  <si>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</si>
  <si>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</si>
  <si>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</si>
  <si>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</si>
  <si>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</si>
  <si>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</si>
  <si>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Maximální časová použitelnost dotace do</t>
  </si>
  <si>
    <t>hodnotitel 1</t>
  </si>
  <si>
    <t>hodnotitel 2</t>
  </si>
  <si>
    <t>Žadatel</t>
  </si>
  <si>
    <t>Úvalno 58, 793 91 Úvalno</t>
  </si>
  <si>
    <t>Kontrola % dotace</t>
  </si>
  <si>
    <t>Podíl dotace na uznatelných nákladech projektu (Kč)</t>
  </si>
  <si>
    <t>Dotace neinvestiční (Kč)</t>
  </si>
  <si>
    <t>Štáblovská 35, 747 56 Dolní Životice</t>
  </si>
  <si>
    <t>Celkem</t>
  </si>
  <si>
    <t>Horní Bludovice 434, 739 37 Horní Bludovice</t>
  </si>
  <si>
    <t>Třanovice 250, 739 53 Třanovice</t>
  </si>
  <si>
    <t>Pořadové číslo žádosti</t>
  </si>
  <si>
    <t>Sdružení obcí Hlučínska</t>
  </si>
  <si>
    <t>svazek obcí</t>
  </si>
  <si>
    <t>71179216</t>
  </si>
  <si>
    <t>Mírové náměstí 23, 748 01 Hlučín</t>
  </si>
  <si>
    <t>Sdružení obcí povodí Stonávky</t>
  </si>
  <si>
    <t>69610088</t>
  </si>
  <si>
    <t>Mikroregion Opavsko severozápad</t>
  </si>
  <si>
    <t>75077841</t>
  </si>
  <si>
    <t>Region Slezská brána</t>
  </si>
  <si>
    <t>69609969</t>
  </si>
  <si>
    <t>Radniční náměstí 300, 739 34 Šenov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</si>
  <si>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</si>
  <si>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</si>
  <si>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</si>
  <si>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</si>
  <si>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</si>
  <si>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Mikroregion Matice Slezská</t>
  </si>
  <si>
    <t>70961417</t>
  </si>
  <si>
    <t>Antonína Vaška 86, 747 92 Háj ve Slezsku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</si>
  <si>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</si>
  <si>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</si>
  <si>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</si>
  <si>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</si>
  <si>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</si>
  <si>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</si>
  <si>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Mikroregion Hvozdnice</t>
  </si>
  <si>
    <t>71194410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</si>
  <si>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</si>
  <si>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</si>
  <si>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</si>
  <si>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</si>
  <si>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</si>
  <si>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</si>
  <si>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Bruntálsko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</si>
  <si>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</si>
  <si>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</si>
  <si>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</si>
  <si>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</si>
  <si>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</si>
  <si>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</si>
  <si>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</si>
  <si>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</si>
  <si>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</si>
  <si>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</si>
  <si>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</si>
  <si>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1. 1 - 31. 12. 2020</t>
  </si>
  <si>
    <t>Podpora rozvoje mikroregionu 2020</t>
  </si>
  <si>
    <t>Odborné poradenství venkovské oblasti Mikroregion Slezská Harta</t>
  </si>
  <si>
    <t>Management a odborné poradenství ve Svazku obcí mikroregionu Hlučínska-západ 2020</t>
  </si>
  <si>
    <t>Projektový manažer XIII a poradenství v regionu Slezská brána</t>
  </si>
  <si>
    <t>Manažer regionu Hlučínska V</t>
  </si>
  <si>
    <t>Svazek obcí mikroregionu Hlučínska - západ</t>
  </si>
  <si>
    <t>70964611</t>
  </si>
  <si>
    <t>Náměstí 405/43, 747 21  Kravaře ve Slezsku</t>
  </si>
  <si>
    <t>Projektový manažer Mikroregionu Matice Slezská</t>
  </si>
  <si>
    <t xml:space="preserve">Poradenství v Mikroregionu Opavsko severozápad 2020 </t>
  </si>
  <si>
    <t>Odborné poradenství pro obce ve svazku obcí Bruntálska 2020</t>
  </si>
  <si>
    <t>Projektový manažer - Mikroregion Hvozdnice</t>
  </si>
  <si>
    <t>Management v Mikroregionu Odersko 2020</t>
  </si>
  <si>
    <t xml:space="preserve">Poradenství, administrativní služby a práce </t>
  </si>
  <si>
    <t>Projektový manažer Venkovského mikroregionu Moravice</t>
  </si>
  <si>
    <t>Podpora mikroregionu Rýmařovska</t>
  </si>
  <si>
    <t>Projektový manažer a podpora projektů SOPM v roce 2020</t>
  </si>
  <si>
    <t>Sdružení obcí povodí Morávky</t>
  </si>
  <si>
    <t>68157631</t>
  </si>
  <si>
    <t>Dobrá 230, 739 51 Dobrá</t>
  </si>
  <si>
    <t>Rozvoj venkovského života v obcích Regionu Poodří</t>
  </si>
  <si>
    <t>Poradenství a informační systém</t>
  </si>
  <si>
    <t>Rozvoj aktivit Sdružení měst a obcí povodí Ondřejnice v roce 2020</t>
  </si>
  <si>
    <t>Podpora poradenství, propagace a aktivit v mikroregionu Krnovsko 2020</t>
  </si>
  <si>
    <t>2. 1 - 31. 12. 2020</t>
  </si>
  <si>
    <t>3. 1 - 31. 12. 2020</t>
  </si>
  <si>
    <t>Počet členských obcí svazku</t>
  </si>
  <si>
    <t>Poskytnutí dotací v rámci dotačního programu "Podpora obnovy a rozvoje venkova Moravskoslezského kraje 2020" DT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</si>
</sst>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/>
    <xf numFmtId="0" fontId="5" fillId="0" borderId="0" xfId="0" applyFont="1" applyBorder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3" fontId="2" fillId="0" borderId="5" xfId="0" applyNumberFormat="1" applyFont="1" applyFill="1" applyBorder="1" applyAlignment="1">
      <alignment horizontal="right" vertical="center" wrapText="1"/>
    </xf>
    <xf numFmtId="0" fontId="4" fillId="0" borderId="8" xfId="0" applyFont="1" applyBorder="1"/>
    <xf numFmtId="3" fontId="4" fillId="0" borderId="5" xfId="0" applyNumberFormat="1" applyFont="1" applyBorder="1"/>
    <xf numFmtId="3" fontId="0" fillId="0" borderId="0" xfId="0" applyNumberFormat="1"/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tabSelected="1" zoomScale="75" zoomScaleNormal="75" workbookViewId="0">
      <selection activeCell="Q4" sqref="Q4"/>
    </sheetView>
  </sheetViews>
  <sheetFormatPr defaultRowHeight="15" x14ac:dyDescent="0.25"/>
  <cols>
    <col min="1" max="1" width="10.5703125" customWidth="1"/>
    <col min="2" max="2" width="12.28515625" customWidth="1"/>
    <col min="3" max="3" width="30.7109375" customWidth="1"/>
    <col min="4" max="4" width="12.42578125" customWidth="1"/>
    <col min="5" max="5" width="11.28515625" customWidth="1"/>
    <col min="6" max="6" width="41.42578125" customWidth="1"/>
    <col min="7" max="7" width="48.85546875" customWidth="1"/>
    <col min="8" max="8" width="11.42578125" customWidth="1"/>
    <col min="9" max="9" width="11.85546875" customWidth="1"/>
    <col min="10" max="10" width="10.7109375" customWidth="1"/>
    <col min="11" max="11" width="16" customWidth="1"/>
    <col min="12" max="12" width="13.5703125" customWidth="1"/>
    <col min="13" max="13" width="14" customWidth="1"/>
    <col min="14" max="14" width="13.85546875" customWidth="1"/>
    <col min="15" max="15" width="13.5703125" customWidth="1"/>
    <col min="16" max="16" width="12.7109375" hidden="1" customWidth="1"/>
    <col min="17" max="17" width="14.140625" customWidth="1"/>
    <col min="18" max="18" width="15.5703125" customWidth="1"/>
    <col min="19" max="19" width="21.7109375" customWidth="1"/>
    <col min="20" max="20" width="16.7109375" customWidth="1"/>
    <col min="22" max="22" width="5.5703125" customWidth="1"/>
  </cols>
  <sheetData>
    <row r="2" spans="1:20" ht="33.75" customHeight="1" thickBot="1" x14ac:dyDescent="0.3">
      <c r="A2" s="33" t="s">
        <v>97</v>
      </c>
      <c r="B2" s="18"/>
      <c r="C2" s="19"/>
      <c r="D2" s="20"/>
      <c r="E2" s="19"/>
      <c r="F2" s="21"/>
      <c r="G2" s="18"/>
      <c r="H2" s="22"/>
      <c r="I2" s="22"/>
      <c r="J2" s="23"/>
      <c r="K2" s="24"/>
      <c r="L2" s="21"/>
      <c r="M2" s="21"/>
      <c r="N2" s="25"/>
      <c r="O2" s="25"/>
      <c r="P2" s="25"/>
      <c r="Q2" s="26"/>
      <c r="R2" s="26"/>
      <c r="S2" s="21"/>
    </row>
    <row r="3" spans="1:20" ht="119.25" customHeight="1" x14ac:dyDescent="0.25">
      <c r="A3" s="2" t="s">
        <v>0</v>
      </c>
      <c r="B3" s="3" t="s">
        <v>23</v>
      </c>
      <c r="C3" s="4" t="s">
        <v>14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12</v>
      </c>
      <c r="I3" s="4" t="s">
        <v>13</v>
      </c>
      <c r="J3" s="4" t="s">
        <v>5</v>
      </c>
      <c r="K3" s="5" t="s">
        <v>6</v>
      </c>
      <c r="L3" s="1" t="s">
        <v>7</v>
      </c>
      <c r="M3" s="6" t="s">
        <v>8</v>
      </c>
      <c r="N3" s="6" t="s">
        <v>17</v>
      </c>
      <c r="O3" s="6" t="s">
        <v>9</v>
      </c>
      <c r="P3" s="6" t="s">
        <v>16</v>
      </c>
      <c r="Q3" s="7" t="s">
        <v>10</v>
      </c>
      <c r="R3" s="8" t="s">
        <v>18</v>
      </c>
      <c r="S3" s="9" t="s">
        <v>11</v>
      </c>
      <c r="T3" s="9" t="s">
        <v>96</v>
      </c>
    </row>
    <row r="4" spans="1:20" ht="57.75" customHeight="1" x14ac:dyDescent="0.25">
      <c r="A4" s="31">
        <v>1</v>
      </c>
      <c r="B4" s="31">
        <v>24</v>
      </c>
      <c r="C4" s="12" t="s">
        <v>32</v>
      </c>
      <c r="D4" s="12" t="s">
        <v>25</v>
      </c>
      <c r="E4" s="32" t="s">
        <v>33</v>
      </c>
      <c r="F4" s="12" t="s">
        <v>34</v>
      </c>
      <c r="G4" s="13" t="s">
        <v>73</v>
      </c>
      <c r="H4" s="12">
        <v>25</v>
      </c>
      <c r="I4" s="12">
        <v>24</v>
      </c>
      <c r="J4" s="11">
        <f t="shared" ref="J4:J21" si="0">(H4+I4)/2</f>
        <v>24.5</v>
      </c>
      <c r="K4" s="10">
        <v>284000</v>
      </c>
      <c r="L4" s="14">
        <f t="shared" ref="L4:L21" si="1">M4/K4</f>
        <v>0.5598591549295775</v>
      </c>
      <c r="M4" s="27">
        <v>159000</v>
      </c>
      <c r="N4" s="10">
        <v>125000</v>
      </c>
      <c r="O4" s="15">
        <f t="shared" ref="O4:O21" si="2">N4/K4</f>
        <v>0.44014084507042256</v>
      </c>
      <c r="P4" s="15" t="str">
        <f>IF(O4&gt;50%,"chyba","ok")</f>
        <v>ok</v>
      </c>
      <c r="Q4" s="10">
        <v>125000</v>
      </c>
      <c r="R4" s="10">
        <f t="shared" ref="R4:R10" si="3">Q4</f>
        <v>125000</v>
      </c>
      <c r="S4" s="16" t="s">
        <v>69</v>
      </c>
      <c r="T4" s="12"/>
    </row>
    <row r="5" spans="1:20" ht="45" customHeight="1" x14ac:dyDescent="0.25">
      <c r="A5" s="31">
        <v>2</v>
      </c>
      <c r="B5" s="31">
        <v>28</v>
      </c>
      <c r="C5" s="12" t="s">
        <v>30</v>
      </c>
      <c r="D5" s="12" t="s">
        <v>25</v>
      </c>
      <c r="E5" s="32" t="s">
        <v>31</v>
      </c>
      <c r="F5" s="12" t="s">
        <v>15</v>
      </c>
      <c r="G5" s="13" t="s">
        <v>79</v>
      </c>
      <c r="H5" s="12">
        <v>25</v>
      </c>
      <c r="I5" s="12">
        <v>23</v>
      </c>
      <c r="J5" s="11">
        <f t="shared" si="0"/>
        <v>24</v>
      </c>
      <c r="K5" s="10">
        <v>336000</v>
      </c>
      <c r="L5" s="14">
        <f t="shared" si="1"/>
        <v>0.62797619047619047</v>
      </c>
      <c r="M5" s="27">
        <v>211000</v>
      </c>
      <c r="N5" s="10">
        <v>125000</v>
      </c>
      <c r="O5" s="15">
        <f t="shared" si="2"/>
        <v>0.37202380952380953</v>
      </c>
      <c r="P5" s="15" t="str">
        <f>IF(O5&gt;50%,"chyba","ok")</f>
        <v>ok</v>
      </c>
      <c r="Q5" s="10">
        <v>125000</v>
      </c>
      <c r="R5" s="10">
        <f t="shared" si="3"/>
        <v>125000</v>
      </c>
      <c r="S5" s="16" t="s">
        <v>69</v>
      </c>
      <c r="T5" s="12"/>
    </row>
    <row r="6" spans="1:20" ht="61.5" customHeight="1" x14ac:dyDescent="0.25">
      <c r="A6" s="31">
        <v>3</v>
      </c>
      <c r="B6" s="31">
        <v>34</v>
      </c>
      <c r="C6" s="12" t="s">
        <v>49</v>
      </c>
      <c r="D6" s="12" t="s">
        <v>25</v>
      </c>
      <c r="E6" s="32" t="s">
        <v>50</v>
      </c>
      <c r="F6" s="12" t="s">
        <v>19</v>
      </c>
      <c r="G6" s="13" t="s">
        <v>81</v>
      </c>
      <c r="H6" s="12">
        <v>24</v>
      </c>
      <c r="I6" s="12">
        <v>24</v>
      </c>
      <c r="J6" s="11">
        <f t="shared" si="0"/>
        <v>24</v>
      </c>
      <c r="K6" s="10">
        <v>280000</v>
      </c>
      <c r="L6" s="14">
        <f t="shared" si="1"/>
        <v>0.5535714285714286</v>
      </c>
      <c r="M6" s="27">
        <v>155000</v>
      </c>
      <c r="N6" s="10">
        <v>125000</v>
      </c>
      <c r="O6" s="15">
        <f t="shared" si="2"/>
        <v>0.44642857142857145</v>
      </c>
      <c r="P6" s="15" t="str">
        <f>IF(O6&gt;50%,"chyba","ok")</f>
        <v>ok</v>
      </c>
      <c r="Q6" s="10">
        <v>125000</v>
      </c>
      <c r="R6" s="10">
        <f t="shared" si="3"/>
        <v>125000</v>
      </c>
      <c r="S6" s="16" t="s">
        <v>69</v>
      </c>
      <c r="T6" s="12"/>
    </row>
    <row r="7" spans="1:20" ht="40.5" customHeight="1" x14ac:dyDescent="0.25">
      <c r="A7" s="31">
        <v>4</v>
      </c>
      <c r="B7" s="31">
        <v>26</v>
      </c>
      <c r="C7" s="12" t="s">
        <v>24</v>
      </c>
      <c r="D7" s="12" t="s">
        <v>25</v>
      </c>
      <c r="E7" s="32" t="s">
        <v>26</v>
      </c>
      <c r="F7" s="12" t="s">
        <v>27</v>
      </c>
      <c r="G7" s="13" t="s">
        <v>74</v>
      </c>
      <c r="H7" s="12">
        <v>24</v>
      </c>
      <c r="I7" s="12">
        <v>23</v>
      </c>
      <c r="J7" s="11">
        <f t="shared" si="0"/>
        <v>23.5</v>
      </c>
      <c r="K7" s="10">
        <v>404500</v>
      </c>
      <c r="L7" s="14">
        <f t="shared" si="1"/>
        <v>0.69097651421508033</v>
      </c>
      <c r="M7" s="27">
        <v>279500</v>
      </c>
      <c r="N7" s="10">
        <v>125000</v>
      </c>
      <c r="O7" s="15">
        <f t="shared" si="2"/>
        <v>0.30902348578491967</v>
      </c>
      <c r="P7" s="15" t="str">
        <f>IF(O7&gt;50%,"chyba","ok")</f>
        <v>ok</v>
      </c>
      <c r="Q7" s="10">
        <v>125000</v>
      </c>
      <c r="R7" s="10">
        <f t="shared" si="3"/>
        <v>125000</v>
      </c>
      <c r="S7" s="16" t="s">
        <v>69</v>
      </c>
      <c r="T7" s="12"/>
    </row>
    <row r="8" spans="1:20" ht="43.5" customHeight="1" x14ac:dyDescent="0.25">
      <c r="A8" s="31">
        <v>5</v>
      </c>
      <c r="B8" s="31">
        <v>75</v>
      </c>
      <c r="C8" s="12" t="s">
        <v>43</v>
      </c>
      <c r="D8" s="12" t="s">
        <v>25</v>
      </c>
      <c r="E8" s="32" t="s">
        <v>44</v>
      </c>
      <c r="F8" s="12" t="s">
        <v>45</v>
      </c>
      <c r="G8" s="13" t="s">
        <v>85</v>
      </c>
      <c r="H8" s="12">
        <v>23</v>
      </c>
      <c r="I8" s="12">
        <v>24</v>
      </c>
      <c r="J8" s="11">
        <f t="shared" si="0"/>
        <v>23.5</v>
      </c>
      <c r="K8" s="10">
        <v>250000</v>
      </c>
      <c r="L8" s="14">
        <f t="shared" si="1"/>
        <v>0.51</v>
      </c>
      <c r="M8" s="27">
        <v>127500</v>
      </c>
      <c r="N8" s="10">
        <v>122500</v>
      </c>
      <c r="O8" s="15">
        <f t="shared" si="2"/>
        <v>0.49</v>
      </c>
      <c r="P8" s="15" t="str">
        <f>IF(O8&gt;50%,"chyba","ok")</f>
        <v>ok</v>
      </c>
      <c r="Q8" s="10">
        <v>122500</v>
      </c>
      <c r="R8" s="10">
        <f t="shared" si="3"/>
        <v>122500</v>
      </c>
      <c r="S8" s="16" t="s">
        <v>69</v>
      </c>
      <c r="T8" s="12"/>
    </row>
    <row r="9" spans="1:20" ht="45" customHeight="1" x14ac:dyDescent="0.25">
      <c r="A9" s="31">
        <v>6</v>
      </c>
      <c r="B9" s="31">
        <v>23</v>
      </c>
      <c r="C9" s="12" t="s">
        <v>75</v>
      </c>
      <c r="D9" s="12" t="s">
        <v>25</v>
      </c>
      <c r="E9" s="32" t="s">
        <v>76</v>
      </c>
      <c r="F9" s="12" t="s">
        <v>77</v>
      </c>
      <c r="G9" s="13" t="s">
        <v>72</v>
      </c>
      <c r="H9" s="12">
        <v>23</v>
      </c>
      <c r="I9" s="12">
        <v>21</v>
      </c>
      <c r="J9" s="11">
        <f t="shared" si="0"/>
        <v>22</v>
      </c>
      <c r="K9" s="10">
        <v>548820</v>
      </c>
      <c r="L9" s="14">
        <f t="shared" si="1"/>
        <v>0.7722386210415072</v>
      </c>
      <c r="M9" s="27">
        <v>423820</v>
      </c>
      <c r="N9" s="10">
        <v>125000</v>
      </c>
      <c r="O9" s="15">
        <f t="shared" si="2"/>
        <v>0.22776137895849277</v>
      </c>
      <c r="P9" s="15"/>
      <c r="Q9" s="10">
        <v>125000</v>
      </c>
      <c r="R9" s="10">
        <f t="shared" si="3"/>
        <v>125000</v>
      </c>
      <c r="S9" s="16" t="s">
        <v>94</v>
      </c>
      <c r="T9" s="12"/>
    </row>
    <row r="10" spans="1:20" ht="50.25" customHeight="1" x14ac:dyDescent="0.25">
      <c r="A10" s="31">
        <v>7</v>
      </c>
      <c r="B10" s="31">
        <v>14</v>
      </c>
      <c r="C10" s="12" t="s">
        <v>35</v>
      </c>
      <c r="D10" s="12" t="s">
        <v>25</v>
      </c>
      <c r="E10" s="32" t="s">
        <v>36</v>
      </c>
      <c r="F10" s="12" t="s">
        <v>37</v>
      </c>
      <c r="G10" s="13" t="s">
        <v>70</v>
      </c>
      <c r="H10" s="12">
        <v>22</v>
      </c>
      <c r="I10" s="12">
        <v>22</v>
      </c>
      <c r="J10" s="11">
        <f t="shared" si="0"/>
        <v>22</v>
      </c>
      <c r="K10" s="10">
        <v>315000</v>
      </c>
      <c r="L10" s="14">
        <f t="shared" si="1"/>
        <v>0.60317460317460314</v>
      </c>
      <c r="M10" s="27">
        <v>190000</v>
      </c>
      <c r="N10" s="10">
        <v>125000</v>
      </c>
      <c r="O10" s="15">
        <f t="shared" si="2"/>
        <v>0.3968253968253968</v>
      </c>
      <c r="P10" s="15" t="str">
        <f t="shared" ref="P10:P19" si="4">IF(O10&gt;50%,"chyba","ok")</f>
        <v>ok</v>
      </c>
      <c r="Q10" s="10">
        <v>125000</v>
      </c>
      <c r="R10" s="10">
        <f t="shared" si="3"/>
        <v>125000</v>
      </c>
      <c r="S10" s="16" t="s">
        <v>69</v>
      </c>
      <c r="T10" s="12"/>
    </row>
    <row r="11" spans="1:20" ht="40.5" customHeight="1" x14ac:dyDescent="0.25">
      <c r="A11" s="31">
        <v>8</v>
      </c>
      <c r="B11" s="31">
        <v>119</v>
      </c>
      <c r="C11" s="12" t="s">
        <v>54</v>
      </c>
      <c r="D11" s="12" t="s">
        <v>25</v>
      </c>
      <c r="E11" s="32" t="s">
        <v>55</v>
      </c>
      <c r="F11" s="12" t="s">
        <v>56</v>
      </c>
      <c r="G11" s="13" t="s">
        <v>93</v>
      </c>
      <c r="H11" s="12">
        <v>20</v>
      </c>
      <c r="I11" s="12">
        <v>22</v>
      </c>
      <c r="J11" s="11">
        <f t="shared" si="0"/>
        <v>21</v>
      </c>
      <c r="K11" s="10">
        <v>250000</v>
      </c>
      <c r="L11" s="14">
        <f t="shared" si="1"/>
        <v>0.5</v>
      </c>
      <c r="M11" s="27">
        <v>125000</v>
      </c>
      <c r="N11" s="10">
        <v>125000</v>
      </c>
      <c r="O11" s="15">
        <f t="shared" si="2"/>
        <v>0.5</v>
      </c>
      <c r="P11" s="15" t="str">
        <f t="shared" si="4"/>
        <v>ok</v>
      </c>
      <c r="Q11" s="10">
        <v>125000</v>
      </c>
      <c r="R11" s="10">
        <v>125000</v>
      </c>
      <c r="S11" s="16" t="s">
        <v>69</v>
      </c>
      <c r="T11" s="12"/>
    </row>
    <row r="12" spans="1:20" ht="45" customHeight="1" x14ac:dyDescent="0.25">
      <c r="A12" s="31">
        <v>9</v>
      </c>
      <c r="B12" s="31">
        <v>52</v>
      </c>
      <c r="C12" s="12" t="s">
        <v>38</v>
      </c>
      <c r="D12" s="12" t="s">
        <v>25</v>
      </c>
      <c r="E12" s="32" t="s">
        <v>39</v>
      </c>
      <c r="F12" s="12" t="s">
        <v>21</v>
      </c>
      <c r="G12" s="13" t="s">
        <v>83</v>
      </c>
      <c r="H12" s="12">
        <v>21</v>
      </c>
      <c r="I12" s="12">
        <v>20</v>
      </c>
      <c r="J12" s="11">
        <f t="shared" si="0"/>
        <v>20.5</v>
      </c>
      <c r="K12" s="10">
        <v>400000</v>
      </c>
      <c r="L12" s="14">
        <f t="shared" si="1"/>
        <v>0.6875</v>
      </c>
      <c r="M12" s="27">
        <v>275000</v>
      </c>
      <c r="N12" s="10">
        <v>125000</v>
      </c>
      <c r="O12" s="15">
        <f t="shared" si="2"/>
        <v>0.3125</v>
      </c>
      <c r="P12" s="15" t="str">
        <f t="shared" si="4"/>
        <v>ok</v>
      </c>
      <c r="Q12" s="10">
        <v>125000</v>
      </c>
      <c r="R12" s="10">
        <f t="shared" ref="R12:R21" si="5">Q12</f>
        <v>125000</v>
      </c>
      <c r="S12" s="16" t="s">
        <v>69</v>
      </c>
      <c r="T12" s="12"/>
    </row>
    <row r="13" spans="1:20" ht="51" customHeight="1" x14ac:dyDescent="0.25">
      <c r="A13" s="31">
        <v>10</v>
      </c>
      <c r="B13" s="31">
        <v>22</v>
      </c>
      <c r="C13" s="12" t="s">
        <v>60</v>
      </c>
      <c r="D13" s="12" t="s">
        <v>25</v>
      </c>
      <c r="E13" s="32" t="s">
        <v>61</v>
      </c>
      <c r="F13" s="12" t="s">
        <v>62</v>
      </c>
      <c r="G13" s="13" t="s">
        <v>71</v>
      </c>
      <c r="H13" s="12">
        <v>21</v>
      </c>
      <c r="I13" s="12">
        <v>20</v>
      </c>
      <c r="J13" s="11">
        <f t="shared" si="0"/>
        <v>20.5</v>
      </c>
      <c r="K13" s="10">
        <v>250000</v>
      </c>
      <c r="L13" s="14">
        <f t="shared" si="1"/>
        <v>0.5</v>
      </c>
      <c r="M13" s="27">
        <v>125000</v>
      </c>
      <c r="N13" s="10">
        <v>125000</v>
      </c>
      <c r="O13" s="15">
        <f t="shared" si="2"/>
        <v>0.5</v>
      </c>
      <c r="P13" s="15" t="str">
        <f t="shared" si="4"/>
        <v>ok</v>
      </c>
      <c r="Q13" s="10">
        <v>125000</v>
      </c>
      <c r="R13" s="10">
        <f t="shared" si="5"/>
        <v>125000</v>
      </c>
      <c r="S13" s="16" t="s">
        <v>69</v>
      </c>
      <c r="T13" s="12">
        <v>14</v>
      </c>
    </row>
    <row r="14" spans="1:20" ht="43.5" customHeight="1" x14ac:dyDescent="0.25">
      <c r="A14" s="31">
        <v>11</v>
      </c>
      <c r="B14" s="31">
        <v>33</v>
      </c>
      <c r="C14" s="12" t="s">
        <v>57</v>
      </c>
      <c r="D14" s="12" t="s">
        <v>25</v>
      </c>
      <c r="E14" s="32" t="s">
        <v>58</v>
      </c>
      <c r="F14" s="12" t="s">
        <v>59</v>
      </c>
      <c r="G14" s="13" t="s">
        <v>80</v>
      </c>
      <c r="H14" s="12">
        <v>21</v>
      </c>
      <c r="I14" s="12">
        <v>20</v>
      </c>
      <c r="J14" s="11">
        <f t="shared" si="0"/>
        <v>20.5</v>
      </c>
      <c r="K14" s="10">
        <v>120000</v>
      </c>
      <c r="L14" s="14">
        <f t="shared" si="1"/>
        <v>0.5</v>
      </c>
      <c r="M14" s="27">
        <v>60000</v>
      </c>
      <c r="N14" s="10">
        <v>60000</v>
      </c>
      <c r="O14" s="15">
        <f t="shared" si="2"/>
        <v>0.5</v>
      </c>
      <c r="P14" s="15" t="str">
        <f t="shared" si="4"/>
        <v>ok</v>
      </c>
      <c r="Q14" s="10">
        <v>60000</v>
      </c>
      <c r="R14" s="10">
        <f t="shared" si="5"/>
        <v>60000</v>
      </c>
      <c r="S14" s="16" t="s">
        <v>69</v>
      </c>
      <c r="T14" s="12">
        <v>16</v>
      </c>
    </row>
    <row r="15" spans="1:20" ht="57.75" customHeight="1" x14ac:dyDescent="0.25">
      <c r="A15" s="31">
        <v>12</v>
      </c>
      <c r="B15" s="31">
        <v>100</v>
      </c>
      <c r="C15" s="12" t="s">
        <v>51</v>
      </c>
      <c r="D15" s="12" t="s">
        <v>25</v>
      </c>
      <c r="E15" s="32" t="s">
        <v>52</v>
      </c>
      <c r="F15" s="12" t="s">
        <v>53</v>
      </c>
      <c r="G15" s="13" t="s">
        <v>90</v>
      </c>
      <c r="H15" s="12">
        <v>20</v>
      </c>
      <c r="I15" s="12">
        <v>21</v>
      </c>
      <c r="J15" s="11">
        <f t="shared" si="0"/>
        <v>20.5</v>
      </c>
      <c r="K15" s="10">
        <v>100000</v>
      </c>
      <c r="L15" s="14">
        <f t="shared" si="1"/>
        <v>0.5</v>
      </c>
      <c r="M15" s="27">
        <v>50000</v>
      </c>
      <c r="N15" s="10">
        <v>50000</v>
      </c>
      <c r="O15" s="15">
        <f t="shared" si="2"/>
        <v>0.5</v>
      </c>
      <c r="P15" s="15" t="str">
        <f t="shared" si="4"/>
        <v>ok</v>
      </c>
      <c r="Q15" s="10">
        <v>50000</v>
      </c>
      <c r="R15" s="10">
        <f t="shared" si="5"/>
        <v>50000</v>
      </c>
      <c r="S15" s="16" t="s">
        <v>69</v>
      </c>
      <c r="T15" s="12">
        <v>21</v>
      </c>
    </row>
    <row r="16" spans="1:20" ht="42.75" customHeight="1" x14ac:dyDescent="0.25">
      <c r="A16" s="31">
        <v>13</v>
      </c>
      <c r="B16" s="31">
        <v>114</v>
      </c>
      <c r="C16" s="12" t="s">
        <v>28</v>
      </c>
      <c r="D16" s="12" t="s">
        <v>25</v>
      </c>
      <c r="E16" s="32" t="s">
        <v>29</v>
      </c>
      <c r="F16" s="12" t="s">
        <v>22</v>
      </c>
      <c r="G16" s="13" t="s">
        <v>91</v>
      </c>
      <c r="H16" s="12">
        <v>21</v>
      </c>
      <c r="I16" s="12">
        <v>19</v>
      </c>
      <c r="J16" s="11">
        <f t="shared" si="0"/>
        <v>20</v>
      </c>
      <c r="K16" s="10">
        <v>322000</v>
      </c>
      <c r="L16" s="14">
        <f t="shared" si="1"/>
        <v>0.61180124223602483</v>
      </c>
      <c r="M16" s="27">
        <v>197000</v>
      </c>
      <c r="N16" s="10">
        <v>125000</v>
      </c>
      <c r="O16" s="15">
        <f t="shared" si="2"/>
        <v>0.38819875776397517</v>
      </c>
      <c r="P16" s="15" t="str">
        <f t="shared" si="4"/>
        <v>ok</v>
      </c>
      <c r="Q16" s="10">
        <v>125000</v>
      </c>
      <c r="R16" s="10">
        <f t="shared" si="5"/>
        <v>125000</v>
      </c>
      <c r="S16" s="16" t="s">
        <v>69</v>
      </c>
      <c r="T16" s="12"/>
    </row>
    <row r="17" spans="1:20" ht="39" customHeight="1" x14ac:dyDescent="0.25">
      <c r="A17" s="31">
        <v>14</v>
      </c>
      <c r="B17" s="31">
        <v>50</v>
      </c>
      <c r="C17" s="12" t="s">
        <v>63</v>
      </c>
      <c r="D17" s="12" t="s">
        <v>25</v>
      </c>
      <c r="E17" s="32" t="s">
        <v>64</v>
      </c>
      <c r="F17" s="12" t="s">
        <v>65</v>
      </c>
      <c r="G17" s="13" t="s">
        <v>82</v>
      </c>
      <c r="H17" s="12">
        <v>21</v>
      </c>
      <c r="I17" s="12">
        <v>18</v>
      </c>
      <c r="J17" s="11">
        <f t="shared" si="0"/>
        <v>19.5</v>
      </c>
      <c r="K17" s="10">
        <v>241200</v>
      </c>
      <c r="L17" s="14">
        <f t="shared" si="1"/>
        <v>0.5</v>
      </c>
      <c r="M17" s="27">
        <v>120600</v>
      </c>
      <c r="N17" s="10">
        <v>120600</v>
      </c>
      <c r="O17" s="15">
        <f t="shared" si="2"/>
        <v>0.5</v>
      </c>
      <c r="P17" s="15" t="str">
        <f t="shared" si="4"/>
        <v>ok</v>
      </c>
      <c r="Q17" s="10">
        <v>120600</v>
      </c>
      <c r="R17" s="10">
        <f t="shared" si="5"/>
        <v>120600</v>
      </c>
      <c r="S17" s="16" t="s">
        <v>69</v>
      </c>
      <c r="T17" s="12"/>
    </row>
    <row r="18" spans="1:20" ht="43.5" customHeight="1" x14ac:dyDescent="0.25">
      <c r="A18" s="31">
        <v>15</v>
      </c>
      <c r="B18" s="31">
        <v>27</v>
      </c>
      <c r="C18" s="12" t="s">
        <v>40</v>
      </c>
      <c r="D18" s="12" t="s">
        <v>25</v>
      </c>
      <c r="E18" s="32" t="s">
        <v>41</v>
      </c>
      <c r="F18" s="12" t="s">
        <v>42</v>
      </c>
      <c r="G18" s="13" t="s">
        <v>78</v>
      </c>
      <c r="H18" s="12">
        <v>19</v>
      </c>
      <c r="I18" s="12">
        <v>18</v>
      </c>
      <c r="J18" s="11">
        <f t="shared" si="0"/>
        <v>18.5</v>
      </c>
      <c r="K18" s="10">
        <v>290400</v>
      </c>
      <c r="L18" s="14">
        <f t="shared" si="1"/>
        <v>0.56955922865013775</v>
      </c>
      <c r="M18" s="27">
        <v>165400</v>
      </c>
      <c r="N18" s="10">
        <v>125000</v>
      </c>
      <c r="O18" s="15">
        <f t="shared" si="2"/>
        <v>0.43044077134986225</v>
      </c>
      <c r="P18" s="15" t="str">
        <f t="shared" si="4"/>
        <v>ok</v>
      </c>
      <c r="Q18" s="10">
        <v>125000</v>
      </c>
      <c r="R18" s="10">
        <f t="shared" si="5"/>
        <v>125000</v>
      </c>
      <c r="S18" s="16" t="s">
        <v>69</v>
      </c>
      <c r="T18" s="12"/>
    </row>
    <row r="19" spans="1:20" ht="43.5" customHeight="1" x14ac:dyDescent="0.25">
      <c r="A19" s="31">
        <v>16</v>
      </c>
      <c r="B19" s="31">
        <v>72</v>
      </c>
      <c r="C19" s="12" t="s">
        <v>46</v>
      </c>
      <c r="D19" s="12" t="s">
        <v>25</v>
      </c>
      <c r="E19" s="32" t="s">
        <v>47</v>
      </c>
      <c r="F19" s="12" t="s">
        <v>48</v>
      </c>
      <c r="G19" s="13" t="s">
        <v>84</v>
      </c>
      <c r="H19" s="12">
        <v>19</v>
      </c>
      <c r="I19" s="12">
        <v>18</v>
      </c>
      <c r="J19" s="11">
        <f t="shared" si="0"/>
        <v>18.5</v>
      </c>
      <c r="K19" s="10">
        <v>224000</v>
      </c>
      <c r="L19" s="14">
        <f t="shared" si="1"/>
        <v>0.5089285714285714</v>
      </c>
      <c r="M19" s="27">
        <v>114000</v>
      </c>
      <c r="N19" s="10">
        <v>110000</v>
      </c>
      <c r="O19" s="15">
        <f t="shared" si="2"/>
        <v>0.49107142857142855</v>
      </c>
      <c r="P19" s="15" t="str">
        <f t="shared" si="4"/>
        <v>ok</v>
      </c>
      <c r="Q19" s="10">
        <v>110000</v>
      </c>
      <c r="R19" s="10">
        <f t="shared" si="5"/>
        <v>110000</v>
      </c>
      <c r="S19" s="16" t="s">
        <v>69</v>
      </c>
      <c r="T19" s="12"/>
    </row>
    <row r="20" spans="1:20" ht="43.5" customHeight="1" x14ac:dyDescent="0.25">
      <c r="A20" s="31">
        <v>17</v>
      </c>
      <c r="B20" s="31">
        <v>97</v>
      </c>
      <c r="C20" s="12" t="s">
        <v>87</v>
      </c>
      <c r="D20" s="12" t="s">
        <v>25</v>
      </c>
      <c r="E20" s="32" t="s">
        <v>88</v>
      </c>
      <c r="F20" s="12" t="s">
        <v>89</v>
      </c>
      <c r="G20" s="13" t="s">
        <v>86</v>
      </c>
      <c r="H20" s="12">
        <v>18</v>
      </c>
      <c r="I20" s="12">
        <v>16</v>
      </c>
      <c r="J20" s="11">
        <f t="shared" si="0"/>
        <v>17</v>
      </c>
      <c r="K20" s="10">
        <v>200000</v>
      </c>
      <c r="L20" s="14">
        <f t="shared" si="1"/>
        <v>0.5</v>
      </c>
      <c r="M20" s="27">
        <v>100000</v>
      </c>
      <c r="N20" s="10">
        <v>100000</v>
      </c>
      <c r="O20" s="15">
        <f t="shared" si="2"/>
        <v>0.5</v>
      </c>
      <c r="P20" s="15"/>
      <c r="Q20" s="10">
        <v>100000</v>
      </c>
      <c r="R20" s="10">
        <f t="shared" si="5"/>
        <v>100000</v>
      </c>
      <c r="S20" s="16" t="s">
        <v>95</v>
      </c>
      <c r="T20" s="12"/>
    </row>
    <row r="21" spans="1:20" ht="54" customHeight="1" x14ac:dyDescent="0.25">
      <c r="A21" s="31">
        <v>18</v>
      </c>
      <c r="B21" s="31">
        <v>115</v>
      </c>
      <c r="C21" s="12" t="s">
        <v>66</v>
      </c>
      <c r="D21" s="12" t="s">
        <v>25</v>
      </c>
      <c r="E21" s="32" t="s">
        <v>67</v>
      </c>
      <c r="F21" s="12" t="s">
        <v>68</v>
      </c>
      <c r="G21" s="13" t="s">
        <v>92</v>
      </c>
      <c r="H21" s="12">
        <v>16</v>
      </c>
      <c r="I21" s="12">
        <v>13</v>
      </c>
      <c r="J21" s="11">
        <f t="shared" si="0"/>
        <v>14.5</v>
      </c>
      <c r="K21" s="10">
        <v>250000</v>
      </c>
      <c r="L21" s="14">
        <f t="shared" si="1"/>
        <v>0.5</v>
      </c>
      <c r="M21" s="27">
        <v>125000</v>
      </c>
      <c r="N21" s="10">
        <v>125000</v>
      </c>
      <c r="O21" s="15">
        <f t="shared" si="2"/>
        <v>0.5</v>
      </c>
      <c r="P21" s="15" t="str">
        <f>IF(O21&gt;50%,"chyba","ok")</f>
        <v>ok</v>
      </c>
      <c r="Q21" s="10">
        <v>125000</v>
      </c>
      <c r="R21" s="10">
        <f t="shared" si="5"/>
        <v>125000</v>
      </c>
      <c r="S21" s="16" t="s">
        <v>69</v>
      </c>
      <c r="T21" s="12"/>
    </row>
    <row r="22" spans="1:20" ht="30" customHeight="1" x14ac:dyDescent="0.25">
      <c r="G22" s="17" t="s">
        <v>20</v>
      </c>
      <c r="H22" s="28"/>
      <c r="I22" s="28"/>
      <c r="J22" s="28"/>
      <c r="K22" s="29">
        <f>SUM(K4:K21)</f>
        <v>5065920</v>
      </c>
      <c r="L22" s="28"/>
      <c r="M22" s="29">
        <f>SUM(M4:M21)</f>
        <v>3002820</v>
      </c>
      <c r="N22" s="29">
        <f>SUM(N4:N21)</f>
        <v>2063100</v>
      </c>
      <c r="O22" s="28"/>
      <c r="P22" s="28"/>
      <c r="Q22" s="29">
        <f>SUM(Q4:Q21)</f>
        <v>2063100</v>
      </c>
      <c r="R22" s="29">
        <f>SUM(R4:R21)</f>
        <v>2063100</v>
      </c>
    </row>
    <row r="23" spans="1:20" x14ac:dyDescent="0.25">
      <c r="N23" s="30"/>
    </row>
  </sheetData>
  <sortState ref="A4:T21">
    <sortCondition descending="1" ref="J4:J21"/>
    <sortCondition descending="1" ref="M4:M21"/>
    <sortCondition ref="T4:T21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2020-02-03T12:13:49Z</dcterms:modified>
</cp:coreProperties>
</file>